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02" r:id="rId10"/>
    <sheet name="MŽ Detail" sheetId="403" r:id="rId11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Žádanky'!$A$3:$G$3</definedName>
    <definedName name="_xlnm._FilterDatabase" localSheetId="10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2" i="414" l="1"/>
  <c r="A8" i="414"/>
  <c r="A7" i="414"/>
  <c r="A17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2" i="414" l="1"/>
  <c r="E7" i="414"/>
  <c r="E8" i="414"/>
  <c r="D4" i="414"/>
  <c r="C4" i="414"/>
  <c r="E4" i="414" l="1"/>
  <c r="A13" i="383" l="1"/>
  <c r="D16" i="414"/>
  <c r="D12" i="339" l="1"/>
  <c r="C12" i="339"/>
  <c r="B12" i="339"/>
  <c r="D17" i="414"/>
  <c r="K3" i="403" l="1"/>
  <c r="J3" i="403"/>
  <c r="I3" i="403" s="1"/>
  <c r="M3" i="220" l="1"/>
  <c r="M3" i="387" l="1"/>
  <c r="H3" i="387" s="1"/>
  <c r="L3" i="387"/>
  <c r="J3" i="387"/>
  <c r="I3" i="387"/>
  <c r="G3" i="387"/>
  <c r="F3" i="387"/>
  <c r="N3" i="220"/>
  <c r="L3" i="220" s="1"/>
  <c r="K3" i="387" l="1"/>
  <c r="G5" i="339"/>
  <c r="G6" i="339"/>
  <c r="G7" i="339"/>
  <c r="G8" i="339"/>
  <c r="G9" i="339"/>
  <c r="A10" i="383"/>
  <c r="A4" i="383"/>
  <c r="A15" i="383"/>
  <c r="A14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7" i="414"/>
  <c r="C16" i="414"/>
  <c r="D15" i="414"/>
  <c r="E17" i="414" l="1"/>
  <c r="E16" i="414"/>
  <c r="G11" i="339"/>
  <c r="F13" i="339"/>
  <c r="F15" i="339" s="1"/>
  <c r="G12" i="339"/>
  <c r="C15" i="414"/>
  <c r="E15" i="414" l="1"/>
  <c r="G13" i="339"/>
  <c r="G15" i="339"/>
</calcChain>
</file>

<file path=xl/sharedStrings.xml><?xml version="1.0" encoding="utf-8"?>
<sst xmlns="http://schemas.openxmlformats.org/spreadsheetml/2006/main" count="8181" uniqueCount="2350">
  <si>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</si>
  <si>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</si>
  <si>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</si>
  <si>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</si>
  <si>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</si>
  <si>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</si>
  <si>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</si>
  <si>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</si>
  <si>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</si>
  <si>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</si>
  <si>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</si>
  <si>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</si>
  <si>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</si>
  <si>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</si>
  <si>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</si>
  <si>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</si>
  <si>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</si>
  <si>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</si>
  <si>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</si>
  <si>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</si>
  <si>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</si>
  <si>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</si>
  <si>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</si>
  <si>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</si>
  <si>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</si>
  <si>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</si>
  <si>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</si>
  <si>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</si>
  <si>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</si>
  <si>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</si>
  <si>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</si>
  <si>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</si>
  <si>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</si>
  <si>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</si>
  <si>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</si>
  <si>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</si>
  <si>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</si>
  <si>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</si>
  <si>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</si>
  <si>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</si>
  <si>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</si>
  <si>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</si>
  <si>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</si>
  <si>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</si>
  <si>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</si>
  <si>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</si>
  <si>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</si>
  <si>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</si>
  <si>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</si>
  <si>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</si>
  <si>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</si>
  <si>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</si>
  <si>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</si>
  <si>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</si>
  <si>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</si>
  <si>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</si>
  <si>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</si>
  <si>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</si>
  <si>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</si>
  <si>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</si>
  <si>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</si>
  <si>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</si>
  <si>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</si>
  <si>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</si>
  <si>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</si>
  <si>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</si>
  <si>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</si>
  <si>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</si>
  <si>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</si>
  <si>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</si>
  <si>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</si>
  <si>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</si>
  <si>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</si>
  <si>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</si>
  <si>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</si>
  <si>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</si>
  <si>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</si>
  <si>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</si>
  <si>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</si>
  <si>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</si>
  <si>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</si>
  <si>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</si>
  <si>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</si>
  <si>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</si>
  <si>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</si>
  <si>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</si>
  <si>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</si>
  <si>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</si>
  <si>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</si>
  <si>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</si>
  <si>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</si>
  <si>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</si>
  <si>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</si>
  <si>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</si>
  <si>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</si>
  <si>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</si>
  <si>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</si>
  <si>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</si>
  <si>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</si>
  <si>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</si>
  <si>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</si>
  <si>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</si>
  <si>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</si>
  <si>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</si>
  <si>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</si>
  <si>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</si>
  <si>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</si>
  <si>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</si>
  <si>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</si>
  <si>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</si>
  <si>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</si>
  <si>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</si>
  <si>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</si>
  <si>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</si>
  <si>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</si>
  <si>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</si>
  <si>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</si>
  <si>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</si>
  <si>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</si>
  <si>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</si>
  <si>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</si>
  <si>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</si>
  <si>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</si>
  <si>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</si>
  <si>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</si>
  <si>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</si>
  <si>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</si>
  <si>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</si>
  <si>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Lékárna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</si>
  <si>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</si>
  <si>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</si>
  <si>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</si>
  <si>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</si>
  <si>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</si>
  <si>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50100     Převod HČ - materiál</t>
  </si>
  <si>
    <t>--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</si>
  <si>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</si>
  <si>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</si>
  <si>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</si>
  <si>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</si>
  <si>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</si>
  <si>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</si>
  <si>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</si>
  <si>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</si>
  <si>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</si>
  <si>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50113016     léky - spotřeba v centrech (LEK)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</si>
  <si>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</si>
  <si>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</si>
  <si>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</si>
  <si>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</si>
  <si>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</si>
  <si>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</si>
  <si>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</si>
  <si>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</si>
  <si>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</si>
  <si>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</si>
  <si>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</si>
  <si>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</si>
  <si>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</si>
  <si>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</si>
  <si>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</si>
  <si>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</si>
  <si>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</si>
  <si>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</si>
  <si>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</si>
  <si>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</si>
  <si>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</si>
  <si>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</si>
  <si>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</si>
  <si>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</si>
  <si>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</si>
  <si>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</si>
  <si>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</si>
  <si>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</si>
  <si>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</si>
  <si>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</si>
  <si>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</si>
  <si>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</si>
  <si>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</si>
  <si>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</si>
  <si>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</si>
  <si>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</si>
  <si>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</si>
  <si>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</si>
  <si>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</si>
  <si>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</si>
  <si>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</si>
  <si>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</si>
  <si>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</si>
  <si>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</si>
  <si>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</si>
  <si>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</si>
  <si>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</si>
  <si>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</si>
  <si>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</si>
  <si>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</si>
  <si>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</si>
  <si>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</si>
  <si>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</si>
  <si>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</si>
  <si>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</si>
  <si>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</si>
  <si>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</si>
  <si>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</si>
  <si>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</si>
  <si>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</si>
  <si>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</si>
  <si>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</si>
  <si>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</si>
  <si>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</si>
  <si>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</si>
  <si>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</si>
  <si>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</si>
  <si>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</si>
  <si>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výdejna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</si>
  <si>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</si>
  <si>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</si>
  <si>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</si>
  <si>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</si>
  <si>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</si>
  <si>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</si>
  <si>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</si>
  <si>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</si>
  <si>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</si>
  <si>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</si>
  <si>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50711     Aktivace oběžného majetku - LEK</t>
  </si>
  <si>
    <t>50711001     elaborace LEK (destil.voda)</t>
  </si>
  <si>
    <t>50711002     taxalaborum LEK při výrobě</t>
  </si>
  <si>
    <t>51     Služby</t>
  </si>
  <si>
    <t>51100     Převod HČ - opravy a udrž.</t>
  </si>
  <si>
    <t>51100000     propočet hlavní činnosti</t>
  </si>
  <si>
    <t>51101     Budovy</t>
  </si>
  <si>
    <t>51101025     opravy budov - správa budov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</si>
  <si>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</si>
  <si>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</si>
  <si>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</si>
  <si>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</si>
  <si>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</si>
  <si>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</si>
  <si>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51190     Převod VČ - opravy a udrž.</t>
  </si>
  <si>
    <t>51190501     VČ - opravy budov</t>
  </si>
  <si>
    <t>51190502     VČ - opravy techniky</t>
  </si>
  <si>
    <t>51201     Cestovné zaměstnanců-tuzemské</t>
  </si>
  <si>
    <t>51201000     cestovné z mezd</t>
  </si>
  <si>
    <t>51201001     cestovné tuzemské (pokl.)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</si>
  <si>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</si>
  <si>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</si>
  <si>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</si>
  <si>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</si>
  <si>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</si>
  <si>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</si>
  <si>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</si>
  <si>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</si>
  <si>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</si>
  <si>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</si>
  <si>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</si>
  <si>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</si>
  <si>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</si>
  <si>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</si>
  <si>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</si>
  <si>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</si>
  <si>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</si>
  <si>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</si>
  <si>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</si>
  <si>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</si>
  <si>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</si>
  <si>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</si>
  <si>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</si>
  <si>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</si>
  <si>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</si>
  <si>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</si>
  <si>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51874002     služby S.O.S.</t>
  </si>
  <si>
    <t>51874010     ostatní služby - zdravotní</t>
  </si>
  <si>
    <t>51874011     zkoušky kvality</t>
  </si>
  <si>
    <t>51874018     propagace, reklama, tisk (TM)</t>
  </si>
  <si>
    <t>51890     Převod VČ - ostatní služby</t>
  </si>
  <si>
    <t>51890502     VČ - spoje a telekomunikace</t>
  </si>
  <si>
    <t>51890504     VČ - nájemné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</si>
  <si>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</si>
  <si>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</si>
  <si>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</si>
  <si>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</si>
  <si>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</si>
  <si>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</si>
  <si>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</si>
  <si>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</si>
  <si>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</si>
  <si>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</si>
  <si>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</si>
  <si>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</si>
  <si>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</si>
  <si>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</si>
  <si>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</si>
  <si>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</si>
  <si>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</si>
  <si>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</si>
  <si>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</si>
  <si>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</si>
  <si>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</si>
  <si>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</si>
  <si>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</si>
  <si>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</si>
  <si>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</si>
  <si>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</si>
  <si>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</si>
  <si>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</si>
  <si>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</si>
  <si>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</si>
  <si>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</si>
  <si>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</si>
  <si>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</si>
  <si>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</si>
  <si>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</si>
  <si>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</si>
  <si>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</si>
  <si>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</si>
  <si>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</si>
  <si>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</si>
  <si>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</si>
  <si>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</si>
  <si>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</si>
  <si>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</si>
  <si>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</si>
  <si>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</si>
  <si>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</si>
  <si>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</si>
  <si>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</si>
  <si>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</si>
  <si>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</si>
  <si>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</si>
  <si>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</si>
  <si>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</si>
  <si>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</si>
  <si>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</si>
  <si>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</si>
  <si>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</si>
  <si>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55120005     ZC DHM - ostatní z odpisů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</si>
  <si>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</si>
  <si>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</si>
  <si>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</si>
  <si>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</si>
  <si>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</si>
  <si>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</si>
  <si>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</si>
  <si>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</si>
  <si>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</si>
  <si>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</si>
  <si>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</si>
  <si>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</si>
  <si>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</si>
  <si>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</si>
  <si>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</si>
  <si>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</si>
  <si>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</si>
  <si>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</si>
  <si>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</si>
  <si>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</si>
  <si>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</si>
  <si>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</si>
  <si>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</si>
  <si>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</si>
  <si>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</si>
  <si>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</si>
  <si>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</si>
  <si>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</si>
  <si>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</si>
  <si>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</si>
  <si>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604     Výnosy z prodaného zboží</t>
  </si>
  <si>
    <t>60450     Výnosy z prodaného zboží LEK</t>
  </si>
  <si>
    <t>60450360     prodej - doplatky pacientů</t>
  </si>
  <si>
    <t>60450361     prodej derivátů ZZ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</si>
  <si>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</si>
  <si>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</si>
  <si>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</si>
  <si>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</si>
  <si>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</si>
  <si>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</si>
  <si>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</si>
  <si>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</si>
  <si>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lab.diagn. zdrav.zaříz.</t>
  </si>
  <si>
    <t>60450371     prodej labor.diag. ost.organizacím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</si>
  <si>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</si>
  <si>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</si>
  <si>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</si>
  <si>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</si>
  <si>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</si>
  <si>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</si>
  <si>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</si>
  <si>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</si>
  <si>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</si>
  <si>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</si>
  <si>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</si>
  <si>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</si>
  <si>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</si>
  <si>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</si>
  <si>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</si>
  <si>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</si>
  <si>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64804125     čerp. FRM - opravy budov OSB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</si>
  <si>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</si>
  <si>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</si>
  <si>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</si>
  <si>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</si>
  <si>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</si>
  <si>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</si>
  <si>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</si>
  <si>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</si>
  <si>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</si>
  <si>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</si>
  <si>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</si>
  <si>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64924439     klinické hodnocení - tuzemci (81xx)</t>
  </si>
  <si>
    <t>64924440     klinické hodnocení - EU (81xx)</t>
  </si>
  <si>
    <t>64924441     klinické hodnocení - 3.země (81xx)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</si>
  <si>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</si>
  <si>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</si>
  <si>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</si>
  <si>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</si>
  <si>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66     Finanční výnosy</t>
  </si>
  <si>
    <t>662     Úroky</t>
  </si>
  <si>
    <t>66200     Úroky - ostatní</t>
  </si>
  <si>
    <t>66200001     úroky z běžného účtu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</si>
  <si>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</si>
  <si>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</si>
  <si>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</si>
  <si>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</si>
  <si>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</si>
  <si>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</si>
  <si>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</si>
  <si>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</si>
  <si>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</si>
  <si>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</si>
  <si>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</si>
  <si>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</si>
  <si>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</si>
  <si>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</si>
  <si>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</si>
  <si>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</si>
  <si>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</si>
  <si>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</si>
  <si>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</si>
  <si>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</si>
  <si>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</si>
  <si>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</si>
  <si>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</si>
  <si>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</si>
  <si>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</si>
  <si>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</si>
  <si>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</si>
  <si>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</si>
  <si>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</si>
  <si>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</si>
  <si>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/>
  </si>
  <si>
    <t>Lékárna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</si>
  <si>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</si>
  <si>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</si>
  <si>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</si>
  <si>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</si>
  <si>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</si>
  <si>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</si>
  <si>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</si>
  <si>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</si>
  <si>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</si>
  <si>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4802</t>
  </si>
  <si>
    <t>Lékárna, lékárna - prodej</t>
  </si>
  <si>
    <t>SumaNS</t>
  </si>
  <si>
    <t>mezeraNS</t>
  </si>
  <si>
    <t>4804</t>
  </si>
  <si>
    <t>Lékárna, lékárna - výdejna</t>
  </si>
  <si>
    <t>4806</t>
  </si>
  <si>
    <t>Lékárna, lékárna - výdej na kliniky</t>
  </si>
  <si>
    <t>4807</t>
  </si>
  <si>
    <t>Lékárna, lékárna - oddělení ředění cytostatik</t>
  </si>
  <si>
    <t>4808</t>
  </si>
  <si>
    <t>Lékárna, lékárna - výdejna ZP - Puškinova ul.</t>
  </si>
  <si>
    <t>4809</t>
  </si>
  <si>
    <t>Lékárna, lékárna - výdejna léků - Puškinova ul.</t>
  </si>
  <si>
    <t>4881</t>
  </si>
  <si>
    <t>Lékárna, klinická hodnocení</t>
  </si>
  <si>
    <t>145275</t>
  </si>
  <si>
    <t>45275</t>
  </si>
  <si>
    <t>ENAP 20MG</t>
  </si>
  <si>
    <t>TBL 30X20MG</t>
  </si>
  <si>
    <t>147929</t>
  </si>
  <si>
    <t>EMANERA 40 MG</t>
  </si>
  <si>
    <t>POR CPS ETD 30X40MG</t>
  </si>
  <si>
    <t>132504</t>
  </si>
  <si>
    <t>32504</t>
  </si>
  <si>
    <t>DAPRIL 20</t>
  </si>
  <si>
    <t>POR TBL NOB 30X20MG</t>
  </si>
  <si>
    <t>191277</t>
  </si>
  <si>
    <t>91277</t>
  </si>
  <si>
    <t>PROLEKOFEN</t>
  </si>
  <si>
    <t>TBL FC 50X300MG</t>
  </si>
  <si>
    <t>167708</t>
  </si>
  <si>
    <t>MIRAPEXIN 2,62 MG</t>
  </si>
  <si>
    <t>POR TBL PRO 100X2.62MG</t>
  </si>
  <si>
    <t>151981</t>
  </si>
  <si>
    <t>51981</t>
  </si>
  <si>
    <t>OLTAR 6 MG</t>
  </si>
  <si>
    <t>POR TBL NOB 30X6MG</t>
  </si>
  <si>
    <t>156846</t>
  </si>
  <si>
    <t>56846</t>
  </si>
  <si>
    <t>TRAMAL RETARD 200</t>
  </si>
  <si>
    <t>TBL RET 10X200MG</t>
  </si>
  <si>
    <t>115788</t>
  </si>
  <si>
    <t>15788</t>
  </si>
  <si>
    <t>ZYLORAM 20 MG TABLETY</t>
  </si>
  <si>
    <t>POR TBL FLM 28X20MG</t>
  </si>
  <si>
    <t>145560</t>
  </si>
  <si>
    <t>45560</t>
  </si>
  <si>
    <t>SEROPRAM 40MG/ML</t>
  </si>
  <si>
    <t>GTT 1X15ML 40MG/ML</t>
  </si>
  <si>
    <t>150983</t>
  </si>
  <si>
    <t>MELOXICAM MYLAN 15 MG</t>
  </si>
  <si>
    <t>POR TBL NOB 100X15MG</t>
  </si>
  <si>
    <t>156843</t>
  </si>
  <si>
    <t>56843</t>
  </si>
  <si>
    <t>TRAMAL RETARD 150</t>
  </si>
  <si>
    <t>TBL RET 10X150MG</t>
  </si>
  <si>
    <t>158404</t>
  </si>
  <si>
    <t>MYCOPHENOLATE MOFETIL MYLAN 500 MG</t>
  </si>
  <si>
    <t>POR TBL FLM 50X500MG</t>
  </si>
  <si>
    <t>187218</t>
  </si>
  <si>
    <t>87218</t>
  </si>
  <si>
    <t>MICROSER</t>
  </si>
  <si>
    <t>TBL 50X8MG</t>
  </si>
  <si>
    <t>843911</t>
  </si>
  <si>
    <t>102492</t>
  </si>
  <si>
    <t>CINIE 50</t>
  </si>
  <si>
    <t>POR TBL NOB 2X50MG</t>
  </si>
  <si>
    <t>848808</t>
  </si>
  <si>
    <t>0</t>
  </si>
  <si>
    <t>Pantoloc Control 7x20mg por. tbl. ent.</t>
  </si>
  <si>
    <t>988436</t>
  </si>
  <si>
    <t>157715</t>
  </si>
  <si>
    <t>ATRAVEN 20 MG POTAHOVANÉ TABLETY</t>
  </si>
  <si>
    <t>POR TBL FLM 30X20MG</t>
  </si>
  <si>
    <t>148082</t>
  </si>
  <si>
    <t>EXEMESTANE GLENMARK 25 MG POTAHOVANÉ TABLETY</t>
  </si>
  <si>
    <t>POR TBL FLM 30X25MG</t>
  </si>
  <si>
    <t>157735</t>
  </si>
  <si>
    <t>ATRAVEN 40 MG POTAHOVANÉ TABLETY</t>
  </si>
  <si>
    <t>POR TBL FLM 30X40MG</t>
  </si>
  <si>
    <t>198922</t>
  </si>
  <si>
    <t>98922</t>
  </si>
  <si>
    <t>ATRAM 6.25</t>
  </si>
  <si>
    <t>POR TBLNOB30X6.25MG</t>
  </si>
  <si>
    <t>843941</t>
  </si>
  <si>
    <t>102494</t>
  </si>
  <si>
    <t>POR TBL NOB 6X50MG</t>
  </si>
  <si>
    <t>167705</t>
  </si>
  <si>
    <t>MIRAPEXIN 1,57 MG</t>
  </si>
  <si>
    <t>POR TBL PRO 100X1.57MG</t>
  </si>
  <si>
    <t>O</t>
  </si>
  <si>
    <t>176155</t>
  </si>
  <si>
    <t>76155</t>
  </si>
  <si>
    <t>CORVATON FORTE</t>
  </si>
  <si>
    <t>TBL 30X4MG</t>
  </si>
  <si>
    <t>192644</t>
  </si>
  <si>
    <t>92644</t>
  </si>
  <si>
    <t>AFONILUM SR 125MG</t>
  </si>
  <si>
    <t>CPS 50X125MG</t>
  </si>
  <si>
    <t>849254</t>
  </si>
  <si>
    <t>155780</t>
  </si>
  <si>
    <t>GODASAL 100</t>
  </si>
  <si>
    <t>POR TBL NOB 20</t>
  </si>
  <si>
    <t>109307</t>
  </si>
  <si>
    <t>9307</t>
  </si>
  <si>
    <t>LOCOID 0.1% LOTION</t>
  </si>
  <si>
    <t>LOT 1X30ML</t>
  </si>
  <si>
    <t>114929</t>
  </si>
  <si>
    <t>14929</t>
  </si>
  <si>
    <t>INHIBACE 5 MG</t>
  </si>
  <si>
    <t>POR TBL FLM 28X5MG</t>
  </si>
  <si>
    <t>126511</t>
  </si>
  <si>
    <t>26511</t>
  </si>
  <si>
    <t>EMADINE</t>
  </si>
  <si>
    <t>GTT OPH 1X5ML/2.5MG</t>
  </si>
  <si>
    <t>846823</t>
  </si>
  <si>
    <t>124101</t>
  </si>
  <si>
    <t>PRESTANCE 5 MG/10 MG</t>
  </si>
  <si>
    <t>POR TBL NOB 30</t>
  </si>
  <si>
    <t>840473</t>
  </si>
  <si>
    <t>GS Imunostim tbl.30</t>
  </si>
  <si>
    <t>127035</t>
  </si>
  <si>
    <t>27035</t>
  </si>
  <si>
    <t>ZEFFIX 100 MG</t>
  </si>
  <si>
    <t>POR TBLFLM 28X100MG</t>
  </si>
  <si>
    <t>702489</t>
  </si>
  <si>
    <t>Emspoma M 300ml/chladivá</t>
  </si>
  <si>
    <t>146270</t>
  </si>
  <si>
    <t>46270</t>
  </si>
  <si>
    <t>MAALOX</t>
  </si>
  <si>
    <t>SUS 1X250ML-PE</t>
  </si>
  <si>
    <t>127315</t>
  </si>
  <si>
    <t>27315</t>
  </si>
  <si>
    <t>PROTOPIC 0.1% MAST</t>
  </si>
  <si>
    <t>DRM UNG 1X10GM</t>
  </si>
  <si>
    <t>186720</t>
  </si>
  <si>
    <t>86720</t>
  </si>
  <si>
    <t>AFONILUM SR 375MG</t>
  </si>
  <si>
    <t>CPS 50X375MG</t>
  </si>
  <si>
    <t>155852</t>
  </si>
  <si>
    <t>55852</t>
  </si>
  <si>
    <t>OSPOLOT</t>
  </si>
  <si>
    <t>TBL OBD 50X200MG</t>
  </si>
  <si>
    <t>128262</t>
  </si>
  <si>
    <t>28262</t>
  </si>
  <si>
    <t>LANTUS 100 IU/ML (opticlik)</t>
  </si>
  <si>
    <t>INJ SOL 5X3ML CLIK</t>
  </si>
  <si>
    <t>113039</t>
  </si>
  <si>
    <t>13039</t>
  </si>
  <si>
    <t>SERDOLECT 4 MG</t>
  </si>
  <si>
    <t>POR TBL FLM 30X4MG</t>
  </si>
  <si>
    <t>131875</t>
  </si>
  <si>
    <t>31875</t>
  </si>
  <si>
    <t>ZOLEPTIL 50</t>
  </si>
  <si>
    <t>POR TBL OBD 30X50MG</t>
  </si>
  <si>
    <t>110854</t>
  </si>
  <si>
    <t>10854</t>
  </si>
  <si>
    <t>POLLINEX TREE</t>
  </si>
  <si>
    <t>INJ 3X0.5ML/2000SU</t>
  </si>
  <si>
    <t>160087</t>
  </si>
  <si>
    <t>60087</t>
  </si>
  <si>
    <t>LINOLA</t>
  </si>
  <si>
    <t>CRM 1X50GM</t>
  </si>
  <si>
    <t>167757</t>
  </si>
  <si>
    <t>LEFLUNOMIDE MEDAC 10 MG</t>
  </si>
  <si>
    <t>POR TBL FLM 30X10MG</t>
  </si>
  <si>
    <t>183135</t>
  </si>
  <si>
    <t>83135</t>
  </si>
  <si>
    <t>PENTASA</t>
  </si>
  <si>
    <t>SUP 28X1GM</t>
  </si>
  <si>
    <t>196490</t>
  </si>
  <si>
    <t>96490</t>
  </si>
  <si>
    <t>KLIOGEST</t>
  </si>
  <si>
    <t>TBL 1X28</t>
  </si>
  <si>
    <t>394231</t>
  </si>
  <si>
    <t>Artelac UNO CL 30x0,6ml</t>
  </si>
  <si>
    <t>501064</t>
  </si>
  <si>
    <t>Saliva Natura ústní sprej</t>
  </si>
  <si>
    <t>50ml</t>
  </si>
  <si>
    <t>841574</t>
  </si>
  <si>
    <t>Isla-Mint tbl.30 bylinné pastilky</t>
  </si>
  <si>
    <t>843588</t>
  </si>
  <si>
    <t>Halls  Med a citron</t>
  </si>
  <si>
    <t>5%</t>
  </si>
  <si>
    <t>844292</t>
  </si>
  <si>
    <t>Daylong Actinica 100ml</t>
  </si>
  <si>
    <t>845749</t>
  </si>
  <si>
    <t>29212</t>
  </si>
  <si>
    <t>SEPTONEX PLUS</t>
  </si>
  <si>
    <t>DRM.SPR.SOL.1X45ML</t>
  </si>
  <si>
    <t>846133</t>
  </si>
  <si>
    <t>Phyteneo Spasmophyt 10ml</t>
  </si>
  <si>
    <t>846801</t>
  </si>
  <si>
    <t>URGO Puchýře sport-na prsty 5ks</t>
  </si>
  <si>
    <t>847637</t>
  </si>
  <si>
    <t>Proval EPI forte  tob.a 60</t>
  </si>
  <si>
    <t>849667</t>
  </si>
  <si>
    <t>162030</t>
  </si>
  <si>
    <t>CICLOSPORIN MYLAN 100 MG</t>
  </si>
  <si>
    <t>POR CPS MOL 50X100MG</t>
  </si>
  <si>
    <t>849932</t>
  </si>
  <si>
    <t>149297</t>
  </si>
  <si>
    <t>INSTANYL 50 MIKROGRAMŮ/DÁVKUá40dávek</t>
  </si>
  <si>
    <t>NAS SPR SOL 1X5.0ML/40DÁVEK</t>
  </si>
  <si>
    <t>850125</t>
  </si>
  <si>
    <t>500983</t>
  </si>
  <si>
    <t>RASILEZ HCT 150 MG/12,5 MG</t>
  </si>
  <si>
    <t>POR TBL FLM 28 II</t>
  </si>
  <si>
    <t>850408</t>
  </si>
  <si>
    <t>149303</t>
  </si>
  <si>
    <t>INSTANYL 200 MIKROGRAMŮ/DÁVKUá40dávek</t>
  </si>
  <si>
    <t>849361</t>
  </si>
  <si>
    <t>65926</t>
  </si>
  <si>
    <t>STREPSILS PLUS SPRAY</t>
  </si>
  <si>
    <t xml:space="preserve">ORM SPR 1X20ML </t>
  </si>
  <si>
    <t>394324</t>
  </si>
  <si>
    <t>137716</t>
  </si>
  <si>
    <t>Flavamed Efervescent 60 mg por.tbl.eff.10x60mg</t>
  </si>
  <si>
    <t>114713</t>
  </si>
  <si>
    <t>14713</t>
  </si>
  <si>
    <t>OSTEOGENON</t>
  </si>
  <si>
    <t>POR TBL FLM40X800MG</t>
  </si>
  <si>
    <t>128807</t>
  </si>
  <si>
    <t>28807</t>
  </si>
  <si>
    <t>ZONEGRAN 25 MG</t>
  </si>
  <si>
    <t>POR CPS DUR 28X25MG</t>
  </si>
  <si>
    <t>159695</t>
  </si>
  <si>
    <t>59695</t>
  </si>
  <si>
    <t>MINULET</t>
  </si>
  <si>
    <t>TBL OBD 3X21(=63)</t>
  </si>
  <si>
    <t>169243</t>
  </si>
  <si>
    <t>69243</t>
  </si>
  <si>
    <t>PULMICORT TURBUHALER</t>
  </si>
  <si>
    <t>PLV INH 200X400RG</t>
  </si>
  <si>
    <t>194460</t>
  </si>
  <si>
    <t>94460</t>
  </si>
  <si>
    <t>BONEFOS</t>
  </si>
  <si>
    <t>CPS 100X400MG</t>
  </si>
  <si>
    <t>500105</t>
  </si>
  <si>
    <t>Savička s třešničkou k šidítku</t>
  </si>
  <si>
    <t>2ks</t>
  </si>
  <si>
    <t>500662</t>
  </si>
  <si>
    <t>Horký nápoj- ananas</t>
  </si>
  <si>
    <t>22g</t>
  </si>
  <si>
    <t>500665</t>
  </si>
  <si>
    <t xml:space="preserve">Cannaderm Aknea mycí pěna </t>
  </si>
  <si>
    <t>180ml</t>
  </si>
  <si>
    <t>844216</t>
  </si>
  <si>
    <t>ISIS Glyco A krém 30ml</t>
  </si>
  <si>
    <t>844632</t>
  </si>
  <si>
    <t>Vismed light 15ml</t>
  </si>
  <si>
    <t>847861</t>
  </si>
  <si>
    <t>Freederm Zinc.šampon</t>
  </si>
  <si>
    <t>150ml</t>
  </si>
  <si>
    <t>848097</t>
  </si>
  <si>
    <t>Barny's Celadrin</t>
  </si>
  <si>
    <t>90cps.</t>
  </si>
  <si>
    <t>849485</t>
  </si>
  <si>
    <t>14470</t>
  </si>
  <si>
    <t>FLUIMUCIL 100</t>
  </si>
  <si>
    <t xml:space="preserve">POR GRA SOL 20X100MG/1GM </t>
  </si>
  <si>
    <t>849749</t>
  </si>
  <si>
    <t>After RemeSense náplast na afty 8ks</t>
  </si>
  <si>
    <t>850184</t>
  </si>
  <si>
    <t>Freederm Willow Tar šampon</t>
  </si>
  <si>
    <t>150 ml</t>
  </si>
  <si>
    <t>110283</t>
  </si>
  <si>
    <t>10283</t>
  </si>
  <si>
    <t>ALUTARD SQ</t>
  </si>
  <si>
    <t>INJ SUS 4X5ML HMYZ</t>
  </si>
  <si>
    <t>110281</t>
  </si>
  <si>
    <t>10281</t>
  </si>
  <si>
    <t>INJ SUS 2X5ML HMYZ</t>
  </si>
  <si>
    <t>156285</t>
  </si>
  <si>
    <t>DOLOCODON 10 MG</t>
  </si>
  <si>
    <t>POR TBL PRO 30X10MG</t>
  </si>
  <si>
    <t>395619</t>
  </si>
  <si>
    <t>MS IODOFORMUM, ZASOBNI</t>
  </si>
  <si>
    <t>396034</t>
  </si>
  <si>
    <t>MS MACROGOLA 300</t>
  </si>
  <si>
    <t>500065</t>
  </si>
  <si>
    <t>MS MORPHINI HYDROCHL.</t>
  </si>
  <si>
    <t>500407</t>
  </si>
  <si>
    <t>RP CPS METHIONIN 0,5 g  100 CPS</t>
  </si>
  <si>
    <t>500943</t>
  </si>
  <si>
    <t>MS METHYLIS SALICYLAS zás.</t>
  </si>
  <si>
    <t>501025</t>
  </si>
  <si>
    <t>MS ETHACRIDINI LACTAS MONOHYDRICUS, ZASOBNI</t>
  </si>
  <si>
    <t>849617</t>
  </si>
  <si>
    <t>Walmark Liderin 18</t>
  </si>
  <si>
    <t>900332</t>
  </si>
  <si>
    <t>MS ETHYLMORPHINI HYDROCHL. ZAS.</t>
  </si>
  <si>
    <t>900383</t>
  </si>
  <si>
    <t>MS AMILORID.CHLOR. ZASOBNI</t>
  </si>
  <si>
    <t>900422</t>
  </si>
  <si>
    <t>MS EXTR.LIQUIR.FLUID.ZASOB.15% DPH</t>
  </si>
  <si>
    <t>900430</t>
  </si>
  <si>
    <t>MS AMARA TCT. ZASOBNI</t>
  </si>
  <si>
    <t>900432</t>
  </si>
  <si>
    <t>MS TCT.VALERIANAE ZASOBNI</t>
  </si>
  <si>
    <t>900442</t>
  </si>
  <si>
    <t>1000</t>
  </si>
  <si>
    <t>RP HELIANTHI OL.</t>
  </si>
  <si>
    <t>900445</t>
  </si>
  <si>
    <t>MS EUCALYPTI ETHEROL. ZASOBNI</t>
  </si>
  <si>
    <t>900488</t>
  </si>
  <si>
    <t>MS FOENICULI ETHEROL. ZASOBNI</t>
  </si>
  <si>
    <t>900842</t>
  </si>
  <si>
    <t>MS INDOMETACINUM,ZASOBNI</t>
  </si>
  <si>
    <t>900900</t>
  </si>
  <si>
    <t>MS ADEPS LANAE ZASOBNI</t>
  </si>
  <si>
    <t>P</t>
  </si>
  <si>
    <t>847766</t>
  </si>
  <si>
    <t>125520</t>
  </si>
  <si>
    <t>APO-TIC</t>
  </si>
  <si>
    <t>POR TBL FLM 30X250MG</t>
  </si>
  <si>
    <t>144641</t>
  </si>
  <si>
    <t>44641</t>
  </si>
  <si>
    <t>ZELDOX 60 MG</t>
  </si>
  <si>
    <t>CPS 30X60MG</t>
  </si>
  <si>
    <t>116555</t>
  </si>
  <si>
    <t>16555</t>
  </si>
  <si>
    <t>ROFERON-A 9 MIU/0.5ML</t>
  </si>
  <si>
    <t>SOL INJ5X9MU/0.5ML</t>
  </si>
  <si>
    <t>16557</t>
  </si>
  <si>
    <t>ROFERON-A 6 MIU/0,5 ML</t>
  </si>
  <si>
    <t>INJ SOL 5X0.5ML/6MU S</t>
  </si>
  <si>
    <t>850159</t>
  </si>
  <si>
    <t>122116</t>
  </si>
  <si>
    <t>APO-FLUTAMIDE</t>
  </si>
  <si>
    <t>POR TBL FLM 100X250MG</t>
  </si>
  <si>
    <t>114950</t>
  </si>
  <si>
    <t>155868</t>
  </si>
  <si>
    <t>SUMAMED</t>
  </si>
  <si>
    <t>CPS 6X250MG</t>
  </si>
  <si>
    <t>189812</t>
  </si>
  <si>
    <t>89812</t>
  </si>
  <si>
    <t>TRIPRIM 100MG</t>
  </si>
  <si>
    <t>TBL 10X100MG</t>
  </si>
  <si>
    <t>162051</t>
  </si>
  <si>
    <t>62051</t>
  </si>
  <si>
    <t>DUOMOX 750</t>
  </si>
  <si>
    <t>TBL 20X750MG</t>
  </si>
  <si>
    <t>147718</t>
  </si>
  <si>
    <t>47718</t>
  </si>
  <si>
    <t>DOXYCYCLIN AL 100</t>
  </si>
  <si>
    <t>153800</t>
  </si>
  <si>
    <t>53800</t>
  </si>
  <si>
    <t>KLACID 250MG/5ML</t>
  </si>
  <si>
    <t>GRA SUS 1X100ML</t>
  </si>
  <si>
    <t>159074</t>
  </si>
  <si>
    <t>59074</t>
  </si>
  <si>
    <t>PEVARYL</t>
  </si>
  <si>
    <t>DRM CRM 1X30GM 1%</t>
  </si>
  <si>
    <t>158076</t>
  </si>
  <si>
    <t>58076</t>
  </si>
  <si>
    <t>MYCO-DECIDIN</t>
  </si>
  <si>
    <t>DRM SPR SOL 1X30ML</t>
  </si>
  <si>
    <t>145274</t>
  </si>
  <si>
    <t>45274</t>
  </si>
  <si>
    <t>ENAP 10MG</t>
  </si>
  <si>
    <t>TBL 30X10MG</t>
  </si>
  <si>
    <t>845594</t>
  </si>
  <si>
    <t>107643</t>
  </si>
  <si>
    <t>MIRTAZAPIN SANDOZ 45 MG</t>
  </si>
  <si>
    <t>POR TBL FLM 30X45MG</t>
  </si>
  <si>
    <t>159642</t>
  </si>
  <si>
    <t>59642</t>
  </si>
  <si>
    <t>TBL 100X10MG</t>
  </si>
  <si>
    <t>125829</t>
  </si>
  <si>
    <t>25829</t>
  </si>
  <si>
    <t>KEPPRA 250 MG</t>
  </si>
  <si>
    <t>POR TBL FLM50X250MG</t>
  </si>
  <si>
    <t>849301</t>
  </si>
  <si>
    <t>163154</t>
  </si>
  <si>
    <t>VASOCARDIN SR 200</t>
  </si>
  <si>
    <t>POR TBL PRO 100X200MG</t>
  </si>
  <si>
    <t>843982</t>
  </si>
  <si>
    <t>102500</t>
  </si>
  <si>
    <t>CINIE 100</t>
  </si>
  <si>
    <t>POR TBL NOB 6X100MG</t>
  </si>
  <si>
    <t>198629</t>
  </si>
  <si>
    <t>164997</t>
  </si>
  <si>
    <t>ELTROXIN</t>
  </si>
  <si>
    <t>TBL 100X0.1MG</t>
  </si>
  <si>
    <t>142258</t>
  </si>
  <si>
    <t>TRITAZIDE 2.5MG/12.5MG</t>
  </si>
  <si>
    <t>POR TBL NOB 28</t>
  </si>
  <si>
    <t>150316</t>
  </si>
  <si>
    <t>50316</t>
  </si>
  <si>
    <t>TULIP 20 MG POTAHOVANÉ TABLETY</t>
  </si>
  <si>
    <t>844667</t>
  </si>
  <si>
    <t>107173</t>
  </si>
  <si>
    <t>LORISTA 25 MG tbl.</t>
  </si>
  <si>
    <t>POR TBL FLM 28X25MG</t>
  </si>
  <si>
    <t>135875</t>
  </si>
  <si>
    <t>ESOMEPRAZOL SANDOZ 40 MG</t>
  </si>
  <si>
    <t>POR TBL ENT 28X40MG</t>
  </si>
  <si>
    <t>139103</t>
  </si>
  <si>
    <t>APO-METFORMIN 500 MG</t>
  </si>
  <si>
    <t>POR TBL FLM 100X500MG</t>
  </si>
  <si>
    <t>169733</t>
  </si>
  <si>
    <t>ELTROXIN 50 MCG</t>
  </si>
  <si>
    <t>POR TBL NOB 100X50RG</t>
  </si>
  <si>
    <t>849950</t>
  </si>
  <si>
    <t>138974</t>
  </si>
  <si>
    <t>ESCITALOPRAM MYLAN 10 MG</t>
  </si>
  <si>
    <t>849863</t>
  </si>
  <si>
    <t>125098</t>
  </si>
  <si>
    <t>TRITAZIDE 2,5 MG/12,5 MG</t>
  </si>
  <si>
    <t>180830</t>
  </si>
  <si>
    <t>LATANOPROST APOTEX 0,005%</t>
  </si>
  <si>
    <t>OPH GTT SOL 3X2.5ML</t>
  </si>
  <si>
    <t>104343</t>
  </si>
  <si>
    <t>4343</t>
  </si>
  <si>
    <t>PARALEN</t>
  </si>
  <si>
    <t>SUP 5X500MG</t>
  </si>
  <si>
    <t>115211</t>
  </si>
  <si>
    <t>15211</t>
  </si>
  <si>
    <t>SOLMUCOL 200</t>
  </si>
  <si>
    <t>POR GRA 30X200MG</t>
  </si>
  <si>
    <t>194248</t>
  </si>
  <si>
    <t>94248</t>
  </si>
  <si>
    <t>ZOLPIDEM-RATIOPHARM 10 MG</t>
  </si>
  <si>
    <t>POR TBL FLM 10X10MG</t>
  </si>
  <si>
    <t>194958</t>
  </si>
  <si>
    <t>94958</t>
  </si>
  <si>
    <t>ACCUPRO 5</t>
  </si>
  <si>
    <t>TBL OBD 30X5MG</t>
  </si>
  <si>
    <t>121793</t>
  </si>
  <si>
    <t>21793</t>
  </si>
  <si>
    <t>MONOTAB SR</t>
  </si>
  <si>
    <t>POR TBL PRO20X100MG</t>
  </si>
  <si>
    <t>100231</t>
  </si>
  <si>
    <t>231</t>
  </si>
  <si>
    <t>NITROGLYCERIN SLOVAKOFARMA</t>
  </si>
  <si>
    <t>TBL 20X0.5MG</t>
  </si>
  <si>
    <t>114693</t>
  </si>
  <si>
    <t>14693</t>
  </si>
  <si>
    <t>TARKA 180/2 MG TBL.</t>
  </si>
  <si>
    <t>POR TBL RET 28</t>
  </si>
  <si>
    <t>166506</t>
  </si>
  <si>
    <t>66506</t>
  </si>
  <si>
    <t>ENAP-H</t>
  </si>
  <si>
    <t>TBL 30</t>
  </si>
  <si>
    <t>119303</t>
  </si>
  <si>
    <t>19303</t>
  </si>
  <si>
    <t>ZADITEN SDU 0.025%</t>
  </si>
  <si>
    <t>OPHGTTSOL30X0.4ML</t>
  </si>
  <si>
    <t>845532</t>
  </si>
  <si>
    <t>125117</t>
  </si>
  <si>
    <t>PANZYNORM-N</t>
  </si>
  <si>
    <t>POR TBL FLM 10</t>
  </si>
  <si>
    <t>147374</t>
  </si>
  <si>
    <t>47374</t>
  </si>
  <si>
    <t>ECOBEC 50 MCG</t>
  </si>
  <si>
    <t>INH SOL PSS 200DÁV</t>
  </si>
  <si>
    <t>175173</t>
  </si>
  <si>
    <t>75173</t>
  </si>
  <si>
    <t>GYNIPRAL 0.5MG</t>
  </si>
  <si>
    <t>194329</t>
  </si>
  <si>
    <t>94329</t>
  </si>
  <si>
    <t>AKTIFERRIN</t>
  </si>
  <si>
    <t>CPS 20</t>
  </si>
  <si>
    <t>159354</t>
  </si>
  <si>
    <t>59354</t>
  </si>
  <si>
    <t>ANDROCUR 100</t>
  </si>
  <si>
    <t>TBL OBD 50X100MG</t>
  </si>
  <si>
    <t>187145</t>
  </si>
  <si>
    <t>87145</t>
  </si>
  <si>
    <t>THYROZOL 5</t>
  </si>
  <si>
    <t>TBL OBD 20X5MG</t>
  </si>
  <si>
    <t>104276</t>
  </si>
  <si>
    <t>4276</t>
  </si>
  <si>
    <t>VISTAGAN LIQUIFILM 0.5%</t>
  </si>
  <si>
    <t>GTT OPH 1X5ML 0.5%</t>
  </si>
  <si>
    <t>178904</t>
  </si>
  <si>
    <t>78904</t>
  </si>
  <si>
    <t>CARTEOL LP 2%</t>
  </si>
  <si>
    <t>OPH GTT PRO 1X3ML</t>
  </si>
  <si>
    <t>120159</t>
  </si>
  <si>
    <t>20159</t>
  </si>
  <si>
    <t>MONOTAB 20</t>
  </si>
  <si>
    <t>POR TBL NOB 20X20MG</t>
  </si>
  <si>
    <t>166984</t>
  </si>
  <si>
    <t>ZALDIAR EFFERVESCENS 37,5 MG/325 MG ŠUMIVÉ TABLETY</t>
  </si>
  <si>
    <t>POR TBL EFF 10</t>
  </si>
  <si>
    <t>847949</t>
  </si>
  <si>
    <t>120929</t>
  </si>
  <si>
    <t>EWOFEX 120 MG POTAHOVANÉ TABLETY</t>
  </si>
  <si>
    <t>POR TBL FLM 30X120MG</t>
  </si>
  <si>
    <t>132553</t>
  </si>
  <si>
    <t>32553</t>
  </si>
  <si>
    <t>ARUTIMOL 0.50%</t>
  </si>
  <si>
    <t>OPH GTT SOL 1X5ML</t>
  </si>
  <si>
    <t>146132</t>
  </si>
  <si>
    <t>46132</t>
  </si>
  <si>
    <t>ALPHAGAN</t>
  </si>
  <si>
    <t>GTT OPH 1X5ML</t>
  </si>
  <si>
    <t>117206</t>
  </si>
  <si>
    <t>17206</t>
  </si>
  <si>
    <t>PURIVIST 0.5 MG/ML OČNÍ KAPKY</t>
  </si>
  <si>
    <t>OPH GTT SOL 5ML</t>
  </si>
  <si>
    <t>184098</t>
  </si>
  <si>
    <t>84098</t>
  </si>
  <si>
    <t>SPASMOMEN</t>
  </si>
  <si>
    <t>TBL OBD 30X40MG</t>
  </si>
  <si>
    <t>58164</t>
  </si>
  <si>
    <t>ASMANEX 400 MCG</t>
  </si>
  <si>
    <t>INH PLV 30DÁVX400RG</t>
  </si>
  <si>
    <t>104364</t>
  </si>
  <si>
    <t>4364</t>
  </si>
  <si>
    <t>ALVISAN NEO</t>
  </si>
  <si>
    <t>SPC 1X100GM</t>
  </si>
  <si>
    <t>110852</t>
  </si>
  <si>
    <t>10852</t>
  </si>
  <si>
    <t>POLLINEX RYE</t>
  </si>
  <si>
    <t>114632</t>
  </si>
  <si>
    <t>14632</t>
  </si>
  <si>
    <t>SOLCOSERYL</t>
  </si>
  <si>
    <t>GEL OPH 1X5GM</t>
  </si>
  <si>
    <t>127543</t>
  </si>
  <si>
    <t>27543</t>
  </si>
  <si>
    <t>LUMIGAN 0.3 MG/ML</t>
  </si>
  <si>
    <t>OPH GTT SOL 3X3ML</t>
  </si>
  <si>
    <t>131334</t>
  </si>
  <si>
    <t>31334</t>
  </si>
  <si>
    <t>DIPROSALIC</t>
  </si>
  <si>
    <t>LIQ 1X30ML</t>
  </si>
  <si>
    <t>144711</t>
  </si>
  <si>
    <t>44711</t>
  </si>
  <si>
    <t>DIVIGEL 0.1%</t>
  </si>
  <si>
    <t>DRM GEL 28X0.5GM</t>
  </si>
  <si>
    <t>146645</t>
  </si>
  <si>
    <t>46645</t>
  </si>
  <si>
    <t>ACTIVELLE</t>
  </si>
  <si>
    <t>TBL  OBD 1X28</t>
  </si>
  <si>
    <t>149985</t>
  </si>
  <si>
    <t>49985</t>
  </si>
  <si>
    <t>LOCACID</t>
  </si>
  <si>
    <t>CRM 1X30GM 0.05%</t>
  </si>
  <si>
    <t>153506</t>
  </si>
  <si>
    <t>53506</t>
  </si>
  <si>
    <t>MEDOSTATIN 20MG</t>
  </si>
  <si>
    <t>196549</t>
  </si>
  <si>
    <t>96549</t>
  </si>
  <si>
    <t>MARVELON</t>
  </si>
  <si>
    <t>TBL 3X21</t>
  </si>
  <si>
    <t>196994</t>
  </si>
  <si>
    <t>96994</t>
  </si>
  <si>
    <t>CUTIVATE MAST</t>
  </si>
  <si>
    <t>UNG 1X15GM/0.75MG</t>
  </si>
  <si>
    <t>394637</t>
  </si>
  <si>
    <t>119899</t>
  </si>
  <si>
    <t>XEFO RAPID  8 mg por.tbl.flm. 30x8 mg</t>
  </si>
  <si>
    <t>394650</t>
  </si>
  <si>
    <t>Nicorette Icemint Gum 30x2mg</t>
  </si>
  <si>
    <t>394968</t>
  </si>
  <si>
    <t>DICLOFENAC GALMED  EMULGEL  60 g</t>
  </si>
  <si>
    <t>DRM GEL  60g</t>
  </si>
  <si>
    <t>500575</t>
  </si>
  <si>
    <t>Prezervativ Primeros Tea Tree</t>
  </si>
  <si>
    <t>kondomy 3ks</t>
  </si>
  <si>
    <t>842877</t>
  </si>
  <si>
    <t>Medela Harmony manuální dvoufázova odsavačka</t>
  </si>
  <si>
    <t>842948</t>
  </si>
  <si>
    <t>Obvaz hotový Economy č.4 velký</t>
  </si>
  <si>
    <t>843786</t>
  </si>
  <si>
    <t>Guareta tyčinka kapučino</t>
  </si>
  <si>
    <t>845097</t>
  </si>
  <si>
    <t>Galmed B-komplex tbl.30</t>
  </si>
  <si>
    <t>845486</t>
  </si>
  <si>
    <t>AROMATICA IXO repellent spray 100ml</t>
  </si>
  <si>
    <t>846585</t>
  </si>
  <si>
    <t>Doliva vzorky</t>
  </si>
  <si>
    <t>846603</t>
  </si>
  <si>
    <t>RHINALLERGY orm.tbl.adh.60</t>
  </si>
  <si>
    <t>846945</t>
  </si>
  <si>
    <t>CutisHelp LUPÉNKA Konopná mast 100ml</t>
  </si>
  <si>
    <t>847010</t>
  </si>
  <si>
    <t>Fittydent Super fix. krém 40g</t>
  </si>
  <si>
    <t>847829</t>
  </si>
  <si>
    <t>Cannaderm Mycosin ošetřující sérum 20ml</t>
  </si>
  <si>
    <t>848484</t>
  </si>
  <si>
    <t>ANTISTAX 360mg potah. tbl.</t>
  </si>
  <si>
    <t>por.tbl.flm.60x360mg</t>
  </si>
  <si>
    <t>849002</t>
  </si>
  <si>
    <t>Ixoderm</t>
  </si>
  <si>
    <t>849298</t>
  </si>
  <si>
    <t>Batavan Deo granule do obuvi 5x20g</t>
  </si>
  <si>
    <t>849344</t>
  </si>
  <si>
    <t>Diabetes skořicová kůra tbl.30</t>
  </si>
  <si>
    <t>849544</t>
  </si>
  <si>
    <t>CutisHelp CELUXIN denní gel</t>
  </si>
  <si>
    <t>200ml</t>
  </si>
  <si>
    <t>849763</t>
  </si>
  <si>
    <t>Cannaderm Natura krém na ruce 75g</t>
  </si>
  <si>
    <t>850166</t>
  </si>
  <si>
    <t>Avilut Dia tbl.60</t>
  </si>
  <si>
    <t>930600</t>
  </si>
  <si>
    <t>Fytofontána Aurecon ušní sprej Junior</t>
  </si>
  <si>
    <t>30 ml</t>
  </si>
  <si>
    <t>930618</t>
  </si>
  <si>
    <t>Fytofontána Aurecon drops forte junior 10ml</t>
  </si>
  <si>
    <t>156118</t>
  </si>
  <si>
    <t>56118</t>
  </si>
  <si>
    <t>JODID DRASELNY 2% UNIMED PHARMA</t>
  </si>
  <si>
    <t>GTT OPH 1X10ML</t>
  </si>
  <si>
    <t>930099</t>
  </si>
  <si>
    <t>RP Tbl.MAGN.LACTAS 0,5+B6,100tbl</t>
  </si>
  <si>
    <t>113972</t>
  </si>
  <si>
    <t>13972</t>
  </si>
  <si>
    <t>STALORAL 300</t>
  </si>
  <si>
    <t>ORM SOL SLG2X10ML</t>
  </si>
  <si>
    <t>116043</t>
  </si>
  <si>
    <t>16043</t>
  </si>
  <si>
    <t>PARLODEL</t>
  </si>
  <si>
    <t>POR TBL NOB 30X2.5MG</t>
  </si>
  <si>
    <t>152137</t>
  </si>
  <si>
    <t>152139</t>
  </si>
  <si>
    <t>Adele 3x21</t>
  </si>
  <si>
    <t>por tbl nob 3x21</t>
  </si>
  <si>
    <t>164880</t>
  </si>
  <si>
    <t>64880</t>
  </si>
  <si>
    <t>NICORETTE INHALÁTOR</t>
  </si>
  <si>
    <t>INH 18X10MG</t>
  </si>
  <si>
    <t>394328</t>
  </si>
  <si>
    <t>Ufoun Kostíček tbl.100</t>
  </si>
  <si>
    <t>394939</t>
  </si>
  <si>
    <t>Rinogelspray 20ml</t>
  </si>
  <si>
    <t>500307</t>
  </si>
  <si>
    <t>Walmark Hespidin gel 75ml</t>
  </si>
  <si>
    <t>840676</t>
  </si>
  <si>
    <t>Balzám na rty cherry</t>
  </si>
  <si>
    <t>842428</t>
  </si>
  <si>
    <t>Megafyt Avioplant cps.10x250mg</t>
  </si>
  <si>
    <t>844548</t>
  </si>
  <si>
    <t>Phyteneo Stomaphyt Ústní gel 50g</t>
  </si>
  <si>
    <t>846516</t>
  </si>
  <si>
    <t>Obilninová instantní kaše jáhlová 300 g</t>
  </si>
  <si>
    <t>848213</t>
  </si>
  <si>
    <t>Meridol Halitosis ústní voda 400ml</t>
  </si>
  <si>
    <t>848734</t>
  </si>
  <si>
    <t>Chicco Sprej proti komárům 100ml</t>
  </si>
  <si>
    <t>850067</t>
  </si>
  <si>
    <t>Hoodia zeštíhlující sérum 120ml</t>
  </si>
  <si>
    <t>921021</t>
  </si>
  <si>
    <t>RP COLL.ZINCI SULPH. 0,25% 10,0</t>
  </si>
  <si>
    <t>988239</t>
  </si>
  <si>
    <t>Yomi Omega-3 tbl.20</t>
  </si>
  <si>
    <t>845436</t>
  </si>
  <si>
    <t>Feminella Vagi C 6vag.tbl.</t>
  </si>
  <si>
    <t>110851</t>
  </si>
  <si>
    <t>10851</t>
  </si>
  <si>
    <t>INJ 300+800+2000SU</t>
  </si>
  <si>
    <t>124671</t>
  </si>
  <si>
    <t>24671</t>
  </si>
  <si>
    <t>JURNISTA 16 MG</t>
  </si>
  <si>
    <t>POR TBL PRO 28X16MG</t>
  </si>
  <si>
    <t>189026</t>
  </si>
  <si>
    <t>89026</t>
  </si>
  <si>
    <t>DICLOFENAC AL 50</t>
  </si>
  <si>
    <t>TBL OBD 100X50MG</t>
  </si>
  <si>
    <t>394258</t>
  </si>
  <si>
    <t>Phyteneo Neocide  spray 0,1% Octenidine 50g</t>
  </si>
  <si>
    <t>500190</t>
  </si>
  <si>
    <t>Blephasol 100ml</t>
  </si>
  <si>
    <t>841600</t>
  </si>
  <si>
    <t>Labello lesk na rty</t>
  </si>
  <si>
    <t>843445</t>
  </si>
  <si>
    <t>Vivil creme life jahoda</t>
  </si>
  <si>
    <t>844736</t>
  </si>
  <si>
    <t>Sanostol šumivé tablety</t>
  </si>
  <si>
    <t>846163</t>
  </si>
  <si>
    <t>Aethusa cynapium CH9</t>
  </si>
  <si>
    <t>848152</t>
  </si>
  <si>
    <t>WELEDA BIO Březová šťáva bez cukru 200ml</t>
  </si>
  <si>
    <t>848609</t>
  </si>
  <si>
    <t>Protefix Fixační podložky-dol.protéza</t>
  </si>
  <si>
    <t>849837</t>
  </si>
  <si>
    <t>156255</t>
  </si>
  <si>
    <t>ORALAIR 300 IR</t>
  </si>
  <si>
    <t>ORM TBL SLG 90X300IR</t>
  </si>
  <si>
    <t>156102</t>
  </si>
  <si>
    <t>56102</t>
  </si>
  <si>
    <t>LANZUL</t>
  </si>
  <si>
    <t>CPS 14X30MG</t>
  </si>
  <si>
    <t>845492</t>
  </si>
  <si>
    <t>114068</t>
  </si>
  <si>
    <t>LOZAP 100 ZENTIVA</t>
  </si>
  <si>
    <t>POR TBL FLM 30X100MG</t>
  </si>
  <si>
    <t>187796</t>
  </si>
  <si>
    <t>TONARSSA 4 MG/10 MG</t>
  </si>
  <si>
    <t>850214</t>
  </si>
  <si>
    <t>126013</t>
  </si>
  <si>
    <t>PRENEWEL 2 MG/0,625 MG</t>
  </si>
  <si>
    <t>849151</t>
  </si>
  <si>
    <t>122210</t>
  </si>
  <si>
    <t>APO-FENO</t>
  </si>
  <si>
    <t>POR CPS DUR 30X200MG</t>
  </si>
  <si>
    <t>165988</t>
  </si>
  <si>
    <t>65988</t>
  </si>
  <si>
    <t>PENESTER</t>
  </si>
  <si>
    <t>122096</t>
  </si>
  <si>
    <t>22096</t>
  </si>
  <si>
    <t>ROSEMIG SPRINTAB 50 MG</t>
  </si>
  <si>
    <t>POR TBL DIS 2X50MG</t>
  </si>
  <si>
    <t>846765</t>
  </si>
  <si>
    <t>33421</t>
  </si>
  <si>
    <t>Nutridrink Compact káva 4x125ml</t>
  </si>
  <si>
    <t>198069</t>
  </si>
  <si>
    <t>98069</t>
  </si>
  <si>
    <t>ROVAMYCINE</t>
  </si>
  <si>
    <t>TBL FC 16X1500KU</t>
  </si>
  <si>
    <t>110857</t>
  </si>
  <si>
    <t>10857</t>
  </si>
  <si>
    <t>ROXITHROMYCIN-RATIOPHARM 150 MG</t>
  </si>
  <si>
    <t>POR TBL FLM14X150MG</t>
  </si>
  <si>
    <t>110855</t>
  </si>
  <si>
    <t>10855</t>
  </si>
  <si>
    <t>POR TBL FLM10X150MG</t>
  </si>
  <si>
    <t>157709</t>
  </si>
  <si>
    <t>57709</t>
  </si>
  <si>
    <t>ORFIRIL LONG 150MG</t>
  </si>
  <si>
    <t>CPS RET 50X150MG</t>
  </si>
  <si>
    <t>158816</t>
  </si>
  <si>
    <t>METYPRED 16 MG</t>
  </si>
  <si>
    <t>POR TBL NOB 100X16MG</t>
  </si>
  <si>
    <t>29295</t>
  </si>
  <si>
    <t>OLANZAPIN TEVA 5 MG</t>
  </si>
  <si>
    <t>POR TBL DIS 28X5MG</t>
  </si>
  <si>
    <t>29299</t>
  </si>
  <si>
    <t>OLANZAPIN TEVA 10 MG</t>
  </si>
  <si>
    <t>POR TBL DIS 28X10MG</t>
  </si>
  <si>
    <t>47675</t>
  </si>
  <si>
    <t>METOPROLOL AL 100</t>
  </si>
  <si>
    <t>POR TBL NOB 100X100MG</t>
  </si>
  <si>
    <t>161185</t>
  </si>
  <si>
    <t>61185</t>
  </si>
  <si>
    <t>ORFIRIL</t>
  </si>
  <si>
    <t>TBL ENT 50X600MG</t>
  </si>
  <si>
    <t>500441</t>
  </si>
  <si>
    <t>46327</t>
  </si>
  <si>
    <t>Famosan 10 mg por.tbl.film.10 x 10 mg</t>
  </si>
  <si>
    <t>848807</t>
  </si>
  <si>
    <t>Pantoloc Control 14x20 mg por. tbl. ent</t>
  </si>
  <si>
    <t>100498</t>
  </si>
  <si>
    <t>498</t>
  </si>
  <si>
    <t>MAGNESIUM SULFURICUM BIOTIKA</t>
  </si>
  <si>
    <t>INJ 5X10ML 10%</t>
  </si>
  <si>
    <t>103575</t>
  </si>
  <si>
    <t>3575</t>
  </si>
  <si>
    <t>HEPAROID LECIVA</t>
  </si>
  <si>
    <t>UNG 1X30GM</t>
  </si>
  <si>
    <t>150335</t>
  </si>
  <si>
    <t>50335</t>
  </si>
  <si>
    <t>ALGIFEN NEO</t>
  </si>
  <si>
    <t>POR GTT SOL 1X25ML</t>
  </si>
  <si>
    <t>155947</t>
  </si>
  <si>
    <t>55947</t>
  </si>
  <si>
    <t>OPHTAL LIQ 2X50ML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</si>
  <si>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</si>
  <si>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</si>
  <si>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</si>
  <si>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</si>
  <si>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</si>
  <si>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</si>
  <si>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</si>
  <si>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</si>
  <si>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840169</t>
  </si>
  <si>
    <t>Indulona  Nechtíková 100g</t>
  </si>
  <si>
    <t>841059</t>
  </si>
  <si>
    <t>Indulona olivová ung.100g</t>
  </si>
  <si>
    <t>845593</t>
  </si>
  <si>
    <t>100304</t>
  </si>
  <si>
    <t>HIRUDOID</t>
  </si>
  <si>
    <t>DRM GEL 1X40GM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</si>
  <si>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</si>
  <si>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</si>
  <si>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</si>
  <si>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</si>
  <si>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</si>
  <si>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</si>
  <si>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</si>
  <si>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</si>
  <si>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</si>
  <si>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</si>
  <si>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</si>
  <si>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</si>
  <si>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</si>
  <si>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</si>
  <si>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</si>
  <si>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900441</t>
  </si>
  <si>
    <t>KL ETHER  LÉKOPISNÝ 1000 ml Fagron, Kulich</t>
  </si>
  <si>
    <t>jednotka 1 ks   UN 1155</t>
  </si>
  <si>
    <t>905097</t>
  </si>
  <si>
    <t>23987</t>
  </si>
  <si>
    <t>DZ OCTENISEPT 250 ml</t>
  </si>
  <si>
    <t>DPH 15%</t>
  </si>
  <si>
    <t>111063</t>
  </si>
  <si>
    <t>11063</t>
  </si>
  <si>
    <t>IBALGIN 600 (IBUPROFEN 600)</t>
  </si>
  <si>
    <t>TBL OBD 30X600MG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</si>
  <si>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</si>
  <si>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</si>
  <si>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</si>
  <si>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</si>
  <si>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</si>
  <si>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</si>
  <si>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</si>
  <si>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</si>
  <si>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900321</t>
  </si>
  <si>
    <t>KL PRIPRAVEK</t>
  </si>
  <si>
    <t>175289</t>
  </si>
  <si>
    <t>75289</t>
  </si>
  <si>
    <t>DOLGIT</t>
  </si>
  <si>
    <t>CRM 1X100GM/5GM</t>
  </si>
  <si>
    <t>843942</t>
  </si>
  <si>
    <t>Boroglycerin-lanolin Spofa</t>
  </si>
  <si>
    <t>100405</t>
  </si>
  <si>
    <t>405</t>
  </si>
  <si>
    <t>CALCIFEROL BIOTIKA FORTE</t>
  </si>
  <si>
    <t>INJ 1X1ML/7.5MG</t>
  </si>
  <si>
    <t>500568</t>
  </si>
  <si>
    <t>Spofaplast Náplast kusová text.156</t>
  </si>
  <si>
    <t>72x19mm/5ks</t>
  </si>
  <si>
    <t>841783</t>
  </si>
  <si>
    <t>Isolda krém na ruce Aloe vera regener.100ml</t>
  </si>
  <si>
    <t>395022</t>
  </si>
  <si>
    <t>Spofaplast  č. 164    8 x 1m</t>
  </si>
  <si>
    <t>8cm x 1m</t>
  </si>
  <si>
    <t>108651</t>
  </si>
  <si>
    <t>8651</t>
  </si>
  <si>
    <t>BRICANYL</t>
  </si>
  <si>
    <t>INJ 10X1ML 0.5MG</t>
  </si>
  <si>
    <t>381465</t>
  </si>
  <si>
    <t>81465</t>
  </si>
  <si>
    <t>DERMACYN WOUND CARE</t>
  </si>
  <si>
    <t>500ML</t>
  </si>
  <si>
    <t>27421</t>
  </si>
  <si>
    <t>CETROTIDE 3 MG</t>
  </si>
  <si>
    <t>INJ PSO LQF 1X3MG</t>
  </si>
  <si>
    <t>123787</t>
  </si>
  <si>
    <t>23787</t>
  </si>
  <si>
    <t>LOSEPRAZOL 10 MG</t>
  </si>
  <si>
    <t>POR CPS ETD 28X10MG</t>
  </si>
  <si>
    <t>149948</t>
  </si>
  <si>
    <t>49948</t>
  </si>
  <si>
    <t>OXAMET MINT 0.5 PM</t>
  </si>
  <si>
    <t>NAS SPR SOL 1X10ML</t>
  </si>
  <si>
    <t>155429</t>
  </si>
  <si>
    <t>55429</t>
  </si>
  <si>
    <t>ENAP-HL</t>
  </si>
  <si>
    <t>189831</t>
  </si>
  <si>
    <t>89831</t>
  </si>
  <si>
    <t>CILOXAN STERILE OPHTHALMIC.SOL.</t>
  </si>
  <si>
    <t>930183</t>
  </si>
  <si>
    <t>MO SIGNATURA LEKARNA</t>
  </si>
  <si>
    <t>101674</t>
  </si>
  <si>
    <t>1674</t>
  </si>
  <si>
    <t>JOX SPR 30ML</t>
  </si>
  <si>
    <t>140921</t>
  </si>
  <si>
    <t>40921</t>
  </si>
  <si>
    <t>COMBIGAN</t>
  </si>
  <si>
    <t>115388</t>
  </si>
  <si>
    <t>15388</t>
  </si>
  <si>
    <t>RETIN-A 0.05%</t>
  </si>
  <si>
    <t>DRM CRM 1X30GM</t>
  </si>
  <si>
    <t>115530</t>
  </si>
  <si>
    <t>15530</t>
  </si>
  <si>
    <t>SINECOD</t>
  </si>
  <si>
    <t>POR GTT SOL 1X20ML</t>
  </si>
  <si>
    <t>849803</t>
  </si>
  <si>
    <t>107918</t>
  </si>
  <si>
    <t>APO-DICLO 50 MG</t>
  </si>
  <si>
    <t>POR TBL ENT 100X50MG</t>
  </si>
  <si>
    <t>188143</t>
  </si>
  <si>
    <t>88143</t>
  </si>
  <si>
    <t>FLUANXOL 1MG</t>
  </si>
  <si>
    <t>DRG 100X1MG</t>
  </si>
  <si>
    <t>842640</t>
  </si>
  <si>
    <t>Náplast Fixaplast</t>
  </si>
  <si>
    <t>930443</t>
  </si>
  <si>
    <t>KL PERSTERIL 4% 1 kg HVLP</t>
  </si>
  <si>
    <t>UN 3149</t>
  </si>
  <si>
    <t>185252</t>
  </si>
  <si>
    <t>PILOGEL HS OČNÍ GEL</t>
  </si>
  <si>
    <t>OPH GEL 1X4GM</t>
  </si>
  <si>
    <t>610034</t>
  </si>
  <si>
    <t>Galmed Spofaplast 6cmx1m č.154</t>
  </si>
  <si>
    <t>100725</t>
  </si>
  <si>
    <t>725</t>
  </si>
  <si>
    <t>PLEUMOLYSIN</t>
  </si>
  <si>
    <t>GTT 1X10ML</t>
  </si>
  <si>
    <t>122101</t>
  </si>
  <si>
    <t>22101</t>
  </si>
  <si>
    <t>MYLERAN</t>
  </si>
  <si>
    <t>PORTBLFLM100X2MG</t>
  </si>
  <si>
    <t>920072</t>
  </si>
  <si>
    <t>MS ETHANOLUM BENZ.DENAT. ZASOB.</t>
  </si>
  <si>
    <t>UN 1170</t>
  </si>
  <si>
    <t>105994</t>
  </si>
  <si>
    <t>5994</t>
  </si>
  <si>
    <t>UNGUENTUM ICHTHAMMOLI 10% H.-B.</t>
  </si>
  <si>
    <t>DRM UNG 1X30GM</t>
  </si>
  <si>
    <t>115124</t>
  </si>
  <si>
    <t>15124</t>
  </si>
  <si>
    <t>TINKAIR 50 MCG</t>
  </si>
  <si>
    <t>NAS SPR SUS 200DÁV</t>
  </si>
  <si>
    <t>121450</t>
  </si>
  <si>
    <t>21450</t>
  </si>
  <si>
    <t>UNI TIMOLOL 0.5% UNIMED PHARMA</t>
  </si>
  <si>
    <t>OPH GTT SOL 3X5ML</t>
  </si>
  <si>
    <t>126769</t>
  </si>
  <si>
    <t>26769</t>
  </si>
  <si>
    <t>NOVONORM 0.5 MG</t>
  </si>
  <si>
    <t>PORTBLNOB 90X0.5MG</t>
  </si>
  <si>
    <t>131881</t>
  </si>
  <si>
    <t>31881</t>
  </si>
  <si>
    <t>ZOLEPTIL 100</t>
  </si>
  <si>
    <t>POR TBL OBD30X100MG</t>
  </si>
  <si>
    <t>132542</t>
  </si>
  <si>
    <t>32542</t>
  </si>
  <si>
    <t>DOGMATIL 200MG TBL.</t>
  </si>
  <si>
    <t>POR TBL NOB60X200MG</t>
  </si>
  <si>
    <t>149932</t>
  </si>
  <si>
    <t>49932</t>
  </si>
  <si>
    <t>CROMOHEXAL</t>
  </si>
  <si>
    <t>NAS SPR SOL 1X15ML</t>
  </si>
  <si>
    <t>158230</t>
  </si>
  <si>
    <t>58230</t>
  </si>
  <si>
    <t>UNICLOPHEN UNIMED PHARMA</t>
  </si>
  <si>
    <t>GTT OPH 1X10ML 0.1%</t>
  </si>
  <si>
    <t>160091</t>
  </si>
  <si>
    <t>60091</t>
  </si>
  <si>
    <t>LINOLA-FETT N</t>
  </si>
  <si>
    <t>192087</t>
  </si>
  <si>
    <t>92087</t>
  </si>
  <si>
    <t>ROWACHOL</t>
  </si>
  <si>
    <t>198106</t>
  </si>
  <si>
    <t>98106</t>
  </si>
  <si>
    <t>PIKOVIT</t>
  </si>
  <si>
    <t>SIR 1X150ML</t>
  </si>
  <si>
    <t>396541</t>
  </si>
  <si>
    <t>IR   ACIDUM HYDROCHLORIDUM CONC.</t>
  </si>
  <si>
    <t>IR SUROVINA</t>
  </si>
  <si>
    <t>396547</t>
  </si>
  <si>
    <t>MO CELOFANOVE VYSEKY</t>
  </si>
  <si>
    <t>500117</t>
  </si>
  <si>
    <t>Sportovka C chladivá</t>
  </si>
  <si>
    <t>180g/200ml</t>
  </si>
  <si>
    <t>500408</t>
  </si>
  <si>
    <t>Menalind Derm ošetřující mléko 300ml</t>
  </si>
  <si>
    <t>500600</t>
  </si>
  <si>
    <t>EFIENT 10 MG</t>
  </si>
  <si>
    <t>POR TBL FLM 28X10MG</t>
  </si>
  <si>
    <t>500942</t>
  </si>
  <si>
    <t>MS TROMETAMOLUM</t>
  </si>
  <si>
    <t>611199</t>
  </si>
  <si>
    <t>CitraLock 46,7% 5ml</t>
  </si>
  <si>
    <t>795647</t>
  </si>
  <si>
    <t>AVIRIL Dětský olej s azulenem</t>
  </si>
  <si>
    <t>840635</t>
  </si>
  <si>
    <t>Herbex Máta peprná nať 50g</t>
  </si>
  <si>
    <t>841232</t>
  </si>
  <si>
    <t>MAR Plus nasenspray</t>
  </si>
  <si>
    <t>841881</t>
  </si>
  <si>
    <t>Linola milch 200ml</t>
  </si>
  <si>
    <t>842671</t>
  </si>
  <si>
    <t>Visine suché oči 10ml</t>
  </si>
  <si>
    <t>843037</t>
  </si>
  <si>
    <t>GALMED RevitGal mast s vit.E 30g</t>
  </si>
  <si>
    <t>844414</t>
  </si>
  <si>
    <t>Swiss Lactobacilky dět.třeš.</t>
  </si>
  <si>
    <t>844639</t>
  </si>
  <si>
    <t>Rukavice latex.nest.M 100ks pudr</t>
  </si>
  <si>
    <t>845770</t>
  </si>
  <si>
    <t>Rukavice chir. Dona</t>
  </si>
  <si>
    <t>847623</t>
  </si>
  <si>
    <t>155051</t>
  </si>
  <si>
    <t>IBALGIN GEL 100G</t>
  </si>
  <si>
    <t>DRM GEL 1X100GM</t>
  </si>
  <si>
    <t>847636</t>
  </si>
  <si>
    <t>Biopron PROIMUN forte tbl.60</t>
  </si>
  <si>
    <t>847641</t>
  </si>
  <si>
    <t>Visine Unavené oči 10ml</t>
  </si>
  <si>
    <t>847778</t>
  </si>
  <si>
    <t>VISIAL Suché oči</t>
  </si>
  <si>
    <t>10ml</t>
  </si>
  <si>
    <t>848480</t>
  </si>
  <si>
    <t>140975</t>
  </si>
  <si>
    <t>IBALGIN RAPID 400 TBL 12</t>
  </si>
  <si>
    <t>POR TBL FLM 12X400MG</t>
  </si>
  <si>
    <t>850177</t>
  </si>
  <si>
    <t>Swiss Laktobacílky dět.třešňové 60 past.</t>
  </si>
  <si>
    <t>850515</t>
  </si>
  <si>
    <t>Calcium 1000+D3 combi Generica 20 sachets</t>
  </si>
  <si>
    <t>900267</t>
  </si>
  <si>
    <t>MS AC.BORICUM ZASOBNI</t>
  </si>
  <si>
    <t>900268</t>
  </si>
  <si>
    <t>MS AC.CITR.MONOHYDR.,ZASOBNI</t>
  </si>
  <si>
    <t>900315</t>
  </si>
  <si>
    <t>MS IODUM ZASOBNI</t>
  </si>
  <si>
    <t>900323</t>
  </si>
  <si>
    <t>MS METHYLCELLULOSUM ZASOBNI</t>
  </si>
  <si>
    <t>900354</t>
  </si>
  <si>
    <t>MS ARGENTI NITRAS ZASOBNI</t>
  </si>
  <si>
    <t>UN 1493</t>
  </si>
  <si>
    <t>900368</t>
  </si>
  <si>
    <t>MS NATR.HYDROXIDUM ZASOBNI</t>
  </si>
  <si>
    <t>UN 1823</t>
  </si>
  <si>
    <t>900371</t>
  </si>
  <si>
    <t>MS ZINCI CHLORIDUM ZASOBNI</t>
  </si>
  <si>
    <t>UN 2331</t>
  </si>
  <si>
    <t>900409</t>
  </si>
  <si>
    <t>MS BENZINUM ZASOBNI</t>
  </si>
  <si>
    <t>UN 3295</t>
  </si>
  <si>
    <t>900481</t>
  </si>
  <si>
    <t>MS AC.HYDROCHLOR.CONC. ZASOBNI</t>
  </si>
  <si>
    <t>UN 1789</t>
  </si>
  <si>
    <t>900486</t>
  </si>
  <si>
    <t>MP SOL.AC.BOR.ETHANOL.2% ZAS.</t>
  </si>
  <si>
    <t>900569</t>
  </si>
  <si>
    <t>MS PERSTERIL KONC,ZASOBNI</t>
  </si>
  <si>
    <t>UN 3109</t>
  </si>
  <si>
    <t>911935</t>
  </si>
  <si>
    <t>MS GLYCEROLUM 85% ZASOBNI</t>
  </si>
  <si>
    <t>920088</t>
  </si>
  <si>
    <t>KL COLL.ZINCI SULF.0.25% 10G</t>
  </si>
  <si>
    <t>920275</t>
  </si>
  <si>
    <t>MS KAL.BROMIDUM, ZASOBNI</t>
  </si>
  <si>
    <t>930225</t>
  </si>
  <si>
    <t>MO LEKOVKA RD 50 ml</t>
  </si>
  <si>
    <t>930702</t>
  </si>
  <si>
    <t>RP MS SOL.AC.BORICI 3% 1000 g Fag., Kul.</t>
  </si>
  <si>
    <t>930055</t>
  </si>
  <si>
    <t>MO LEKOVKA 25 ml</t>
  </si>
  <si>
    <t>930201</t>
  </si>
  <si>
    <t>MO LEKOVKA 50 ml</t>
  </si>
  <si>
    <t>849438</t>
  </si>
  <si>
    <t>157599</t>
  </si>
  <si>
    <t>PARALEN GRIP</t>
  </si>
  <si>
    <t xml:space="preserve">POR TBL FLM 12 </t>
  </si>
  <si>
    <t>930652</t>
  </si>
  <si>
    <t>MO LEKOVKA RD 150 ml</t>
  </si>
  <si>
    <t>125590</t>
  </si>
  <si>
    <t>25590</t>
  </si>
  <si>
    <t>HUMALOG 100 IU</t>
  </si>
  <si>
    <t>INJ SOL 1X10ML/1KU</t>
  </si>
  <si>
    <t>46970</t>
  </si>
  <si>
    <t>RISPERDAL 4 MG</t>
  </si>
  <si>
    <t>POR TBL FLM 20X4MG</t>
  </si>
  <si>
    <t>103776</t>
  </si>
  <si>
    <t>3776</t>
  </si>
  <si>
    <t>CHIROCAINE 7.5 MG/ML</t>
  </si>
  <si>
    <t>INJ SOL 10X10ML</t>
  </si>
  <si>
    <t>155593</t>
  </si>
  <si>
    <t>55593</t>
  </si>
  <si>
    <t>GODASAL 500</t>
  </si>
  <si>
    <t>TBL 20</t>
  </si>
  <si>
    <t>396041</t>
  </si>
  <si>
    <t>MS CARBOMERA</t>
  </si>
  <si>
    <t>500909</t>
  </si>
  <si>
    <t>MS GLYCINUM  ZASOBNI</t>
  </si>
  <si>
    <t>l-glycin</t>
  </si>
  <si>
    <t>840497</t>
  </si>
  <si>
    <t>MS UNG.AC.SALICYL.5% ZASOBNI</t>
  </si>
  <si>
    <t>841501</t>
  </si>
  <si>
    <t>MO KELIMEK S VICKEM STERIL. 30 ml</t>
  </si>
  <si>
    <t>842341</t>
  </si>
  <si>
    <t>46200</t>
  </si>
  <si>
    <t>CALGEL</t>
  </si>
  <si>
    <t>STM GEL 1X10GM</t>
  </si>
  <si>
    <t>845452</t>
  </si>
  <si>
    <t>49674</t>
  </si>
  <si>
    <t>PIASCLEDINE 300 POR.CPS.DUR.15</t>
  </si>
  <si>
    <t>900276</t>
  </si>
  <si>
    <t>MS CARBETHOPENDEC.BROM.ZASOBNI</t>
  </si>
  <si>
    <t>900308</t>
  </si>
  <si>
    <t>MS KAL.HYDROXIDUM ZASOBNI</t>
  </si>
  <si>
    <t>900316</t>
  </si>
  <si>
    <t>MS MAGN. LACTAS 2H2O,ZASOBNI</t>
  </si>
  <si>
    <t>900343</t>
  </si>
  <si>
    <t>MS KAL.CHLORIDUM,ZASOBNI</t>
  </si>
  <si>
    <t>900387</t>
  </si>
  <si>
    <t>MS ATROPINI SULFAS ZASOBNI</t>
  </si>
  <si>
    <t>900389</t>
  </si>
  <si>
    <t>MS AC.TRICHLORACETICUM ZASOBNI</t>
  </si>
  <si>
    <t>900453</t>
  </si>
  <si>
    <t>MS CITRI ETHEROLEUM,ZASOBNI</t>
  </si>
  <si>
    <t>900480</t>
  </si>
  <si>
    <t>MS HISTAMINIUM DICHL. ZASOBNI</t>
  </si>
  <si>
    <t>900850</t>
  </si>
  <si>
    <t>MS TRAGACANTHA,ZASOBNI</t>
  </si>
  <si>
    <t>901232</t>
  </si>
  <si>
    <t>IR FILTR OPHTAL STERIVEX-váleček</t>
  </si>
  <si>
    <t>0,22mí,millipore</t>
  </si>
  <si>
    <t>921464</t>
  </si>
  <si>
    <t>MS DINATRII EDETAS</t>
  </si>
  <si>
    <t>930027</t>
  </si>
  <si>
    <t>MS TCT.IPECACUANHAE, ZASOBNI</t>
  </si>
  <si>
    <t>930207</t>
  </si>
  <si>
    <t>MO KELIMEK S VICKEM STERIL. 80 ml</t>
  </si>
  <si>
    <t>930433</t>
  </si>
  <si>
    <t>MO KELIMEK S VICKEM STERIL. 1 250 ml</t>
  </si>
  <si>
    <t>850396</t>
  </si>
  <si>
    <t>131507</t>
  </si>
  <si>
    <t>APO-DONEPEZIL 10 MG POTAHOVANÉ TABLETY</t>
  </si>
  <si>
    <t>180071</t>
  </si>
  <si>
    <t>HELIDES 40 MG ENTEROSOLVENTNÍ TVRDÉ TOBOLKY</t>
  </si>
  <si>
    <t>POR CPS ETD 28X40MG</t>
  </si>
  <si>
    <t>114784</t>
  </si>
  <si>
    <t>14784</t>
  </si>
  <si>
    <t>ROSEMIG 50 MG</t>
  </si>
  <si>
    <t>POR TBL FLM 2X50MG</t>
  </si>
  <si>
    <t>140851</t>
  </si>
  <si>
    <t>40851</t>
  </si>
  <si>
    <t>NEURONTIN 800 MG</t>
  </si>
  <si>
    <t>POR TBL FLM50X800MG</t>
  </si>
  <si>
    <t>33576</t>
  </si>
  <si>
    <t>SUPPORTAN DRINK CAPPUCCINO</t>
  </si>
  <si>
    <t>POR SOL 4X200ML</t>
  </si>
  <si>
    <t>395700</t>
  </si>
  <si>
    <t>NESTLÉ PreBEBA Discharge 32x90ml</t>
  </si>
  <si>
    <t>133329</t>
  </si>
  <si>
    <t>33329</t>
  </si>
  <si>
    <t>NUTRIDRINK YOGHURT S PŘ. MALINA</t>
  </si>
  <si>
    <t>POR SOL 1X200ML</t>
  </si>
  <si>
    <t>133330</t>
  </si>
  <si>
    <t>33330</t>
  </si>
  <si>
    <t>NUTRIDRINK YOGHURT S VAN A CITR</t>
  </si>
  <si>
    <t>133325</t>
  </si>
  <si>
    <t>33325</t>
  </si>
  <si>
    <t>NUTRIDRINK MULTI FIBRE S POMER.</t>
  </si>
  <si>
    <t>33769</t>
  </si>
  <si>
    <t>NUTRINIDRINK PRO DĚTI S VLÁKNINOU - JAHODOVÁ PŘÍCH</t>
  </si>
  <si>
    <t>133200</t>
  </si>
  <si>
    <t>33200</t>
  </si>
  <si>
    <t>NUTRILON 1 SOYA</t>
  </si>
  <si>
    <t>POR PLV SOL 1X400GM</t>
  </si>
  <si>
    <t>133202</t>
  </si>
  <si>
    <t>33202</t>
  </si>
  <si>
    <t>NUTRILON 1 NENATAL</t>
  </si>
  <si>
    <t>POR SOL 1X400GM</t>
  </si>
  <si>
    <t>847476</t>
  </si>
  <si>
    <t>112782</t>
  </si>
  <si>
    <t xml:space="preserve">GENTAMICIN B.BRAUN 3 MG/ML INFUZNÍ ROZTOK </t>
  </si>
  <si>
    <t>INF SOL 20X80ML</t>
  </si>
  <si>
    <t>153904</t>
  </si>
  <si>
    <t>53904</t>
  </si>
  <si>
    <t>MICETAL</t>
  </si>
  <si>
    <t>GEL 1X100GM 1%</t>
  </si>
  <si>
    <t>116886</t>
  </si>
  <si>
    <t>16886</t>
  </si>
  <si>
    <t>AKNECOLOR KRÉMPASTA</t>
  </si>
  <si>
    <t>DRM PST 1X30GM</t>
  </si>
  <si>
    <t>132716</t>
  </si>
  <si>
    <t>32716</t>
  </si>
  <si>
    <t>XYZAL</t>
  </si>
  <si>
    <t>POR TBL FLM 7X5MG</t>
  </si>
  <si>
    <t>166555</t>
  </si>
  <si>
    <t>66555</t>
  </si>
  <si>
    <t>MAGNOSOLV</t>
  </si>
  <si>
    <t>GRA 30X6.1GM(SACKY)</t>
  </si>
  <si>
    <t>900240</t>
  </si>
  <si>
    <t>DZ TRIXO LIND 500ML</t>
  </si>
  <si>
    <t>841560</t>
  </si>
  <si>
    <t>KL SOL.HYD.PEROX.30% 20kg</t>
  </si>
  <si>
    <t>395193</t>
  </si>
  <si>
    <t>Brufen 400mg 100tbl</t>
  </si>
  <si>
    <t>920056</t>
  </si>
  <si>
    <t>KL ETHANOLUM 70% 800 g</t>
  </si>
  <si>
    <t>840144</t>
  </si>
  <si>
    <t>1</t>
  </si>
  <si>
    <t>ELDISINE</t>
  </si>
  <si>
    <t>INJ SIC 1X5MG</t>
  </si>
  <si>
    <t>500936</t>
  </si>
  <si>
    <t>185321</t>
  </si>
  <si>
    <t>CAMPATH 30MG/1ML</t>
  </si>
  <si>
    <t>INF CNC SOL 3X1ML</t>
  </si>
  <si>
    <t>158319</t>
  </si>
  <si>
    <t>KIDROLASE</t>
  </si>
  <si>
    <t>INJ SIC 10X10KU</t>
  </si>
  <si>
    <t>395774</t>
  </si>
  <si>
    <t>Peroxid vodíku 3% 50 ml</t>
  </si>
  <si>
    <t>20% DPH</t>
  </si>
  <si>
    <t>69741</t>
  </si>
  <si>
    <t>ARDEANUTRISOL G 5</t>
  </si>
  <si>
    <t>INF SOL 1X500ML</t>
  </si>
  <si>
    <t>107812</t>
  </si>
  <si>
    <t>BRUFEN 400</t>
  </si>
  <si>
    <t>POR TBL FLM 100X400MG</t>
  </si>
  <si>
    <t>395084</t>
  </si>
  <si>
    <t>MO LEKOVKA RD 20 ml</t>
  </si>
  <si>
    <t>900349</t>
  </si>
  <si>
    <t>MS NATR.THIOSULFAS PENTAHYD., ZASOBNI</t>
  </si>
  <si>
    <t>930054</t>
  </si>
  <si>
    <t>MO LEKOVKA 100 ml</t>
  </si>
  <si>
    <t>930238</t>
  </si>
  <si>
    <t>MO SIGNATURA CERV.98x56 mm</t>
  </si>
  <si>
    <t>930265</t>
  </si>
  <si>
    <t>MO SIGNATURA CERV.53X22 mm</t>
  </si>
  <si>
    <t>930574</t>
  </si>
  <si>
    <t>MS CHLORNAN SODNY SOL. 100mg/ml</t>
  </si>
  <si>
    <t>UN 1794</t>
  </si>
  <si>
    <t>930610</t>
  </si>
  <si>
    <t>MO LAHEV 130 ml S ROZPRASOVACEM</t>
  </si>
  <si>
    <t>930286</t>
  </si>
  <si>
    <t>MO SIGNATURA CERV.70x35 mm</t>
  </si>
  <si>
    <t>395301</t>
  </si>
  <si>
    <t>Dr. Popov Borrelin čaj 50g</t>
  </si>
  <si>
    <t>196056</t>
  </si>
  <si>
    <t>96056</t>
  </si>
  <si>
    <t>RANISAN</t>
  </si>
  <si>
    <t>TBL OBD 30X150MG</t>
  </si>
  <si>
    <t>132580</t>
  </si>
  <si>
    <t>32580</t>
  </si>
  <si>
    <t>SIMGAL 40 MG</t>
  </si>
  <si>
    <t>POR TBL FLM 28X40MG</t>
  </si>
  <si>
    <t>102710</t>
  </si>
  <si>
    <t>2710</t>
  </si>
  <si>
    <t>ATENOLOL AL 100</t>
  </si>
  <si>
    <t>POR TBLNOB 50X100MG</t>
  </si>
  <si>
    <t>117839</t>
  </si>
  <si>
    <t>17839</t>
  </si>
  <si>
    <t>ECOSAL EASI-BREATHE</t>
  </si>
  <si>
    <t>INH SUS PSS 200X100RG</t>
  </si>
  <si>
    <t>127796</t>
  </si>
  <si>
    <t>MIRZATEN ORO TAB 45 MG</t>
  </si>
  <si>
    <t>POR TBL DIS 30X45MG</t>
  </si>
  <si>
    <t>140968</t>
  </si>
  <si>
    <t>40968</t>
  </si>
  <si>
    <t>EGLYMAD 2 MG</t>
  </si>
  <si>
    <t>POR TBL NOB 30X2MG</t>
  </si>
  <si>
    <t>40975</t>
  </si>
  <si>
    <t>EGLYMAD 3 MG</t>
  </si>
  <si>
    <t>POR TBL NOB 30X3MG</t>
  </si>
  <si>
    <t>140998</t>
  </si>
  <si>
    <t>40998</t>
  </si>
  <si>
    <t>EGLYMAD 4 MG</t>
  </si>
  <si>
    <t>POR TBL NOB 30X4MG</t>
  </si>
  <si>
    <t>153779</t>
  </si>
  <si>
    <t>53779</t>
  </si>
  <si>
    <t>EFECTIN ER 75MG</t>
  </si>
  <si>
    <t>CPS RET 28X75MG</t>
  </si>
  <si>
    <t>158705</t>
  </si>
  <si>
    <t>BISOPROLOL MYLAN 5 MG</t>
  </si>
  <si>
    <t>POR TBL FLM 100X5MG</t>
  </si>
  <si>
    <t>159893</t>
  </si>
  <si>
    <t>59893</t>
  </si>
  <si>
    <t>EGILOK 100MG</t>
  </si>
  <si>
    <t>TBL 60X100MG</t>
  </si>
  <si>
    <t>850328</t>
  </si>
  <si>
    <t>162942</t>
  </si>
  <si>
    <t>ORCAL NEO 10 MG</t>
  </si>
  <si>
    <t>POR TBL NOB 100X10MG</t>
  </si>
  <si>
    <t>139135</t>
  </si>
  <si>
    <t>APO-METFORMIN 850 MG</t>
  </si>
  <si>
    <t>POR TBL FLM 30X850MG</t>
  </si>
  <si>
    <t>140384</t>
  </si>
  <si>
    <t>40384</t>
  </si>
  <si>
    <t>CYNT 0.2</t>
  </si>
  <si>
    <t>POR TBL FLM30X0.2MG</t>
  </si>
  <si>
    <t>850507</t>
  </si>
  <si>
    <t>169512</t>
  </si>
  <si>
    <t>METFORMIN MYLAN 500 MG</t>
  </si>
  <si>
    <t>POR TBL FLM 60X500MG</t>
  </si>
  <si>
    <t>102479</t>
  </si>
  <si>
    <t>2479</t>
  </si>
  <si>
    <t>DITHIADEN</t>
  </si>
  <si>
    <t>TBL 20X2MG</t>
  </si>
  <si>
    <t>109205</t>
  </si>
  <si>
    <t>9205</t>
  </si>
  <si>
    <t>ISOPTIN 80</t>
  </si>
  <si>
    <t>TBL OBD 50X80MG</t>
  </si>
  <si>
    <t>114933</t>
  </si>
  <si>
    <t>14933</t>
  </si>
  <si>
    <t>INHIBACE PLUS</t>
  </si>
  <si>
    <t>POR TBL FLM 28</t>
  </si>
  <si>
    <t>194167</t>
  </si>
  <si>
    <t>94167</t>
  </si>
  <si>
    <t>PLENDIL</t>
  </si>
  <si>
    <t>TBL FC 30X10MG</t>
  </si>
  <si>
    <t>153487</t>
  </si>
  <si>
    <t>53487</t>
  </si>
  <si>
    <t>COSOPT</t>
  </si>
  <si>
    <t>841498</t>
  </si>
  <si>
    <t>Carbosorb tbl.20-blistr</t>
  </si>
  <si>
    <t>149402</t>
  </si>
  <si>
    <t>185108</t>
  </si>
  <si>
    <t>BUDIAIR</t>
  </si>
  <si>
    <t>INHSOLPSS200X200MCG</t>
  </si>
  <si>
    <t>159768</t>
  </si>
  <si>
    <t>59768</t>
  </si>
  <si>
    <t>RELPAX 80MG</t>
  </si>
  <si>
    <t>TBL OBD 2X80MG (AC)</t>
  </si>
  <si>
    <t>930661</t>
  </si>
  <si>
    <t>KL AQUA PURIF. BAG IN BOX 5 l</t>
  </si>
  <si>
    <t>125414</t>
  </si>
  <si>
    <t>25414</t>
  </si>
  <si>
    <t>FOSAVANCE</t>
  </si>
  <si>
    <t>POR TBL NOB 4</t>
  </si>
  <si>
    <t>161495</t>
  </si>
  <si>
    <t>61495</t>
  </si>
  <si>
    <t>CARDIKET RETARD 20</t>
  </si>
  <si>
    <t>TBL RET 20X20MG</t>
  </si>
  <si>
    <t>114676</t>
  </si>
  <si>
    <t>14676</t>
  </si>
  <si>
    <t>DOBEXIL H SUP</t>
  </si>
  <si>
    <t>RCT SUP 10</t>
  </si>
  <si>
    <t>154432</t>
  </si>
  <si>
    <t>54432</t>
  </si>
  <si>
    <t>PROSULPIN 50MG</t>
  </si>
  <si>
    <t>TBL 30X50MG</t>
  </si>
  <si>
    <t>192204</t>
  </si>
  <si>
    <t>ELOCOM</t>
  </si>
  <si>
    <t>DRM UNG 1X15GM 0.1%</t>
  </si>
  <si>
    <t>500396</t>
  </si>
  <si>
    <t>Diffusil H forte</t>
  </si>
  <si>
    <t>150 ml DPH 20%</t>
  </si>
  <si>
    <t>848439</t>
  </si>
  <si>
    <t>122112</t>
  </si>
  <si>
    <t>APO-OME 20</t>
  </si>
  <si>
    <t>POR CPS ETD 28X20MG</t>
  </si>
  <si>
    <t>110598</t>
  </si>
  <si>
    <t>10598</t>
  </si>
  <si>
    <t>INDOCOLLYRE 0.1% OČNÍ KAPKY</t>
  </si>
  <si>
    <t>OPHGTT SOL1X5ML0.1%</t>
  </si>
  <si>
    <t>191681</t>
  </si>
  <si>
    <t>91681</t>
  </si>
  <si>
    <t>OLICARD 40 MG RETARD</t>
  </si>
  <si>
    <t>CPS RET 50X40MG</t>
  </si>
  <si>
    <t>142771</t>
  </si>
  <si>
    <t>42771</t>
  </si>
  <si>
    <t>PARALEN EXTRA PROTI BOLESTI</t>
  </si>
  <si>
    <t>POR TBL FLM 24</t>
  </si>
  <si>
    <t>28949</t>
  </si>
  <si>
    <t>INVEGA 3 MG</t>
  </si>
  <si>
    <t>POR TBL PRO 30X3MG</t>
  </si>
  <si>
    <t>154477</t>
  </si>
  <si>
    <t>54477</t>
  </si>
  <si>
    <t>OFTAN TIMOLOL 0.50%</t>
  </si>
  <si>
    <t>115341</t>
  </si>
  <si>
    <t>15341</t>
  </si>
  <si>
    <t>CILEST</t>
  </si>
  <si>
    <t>POR TBL NOB 1X21</t>
  </si>
  <si>
    <t>128162</t>
  </si>
  <si>
    <t>28162</t>
  </si>
  <si>
    <t>ABILIFY 10 MG</t>
  </si>
  <si>
    <t>POR TBL NOB 28X10MG</t>
  </si>
  <si>
    <t>142309</t>
  </si>
  <si>
    <t>42309</t>
  </si>
  <si>
    <t>HYPNOGEN « TBL.FLM.7X10MG</t>
  </si>
  <si>
    <t>157121</t>
  </si>
  <si>
    <t>METHOTREXAT EBEWE 5 MG TABLETY</t>
  </si>
  <si>
    <t>POR TBL NOB 50X5MG</t>
  </si>
  <si>
    <t>158408</t>
  </si>
  <si>
    <t>58408</t>
  </si>
  <si>
    <t>NASOBEC</t>
  </si>
  <si>
    <t>SPR NAS 200X50RG</t>
  </si>
  <si>
    <t>160413</t>
  </si>
  <si>
    <t>60413</t>
  </si>
  <si>
    <t>BALNEUM HERMAL PLUS</t>
  </si>
  <si>
    <t>LIQ 1X500ML</t>
  </si>
  <si>
    <t>188690</t>
  </si>
  <si>
    <t>88690</t>
  </si>
  <si>
    <t>ACIFEIN</t>
  </si>
  <si>
    <t>TBL 10</t>
  </si>
  <si>
    <t>197138</t>
  </si>
  <si>
    <t>97138</t>
  </si>
  <si>
    <t>CUTIVATE KRÉM</t>
  </si>
  <si>
    <t>CRM 1X15GM/7.5MG</t>
  </si>
  <si>
    <t>198072</t>
  </si>
  <si>
    <t>98072</t>
  </si>
  <si>
    <t>UNG 1X15GM</t>
  </si>
  <si>
    <t>394975</t>
  </si>
  <si>
    <t>RP AQUA PURIFICATA BAG IN BOX  GRAMY</t>
  </si>
  <si>
    <t>JEDNOTKA GRAMY</t>
  </si>
  <si>
    <t>395569</t>
  </si>
  <si>
    <t>Depar k odstranění klíšťat desinf. + pinzeta</t>
  </si>
  <si>
    <t>500204</t>
  </si>
  <si>
    <t>Apo-laktík žvýkací pastilky 30ks</t>
  </si>
  <si>
    <t>840434</t>
  </si>
  <si>
    <t>Megafyt Řebříčková nať   50 g</t>
  </si>
  <si>
    <t>842014</t>
  </si>
  <si>
    <t>Calcident stm.plv.</t>
  </si>
  <si>
    <t>10% DPH</t>
  </si>
  <si>
    <t>843117</t>
  </si>
  <si>
    <t>La Roche Effaclar K tuba 30ml</t>
  </si>
  <si>
    <t>843969</t>
  </si>
  <si>
    <t>Saliva Natura ústní sprej 50ml</t>
  </si>
  <si>
    <t>846248</t>
  </si>
  <si>
    <t>8828</t>
  </si>
  <si>
    <t>SUNYA</t>
  </si>
  <si>
    <t>POR TBL OBD 1X21</t>
  </si>
  <si>
    <t>848582</t>
  </si>
  <si>
    <t>Sarapis pro muže 60cps</t>
  </si>
  <si>
    <t>848762</t>
  </si>
  <si>
    <t>Hema Omega 3-6-9 cps30</t>
  </si>
  <si>
    <t>848893</t>
  </si>
  <si>
    <t>Bye Wart krém na bradavice</t>
  </si>
  <si>
    <t>849532</t>
  </si>
  <si>
    <t>Pruban obinadlo pružné hadicové</t>
  </si>
  <si>
    <t>849592</t>
  </si>
  <si>
    <t>Altermed Dermalex Repair EKZÉM pro kojen</t>
  </si>
  <si>
    <t>krém 100g</t>
  </si>
  <si>
    <t>850179</t>
  </si>
  <si>
    <t>Probiotické tampony Ellen - normal</t>
  </si>
  <si>
    <t>12ks</t>
  </si>
  <si>
    <t>850183</t>
  </si>
  <si>
    <t>Elobase mast</t>
  </si>
  <si>
    <t>50 g</t>
  </si>
  <si>
    <t>850185</t>
  </si>
  <si>
    <t>Freederm pH Balance šampon</t>
  </si>
  <si>
    <t>921159</t>
  </si>
  <si>
    <t>RP NOS.KAPKY TARG.,EPHEDR.  10G</t>
  </si>
  <si>
    <t>930305</t>
  </si>
  <si>
    <t>Apotheke Třezalka čaj 20x1,5g</t>
  </si>
  <si>
    <t>987759</t>
  </si>
  <si>
    <t>OCUhyl C gtt. 10 ml</t>
  </si>
  <si>
    <t>845520</t>
  </si>
  <si>
    <t>Erazaban 10% krem 1x2g</t>
  </si>
  <si>
    <t>114256</t>
  </si>
  <si>
    <t>14256</t>
  </si>
  <si>
    <t>BRONCHO-VAXOM PRO INFANTIBUS SÁČKY</t>
  </si>
  <si>
    <t>POR PLV 30X3.5MG</t>
  </si>
  <si>
    <t>160166</t>
  </si>
  <si>
    <t>60166</t>
  </si>
  <si>
    <t>TIMONIL RETARD</t>
  </si>
  <si>
    <t>TBL 50X600MG</t>
  </si>
  <si>
    <t>196188</t>
  </si>
  <si>
    <t>96188</t>
  </si>
  <si>
    <t>MONOSAN 40MG</t>
  </si>
  <si>
    <t>TBL 50X40MG</t>
  </si>
  <si>
    <t>394441</t>
  </si>
  <si>
    <t>Hami ready tea malina se šípkem 300 ml</t>
  </si>
  <si>
    <t>500222</t>
  </si>
  <si>
    <t>multiIMUN Colostrum</t>
  </si>
  <si>
    <t>tob.30</t>
  </si>
  <si>
    <t>707703</t>
  </si>
  <si>
    <t>Dologran s jódem gra.100g</t>
  </si>
  <si>
    <t>844039</t>
  </si>
  <si>
    <t>Syrovátka sušená Linie ASP 500g</t>
  </si>
  <si>
    <t>845344</t>
  </si>
  <si>
    <t>Apotheke grapefruid+máta čaj 100g</t>
  </si>
  <si>
    <t>845861</t>
  </si>
  <si>
    <t>Bioderma Sensibio balíček /legere+maska+H2O/</t>
  </si>
  <si>
    <t>846418</t>
  </si>
  <si>
    <t>VitaHarmony StressPop lízátka proti stresu 12 ks</t>
  </si>
  <si>
    <t>846752</t>
  </si>
  <si>
    <t>Bioderma Sensibio Deo deodorant roll-on</t>
  </si>
  <si>
    <t>847202</t>
  </si>
  <si>
    <t>HBF Rybilka vlhčené ubrousky 24 ks</t>
  </si>
  <si>
    <t>848069</t>
  </si>
  <si>
    <t>Imunit Multivitamin Hannah Montana,Princess</t>
  </si>
  <si>
    <t>100tbl.+dárek</t>
  </si>
  <si>
    <t>849428</t>
  </si>
  <si>
    <t>Dermalex Repair Akutní podráždění kůže</t>
  </si>
  <si>
    <t>850654</t>
  </si>
  <si>
    <t>Espumisan Kids 15 sáčků 15x40mg</t>
  </si>
  <si>
    <t>850657</t>
  </si>
  <si>
    <t>Psyllium Medicol kapsle 250ks</t>
  </si>
  <si>
    <t>930061</t>
  </si>
  <si>
    <t>RP UNG.AC.SALIC.1, LEN. AD 50G</t>
  </si>
  <si>
    <t>988104</t>
  </si>
  <si>
    <t>Teploměr Digital CELSIUS memory</t>
  </si>
  <si>
    <t>845434</t>
  </si>
  <si>
    <t>NESTLE Beba H.A.3 junior 400g</t>
  </si>
  <si>
    <t>847619</t>
  </si>
  <si>
    <t>Swiss Koňský balzám chladivý 500+50ml</t>
  </si>
  <si>
    <t>921166</t>
  </si>
  <si>
    <t>RP Tbl.TOB    100tbl</t>
  </si>
  <si>
    <t>850010</t>
  </si>
  <si>
    <t>149543</t>
  </si>
  <si>
    <t>CLOPIDOGREL APOTEX 75 MG</t>
  </si>
  <si>
    <t>POR TBL FLM 30X75MG</t>
  </si>
  <si>
    <t>850078</t>
  </si>
  <si>
    <t>102608</t>
  </si>
  <si>
    <t>CARVESAN 25</t>
  </si>
  <si>
    <t>POR TBL NOB 30X25MG</t>
  </si>
  <si>
    <t>117431</t>
  </si>
  <si>
    <t>17431</t>
  </si>
  <si>
    <t>CITALEC 20 ZENTIVA</t>
  </si>
  <si>
    <t>POR TBL FLM30X20MG</t>
  </si>
  <si>
    <t>847959</t>
  </si>
  <si>
    <t>125521</t>
  </si>
  <si>
    <t>849377</t>
  </si>
  <si>
    <t>107899</t>
  </si>
  <si>
    <t>APO-FLUOXETINE</t>
  </si>
  <si>
    <t>POR CPS DUR 30X20MG</t>
  </si>
  <si>
    <t>147657</t>
  </si>
  <si>
    <t>47657</t>
  </si>
  <si>
    <t>FLIXOTIDE 250 INHALER N</t>
  </si>
  <si>
    <t>INH SUS PSS60X250RG</t>
  </si>
  <si>
    <t>183101</t>
  </si>
  <si>
    <t>83101</t>
  </si>
  <si>
    <t>XANAX SR 2MG</t>
  </si>
  <si>
    <t>TBL RET 30X2MG</t>
  </si>
  <si>
    <t>987892</t>
  </si>
  <si>
    <t>117457</t>
  </si>
  <si>
    <t>MONTELUKAST TEVA 4 MG, ŽVÝKACÍ TABLETA</t>
  </si>
  <si>
    <t>POR TBL MND 28X4MG</t>
  </si>
  <si>
    <t>847276</t>
  </si>
  <si>
    <t>Sunar plus 600g</t>
  </si>
  <si>
    <t>18499</t>
  </si>
  <si>
    <t>XORIMAX 125 MG POTAHOVANÉ TABLETY</t>
  </si>
  <si>
    <t>POR TBL FLM 10X125MG</t>
  </si>
  <si>
    <t>113973</t>
  </si>
  <si>
    <t>13973</t>
  </si>
  <si>
    <t>TOBREX LA</t>
  </si>
  <si>
    <t>OPH GTT SOL5ML/15MG</t>
  </si>
  <si>
    <t>149549</t>
  </si>
  <si>
    <t>49549</t>
  </si>
  <si>
    <t>OSPEN 400MG</t>
  </si>
  <si>
    <t>112967</t>
  </si>
  <si>
    <t>12967</t>
  </si>
  <si>
    <t>KANAMYCIN-POS</t>
  </si>
  <si>
    <t>OPH UNG 1X2.5GM</t>
  </si>
  <si>
    <t>199366</t>
  </si>
  <si>
    <t>99366</t>
  </si>
  <si>
    <t>AMOKSIKLAV 457 MG/5 ML</t>
  </si>
  <si>
    <t>POR PLV SUS 70ML</t>
  </si>
  <si>
    <t>197682</t>
  </si>
  <si>
    <t>97682</t>
  </si>
  <si>
    <t>CHLORID SODNY 0.9% BRAUN, REF.3500381</t>
  </si>
  <si>
    <t>INFSOL1X250ML-PELAH</t>
  </si>
  <si>
    <t>196884</t>
  </si>
  <si>
    <t>96884</t>
  </si>
  <si>
    <t>0.9% W/V SODIUM CHLORIDE I.V. REF.3500390</t>
  </si>
  <si>
    <t>INF 1X500ML(PE)</t>
  </si>
  <si>
    <t>4802 - Lékárna, lékárna - prodej</t>
  </si>
  <si>
    <t>4804 - Lékárna, lékárna - výdejna</t>
  </si>
  <si>
    <t>4809 - Lékárna, lékárna - výdejna léků - Puškinova ul.</t>
  </si>
  <si>
    <t>4806 - Lékárna, lékárna - výdej na kliniky</t>
  </si>
  <si>
    <t>4807 - Lékárna, lékárna - oddělení ředění cytostatik</t>
  </si>
  <si>
    <t>Přehled plnění PL - Spotřeba léčivých přípravků dle objemu Kč mimo PL</t>
  </si>
  <si>
    <t>N04BC05 - Pramipexol</t>
  </si>
  <si>
    <t>N02AB03 - Fentanyl</t>
  </si>
  <si>
    <t>A10AE04 - Inzulin glargin</t>
  </si>
  <si>
    <t>L02BG06 - Exemestan</t>
  </si>
  <si>
    <t>N06AX11 - Mirtazapin</t>
  </si>
  <si>
    <t>A02BC05 - Esomeprazol</t>
  </si>
  <si>
    <t>L04AA06 - Mykofenolová kyselina</t>
  </si>
  <si>
    <t>N02CC01 - Sumatriptan</t>
  </si>
  <si>
    <t>N06AB04 - Citalopram</t>
  </si>
  <si>
    <t>C10AA05 - Atorvastatin</t>
  </si>
  <si>
    <t>C07AB02 - Metoprolol</t>
  </si>
  <si>
    <t>C09AA02 - Enalapril</t>
  </si>
  <si>
    <t>C09CA01 - Losartan</t>
  </si>
  <si>
    <t>M01AC06 - Meloxikam</t>
  </si>
  <si>
    <t>A10BB12 - Glimepirid</t>
  </si>
  <si>
    <t>N02AX02 - Tramadol</t>
  </si>
  <si>
    <t>S01EE01 - Latanoprost</t>
  </si>
  <si>
    <t>N03AX14 - Levetiracetam</t>
  </si>
  <si>
    <t>J01FA10 - Azithromycin</t>
  </si>
  <si>
    <t>V06XX - Potraviny pro zvláštní lékařské účely (PZLÚ)</t>
  </si>
  <si>
    <t>N07CA01 - Betahistin</t>
  </si>
  <si>
    <t>C07AG02 - Karvedilol</t>
  </si>
  <si>
    <t>C10AA01 - Simvastatin</t>
  </si>
  <si>
    <t>C08CA01 - Amlodipin</t>
  </si>
  <si>
    <t>C09BA05 - Ramipril a diuretika</t>
  </si>
  <si>
    <t>H03AA01 - Levothyroxin, sodná sůl</t>
  </si>
  <si>
    <t>N05AH03 - Olanzapin</t>
  </si>
  <si>
    <t>H02AB04 - Methylprednisolon</t>
  </si>
  <si>
    <t>C02AC05 - Moxonidin</t>
  </si>
  <si>
    <t>N03AG01 - Kyselina valproová</t>
  </si>
  <si>
    <t>N06AX16 - Venlafaxin</t>
  </si>
  <si>
    <t>C01BC03 - Propafenon</t>
  </si>
  <si>
    <t>A10BA02 - Metformin</t>
  </si>
  <si>
    <t>J01DC02 - Cefuroxim</t>
  </si>
  <si>
    <t>N06AB10 - Escitalopram</t>
  </si>
  <si>
    <t>C07AB07 - Bisoprolol</t>
  </si>
  <si>
    <t>C07AB03 - Atenolol</t>
  </si>
  <si>
    <t>C09AA03 - Lisinopril</t>
  </si>
  <si>
    <t>A02BA03 - Famotidin</t>
  </si>
  <si>
    <t>R03AC02 - Salbutamol</t>
  </si>
  <si>
    <t>R06AE09 - Levocetirizin</t>
  </si>
  <si>
    <t>A02BA02 - Ranitidin</t>
  </si>
  <si>
    <t>B01AC04 - Klopidogrel</t>
  </si>
  <si>
    <t>J01CR02 - Amoxicilin a enzymový inhibitor</t>
  </si>
  <si>
    <t>G04CB01 - Finasterid</t>
  </si>
  <si>
    <t>R03BA05 - Flutikason</t>
  </si>
  <si>
    <t>N05AE04 - Ziprasidon</t>
  </si>
  <si>
    <t>J01AA02 - Doxycyklin</t>
  </si>
  <si>
    <t>B01AC05 - Tiklopidin</t>
  </si>
  <si>
    <t>N06DA02 - Donepezil</t>
  </si>
  <si>
    <t>J01FA09 - Klarithromycin</t>
  </si>
  <si>
    <t>N03AX12 - Gabapentin</t>
  </si>
  <si>
    <t>R03DC03 - Montelukast</t>
  </si>
  <si>
    <t>C10AB05 - Fenofibrát</t>
  </si>
  <si>
    <t>C09BB04 - Perindopril a amlodipin</t>
  </si>
  <si>
    <t>L02BB01 - Flutamid</t>
  </si>
  <si>
    <t>C09BA04 - Perindopril a diuretika</t>
  </si>
  <si>
    <t>N05BA12 - Alprazolam</t>
  </si>
  <si>
    <t>L03AB04 - Interferon alfa-2a</t>
  </si>
  <si>
    <t>N06AB03 - Fluoxetin</t>
  </si>
  <si>
    <t>A02BC03 - Lansoprazol</t>
  </si>
  <si>
    <t>A02BC05</t>
  </si>
  <si>
    <t>POR CPS ETD 30X40MG I</t>
  </si>
  <si>
    <t>A10AE04</t>
  </si>
  <si>
    <t>LANTUS 100 JEDNOTEK/ML</t>
  </si>
  <si>
    <t>SDR INJ SOL 5X3ML OPTICLIK</t>
  </si>
  <si>
    <t>A10BB12</t>
  </si>
  <si>
    <t>B01AC05</t>
  </si>
  <si>
    <t>C01BC03</t>
  </si>
  <si>
    <t>PROLEKOFEN 300 MG</t>
  </si>
  <si>
    <t>POR TBL FLM 50X300MG</t>
  </si>
  <si>
    <t>C07AG02</t>
  </si>
  <si>
    <t>ATRAM 6,25</t>
  </si>
  <si>
    <t>POR TBL NOB 30X6.25MG</t>
  </si>
  <si>
    <t>C09AA02</t>
  </si>
  <si>
    <t>ENAP 20 MG</t>
  </si>
  <si>
    <t>C09AA03</t>
  </si>
  <si>
    <t>C10AA05</t>
  </si>
  <si>
    <t>J01AA02</t>
  </si>
  <si>
    <t>POR TBL NOB 10X100MG</t>
  </si>
  <si>
    <t>J01FA09</t>
  </si>
  <si>
    <t>KLACID 250 MG/5 ML</t>
  </si>
  <si>
    <t>POR GRA SUS 1X100ML</t>
  </si>
  <si>
    <t>J01FA10</t>
  </si>
  <si>
    <t>POR CPS DUR 6X250MG</t>
  </si>
  <si>
    <t>L02BB01</t>
  </si>
  <si>
    <t>L02BG06</t>
  </si>
  <si>
    <t>L03AB04</t>
  </si>
  <si>
    <t>ROFERON-A 9 MIU/0,5 ML</t>
  </si>
  <si>
    <t>INJ SOL 5X0.5ML/9MU S</t>
  </si>
  <si>
    <t>L04AA06</t>
  </si>
  <si>
    <t>M01AC06</t>
  </si>
  <si>
    <t>N02AB03</t>
  </si>
  <si>
    <t>INSTANYL 50 MIKROGRAMŮ/DÁVKU</t>
  </si>
  <si>
    <t>INSTANYL 200 MIKROGRAMŮ/DÁVKU</t>
  </si>
  <si>
    <t>N02AX02</t>
  </si>
  <si>
    <t>TRAMAL RETARD TABLETY 150 MG</t>
  </si>
  <si>
    <t>POR TBL PRO 10X150MG</t>
  </si>
  <si>
    <t>TRAMAL RETARD TABLETY 200 MG</t>
  </si>
  <si>
    <t>POR TBL PRO 10X200MG</t>
  </si>
  <si>
    <t>N02CC01</t>
  </si>
  <si>
    <t>N04BC05</t>
  </si>
  <si>
    <t>N05AE04</t>
  </si>
  <si>
    <t>POR CPS DUR 30X60MG</t>
  </si>
  <si>
    <t>N06AB04</t>
  </si>
  <si>
    <t>ZYLORAM 20 MG POTAHOVANÉ TABLETY</t>
  </si>
  <si>
    <t>SEROPRAM 40 MG/ML</t>
  </si>
  <si>
    <t>POR GTT SOL 1X15ML</t>
  </si>
  <si>
    <t>N07CA01</t>
  </si>
  <si>
    <t>POR TBL NOB 50X8MG</t>
  </si>
  <si>
    <t>A02BC03</t>
  </si>
  <si>
    <t>LANZUL 30 MG</t>
  </si>
  <si>
    <t>POR CPS DUR 14X30MG</t>
  </si>
  <si>
    <t>A10BA02</t>
  </si>
  <si>
    <t>C07AB02</t>
  </si>
  <si>
    <t>ENAP 10 MG</t>
  </si>
  <si>
    <t>POR TBL NOB 30X10MG</t>
  </si>
  <si>
    <t>C09BA04</t>
  </si>
  <si>
    <t>C09BA05</t>
  </si>
  <si>
    <t>C09BB04</t>
  </si>
  <si>
    <t>C09CA01</t>
  </si>
  <si>
    <t>LORISTA 25</t>
  </si>
  <si>
    <t>C10AB05</t>
  </si>
  <si>
    <t>G04CB01</t>
  </si>
  <si>
    <t>POR TBL FLM 30X5MG</t>
  </si>
  <si>
    <t>H03AA01</t>
  </si>
  <si>
    <t>ELTROXIN 100 MCG</t>
  </si>
  <si>
    <t>POR TBL NOB 100X0.1MG</t>
  </si>
  <si>
    <t>POR TBL SUS 2X50MG</t>
  </si>
  <si>
    <t>N03AX14</t>
  </si>
  <si>
    <t>POR TBL FLM 50X250MG</t>
  </si>
  <si>
    <t>N06AB10</t>
  </si>
  <si>
    <t>N06AX11</t>
  </si>
  <si>
    <t>S01EE01</t>
  </si>
  <si>
    <t>V06XX</t>
  </si>
  <si>
    <t>NUTRIDRINK COMPACT S PŘÍCHUTÍ KÁVY</t>
  </si>
  <si>
    <t>POR SOL 4X125ML</t>
  </si>
  <si>
    <t>A02BA03</t>
  </si>
  <si>
    <t>FAMOSAN 10 MG</t>
  </si>
  <si>
    <t>H02AB04</t>
  </si>
  <si>
    <t>N03AG01</t>
  </si>
  <si>
    <t>ORFIRIL LONG 150 MG</t>
  </si>
  <si>
    <t>POR CPS PRO 50X150MG-PP</t>
  </si>
  <si>
    <t>ORFIRIL 600</t>
  </si>
  <si>
    <t>POR TBL ENT 50X600MG PP</t>
  </si>
  <si>
    <t>N03AX12</t>
  </si>
  <si>
    <t>POR TBL FLM 50X800MG</t>
  </si>
  <si>
    <t>N05AH03</t>
  </si>
  <si>
    <t>N06DA02</t>
  </si>
  <si>
    <t>NUTRILON NENATAL LCP</t>
  </si>
  <si>
    <t>NUTRIDRINK MULTI FIBRE S PŘÍCHUTÍ POMERANČOVOU</t>
  </si>
  <si>
    <t>NUTRIDRINK YOGHURT S PŘÍCHUTÍ MALINA</t>
  </si>
  <si>
    <t>NUTRIDRINK YOGHURT S PŘÍCHUTÍ VANILKA A CITRÓN</t>
  </si>
  <si>
    <t>NUTRINIDRINK PRO DĚTI S VLÁKNINOU - JAHODOVÁ PŘÍCHUŤ</t>
  </si>
  <si>
    <t>R06AE09</t>
  </si>
  <si>
    <t>A02BA02</t>
  </si>
  <si>
    <t>RANISAN 150 MG</t>
  </si>
  <si>
    <t>POR TBL FLM 30X150MG</t>
  </si>
  <si>
    <t>B01AC04</t>
  </si>
  <si>
    <t>C02AC05</t>
  </si>
  <si>
    <t>CYNT 0,2</t>
  </si>
  <si>
    <t>POR TBL FLM 30X0.2MG</t>
  </si>
  <si>
    <t>EGILOK 100 MG</t>
  </si>
  <si>
    <t>POR TBL NOB 60X100MG</t>
  </si>
  <si>
    <t>C07AB03</t>
  </si>
  <si>
    <t>POR TBL NOB 50X100MG</t>
  </si>
  <si>
    <t>C07AB07</t>
  </si>
  <si>
    <t>C08CA01</t>
  </si>
  <si>
    <t>C10AA01</t>
  </si>
  <si>
    <t>J01CR02</t>
  </si>
  <si>
    <t>J01DC02</t>
  </si>
  <si>
    <t>N05BA12</t>
  </si>
  <si>
    <t>XANAX SR 2 MG</t>
  </si>
  <si>
    <t>POR TBL PRO 30X2MG</t>
  </si>
  <si>
    <t>N06AB03</t>
  </si>
  <si>
    <t>POR TBL FLM 30X20 MG</t>
  </si>
  <si>
    <t>N06AX16</t>
  </si>
  <si>
    <t>EFECTIN ER 75 MG</t>
  </si>
  <si>
    <t>POR CPS RDR 28X75MG</t>
  </si>
  <si>
    <t>R03AC02</t>
  </si>
  <si>
    <t>R03BA05</t>
  </si>
  <si>
    <t>INH SUS PSS 60X250RG</t>
  </si>
  <si>
    <t>R03DC03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</si>
  <si>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</si>
  <si>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</si>
  <si>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</si>
  <si>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</si>
  <si>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</si>
  <si>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</si>
  <si>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</si>
  <si>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</si>
  <si>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</si>
  <si>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</si>
  <si>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</si>
  <si>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</si>
  <si>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</si>
  <si>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</si>
  <si>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ZA444</t>
  </si>
  <si>
    <t>Tampon 20 x 19 cm nesterilní stáčený 1320300404</t>
  </si>
  <si>
    <t>ZA583</t>
  </si>
  <si>
    <t>Čtverečky desinfekční Webcol 3,5 x 3,5 cm 70% á 4000 ks 6818-1</t>
  </si>
  <si>
    <t>Čtverečky desinfekční Webcol 3,5 x 3,5 cm 70% á 4000 ks</t>
  </si>
  <si>
    <t>ZC100</t>
  </si>
  <si>
    <t>Vata buničitá dělená 2 role / 500 ks 40 x 50 mm 1230200310</t>
  </si>
  <si>
    <t>ZA737</t>
  </si>
  <si>
    <t>Filtr mini spike modrý 4550234</t>
  </si>
  <si>
    <t>ZA746</t>
  </si>
  <si>
    <t>Stříkačka omnifix 1 ml 9161406V</t>
  </si>
  <si>
    <t>ZA749</t>
  </si>
  <si>
    <t>Stříkačka omnifix 50 ml 4617509F</t>
  </si>
  <si>
    <t>ZA754</t>
  </si>
  <si>
    <t>Stříkačka injekční omnifix 10 ml 4617100V</t>
  </si>
  <si>
    <t>ZA789</t>
  </si>
  <si>
    <t>Stříkačka injekční   2 ml 4606027V</t>
  </si>
  <si>
    <t>ZB384</t>
  </si>
  <si>
    <t>Stříkačka omnifix 20 ml 4617207V</t>
  </si>
  <si>
    <t>ZB615</t>
  </si>
  <si>
    <t>Stříkačka injekční omnifix 3 ml bal. á 100 ks 4617022V</t>
  </si>
  <si>
    <t>ZB796</t>
  </si>
  <si>
    <t>Stříkačka omnifix 30 ml 4617304F</t>
  </si>
  <si>
    <t>ZB801</t>
  </si>
  <si>
    <t>Transofix krátký trn á 50 ks 4090500</t>
  </si>
  <si>
    <t>ZE159</t>
  </si>
  <si>
    <t>Nádoba na kontaminovaný odpad 2 l 15-0003</t>
  </si>
  <si>
    <t>ZE308</t>
  </si>
  <si>
    <t>Stříkačka omnifix 5 ml 4617053V</t>
  </si>
  <si>
    <t>ZF159</t>
  </si>
  <si>
    <t>Nádoba na kontaminovaný odpad 1 l 15-0002</t>
  </si>
  <si>
    <t>ZK335</t>
  </si>
  <si>
    <t>Filtr sterifix 0,2um infúzní 4099303</t>
  </si>
  <si>
    <t>ZK704</t>
  </si>
  <si>
    <t>Easypump II LT 100-50-S 100 ml 2,0 ml/h 4540016</t>
  </si>
  <si>
    <t>ZK705</t>
  </si>
  <si>
    <t>Easypump II LT 270-50-S 270 ml 5,0 ml/h 4540018 (náhrada k.č. 4438043)</t>
  </si>
  <si>
    <t>ZK799</t>
  </si>
  <si>
    <t>Zátka combi červená 4495101</t>
  </si>
  <si>
    <t>ZA741</t>
  </si>
  <si>
    <t>Filtr sterifix 0,2um injekční 4099206</t>
  </si>
  <si>
    <t>ZC986</t>
  </si>
  <si>
    <t>Infusor LV 5 2 denní 2C1009KP</t>
  </si>
  <si>
    <t>ZK503</t>
  </si>
  <si>
    <t>Uzávěr ecopin 4125002</t>
  </si>
  <si>
    <t>ZK504</t>
  </si>
  <si>
    <t>Filtr mini spike červený 4550340</t>
  </si>
  <si>
    <t>ZK505</t>
  </si>
  <si>
    <t>Infusor LV 2 5 denní 2C1008KP</t>
  </si>
  <si>
    <t>ZK507</t>
  </si>
  <si>
    <t>Stříkačka perfusion amber LL 50 ml bal. á 100 ks 300139</t>
  </si>
  <si>
    <t>ZL800</t>
  </si>
  <si>
    <t>Stříkačka omnifix 3 ml 4616025V</t>
  </si>
  <si>
    <t>ZA714</t>
  </si>
  <si>
    <t>Set infuzní intrafix černý 180 cm á 100 ks 4060563</t>
  </si>
  <si>
    <t>ZA715</t>
  </si>
  <si>
    <t>Set infuzní intrafix 4062957</t>
  </si>
  <si>
    <t>ZK502</t>
  </si>
  <si>
    <t>Set infuzní Infusomat 8700095SP</t>
  </si>
  <si>
    <t>ZA716</t>
  </si>
  <si>
    <t>Set infuzní intrafix 180 cm 4063002</t>
  </si>
  <si>
    <t>ZA833</t>
  </si>
  <si>
    <t>Jehla injekční 0,8 x   40 mm zelená 4657527</t>
  </si>
  <si>
    <t>ZB436</t>
  </si>
  <si>
    <t>Jehla eco flac mix 16401</t>
  </si>
  <si>
    <t>ZB556</t>
  </si>
  <si>
    <t>Jehla injekční 1,2 x   40 mm růžová 4665120</t>
  </si>
  <si>
    <t>ZC737</t>
  </si>
  <si>
    <t>Rukavice Glads nepud.Moelnl.vel. S 612600-20</t>
  </si>
  <si>
    <t>ZD370</t>
  </si>
  <si>
    <t>Rukavice nitril promedica bez p.M á 100 ks 98897</t>
  </si>
  <si>
    <t>ZL071</t>
  </si>
  <si>
    <t>Rukavice operační gammex bez pudru PF EnLite vel. 6,5 353383</t>
  </si>
  <si>
    <t>Rukavice operační gammex bez pudru PF EnLite vel. 6,5</t>
  </si>
  <si>
    <t>ZL072</t>
  </si>
  <si>
    <t>Rukavice operační gammex bez pudru PF EnLite vel. 7,0 353384</t>
  </si>
  <si>
    <t>Rukavice operační gammex bez pudru PF EnLite vel. 7,0</t>
  </si>
  <si>
    <t>ZL131</t>
  </si>
  <si>
    <t>Rukavice nitril promedica bez p.L á 100 ks 98898</t>
  </si>
  <si>
    <t>ZL388</t>
  </si>
  <si>
    <t>Rukavice nitril promedica bez p.S á 100 ks 98896</t>
  </si>
  <si>
    <t>ZB157</t>
  </si>
  <si>
    <t>Rukavice Glads nepud.Moelnl.vel. M 612700</t>
  </si>
  <si>
    <t>ZK499</t>
  </si>
  <si>
    <t>Rukavice operační gammex PFXP cytostatické vel. 6,5 353113</t>
  </si>
  <si>
    <t>Rukavice operační gammex PFXP cytostatické vel. 6,5</t>
  </si>
  <si>
    <t>ZK500</t>
  </si>
  <si>
    <t>Rukavice operační gammex PFXP cytostatické vel. 7,0 353114</t>
  </si>
  <si>
    <t>Rukavice operační gammex PFXP cytostatické vel. 7,0</t>
  </si>
  <si>
    <t>ZC762</t>
  </si>
  <si>
    <t>Rukavice Glads nepud.Moelnl.vel. L 612800</t>
  </si>
  <si>
    <t>ZA090</t>
  </si>
  <si>
    <t>Vata buničitá přířezy 37 x 57 cm 273015</t>
  </si>
  <si>
    <t>ZL524</t>
  </si>
  <si>
    <t>Balónek pryžový k byretě 1741.9005</t>
  </si>
  <si>
    <t>ZD239</t>
  </si>
  <si>
    <t>Papír filtrační 24 cm kruhový skládaný bal. á 500 ks 624890800240</t>
  </si>
  <si>
    <t>ZL523</t>
  </si>
  <si>
    <t>Byreta automatická dle Pelleta s vypouštěcím skleněným kohoutem a</t>
  </si>
  <si>
    <t>801173</t>
  </si>
  <si>
    <t>-CHLORID DRASELNY P.A 1000 G</t>
  </si>
  <si>
    <t>900533</t>
  </si>
  <si>
    <t>-KYS.SIROVA P.A. UN 1830   1000 ML</t>
  </si>
  <si>
    <t>900553</t>
  </si>
  <si>
    <t>-KYS.CHLOROVOD.35% P.A. UN 1789    1000 ML</t>
  </si>
  <si>
    <t>803077</t>
  </si>
  <si>
    <t>-Kys.octová p.a. UN 2789   1000 ml</t>
  </si>
  <si>
    <t>802125</t>
  </si>
  <si>
    <t>-METANOL  P.A. UN 1230   1000 ML</t>
  </si>
  <si>
    <t>910093</t>
  </si>
  <si>
    <t>-CHLOROFORM P.A. UN 1888    1000 ML</t>
  </si>
  <si>
    <t>801862</t>
  </si>
  <si>
    <t>-AMONIAK VODNY ROZTOK 25% UN 2672   1000 ML</t>
  </si>
  <si>
    <t>801076</t>
  </si>
  <si>
    <t>-JODID DRASELNY P.A. 1000 G</t>
  </si>
  <si>
    <t>800639</t>
  </si>
  <si>
    <t>-THIOSIRAN SOD.5H2O P.A. 1000 g</t>
  </si>
  <si>
    <t>800947</t>
  </si>
  <si>
    <t xml:space="preserve">-NORM.MANGANISTAN DRASELNÝ  N/10,c=0,02mol/l </t>
  </si>
  <si>
    <t>801517</t>
  </si>
  <si>
    <t>-ANHYDRID KYS.OCTOVE P.A. UN 1715   1000 ml</t>
  </si>
  <si>
    <t>801921</t>
  </si>
  <si>
    <t>-NORM.HYDROXID SODNÝ N/10 UN 1823   N05602</t>
  </si>
  <si>
    <t>803088</t>
  </si>
  <si>
    <t xml:space="preserve">-NORM.CHELATON III 0,05M </t>
  </si>
  <si>
    <t>803849</t>
  </si>
  <si>
    <t xml:space="preserve">-NORM.THIOSÍRAN SODNÝ 0,1M </t>
  </si>
  <si>
    <t>805291</t>
  </si>
  <si>
    <t>-ZRAL Millonovo cinidlo R, 50 ml UN 1625</t>
  </si>
  <si>
    <t>910031</t>
  </si>
  <si>
    <t>-OCTAN AMONNY P.A. 1000 G</t>
  </si>
  <si>
    <t>394538</t>
  </si>
  <si>
    <t xml:space="preserve">-NORM.BROMIČNAN DRASELNÝ 1/60 </t>
  </si>
  <si>
    <t>396813</t>
  </si>
  <si>
    <t>-hexamethylenetetramine 100g</t>
  </si>
  <si>
    <t>801127</t>
  </si>
  <si>
    <t>-DUSICNAN STRIBRNY P.A. 1000G</t>
  </si>
  <si>
    <t>805305</t>
  </si>
  <si>
    <t>-NORM.DUSICNAN STRIBRNY N/10, c=0,1M UN 1493</t>
  </si>
  <si>
    <t>396880</t>
  </si>
  <si>
    <t>-Cobalt nitrate hexahydrate Ni-0,001 50g</t>
  </si>
  <si>
    <t>501261</t>
  </si>
  <si>
    <t>-Kyselina sírová 98% pro stanov. dusíku 50 ml 1007480500</t>
  </si>
  <si>
    <t>800745</t>
  </si>
  <si>
    <t>-Octan rtutnaty 1000 g</t>
  </si>
  <si>
    <t>803004</t>
  </si>
  <si>
    <t>-Škrob rozpustný p.a. 1000 g</t>
  </si>
  <si>
    <t>804209</t>
  </si>
  <si>
    <t>-Hanna pufr pH 7,01 - sáčky 25x20ml HI70007P</t>
  </si>
  <si>
    <t>900333</t>
  </si>
  <si>
    <t>-Kys.askorbova p.a. 1000 g</t>
  </si>
  <si>
    <t>ZM045</t>
  </si>
  <si>
    <t>Baňka odměrná se zábrusem a PE zátkou objem 500 ml</t>
  </si>
  <si>
    <t>ZM046</t>
  </si>
  <si>
    <t>Baňka odměrná se zábrusem a PE zátkou objem 1000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</si>
</sst>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05">
    <xf numFmtId="0" fontId="0" fillId="0" borderId="0" xfId="0"/>
    <xf numFmtId="0" fontId="31" fillId="2" borderId="15" xfId="80" applyFont="1" applyFill="1" applyBorder="1"/>
    <xf numFmtId="0" fontId="32" fillId="2" borderId="16" xfId="80" applyFont="1" applyFill="1" applyBorder="1"/>
    <xf numFmtId="3" fontId="32" fillId="2" borderId="17" xfId="80" applyNumberFormat="1" applyFont="1" applyFill="1" applyBorder="1"/>
    <xf numFmtId="10" fontId="32" fillId="2" borderId="18" xfId="80" applyNumberFormat="1" applyFont="1" applyFill="1" applyBorder="1"/>
    <xf numFmtId="0" fontId="32" fillId="4" borderId="16" xfId="80" applyFont="1" applyFill="1" applyBorder="1"/>
    <xf numFmtId="3" fontId="32" fillId="4" borderId="17" xfId="80" applyNumberFormat="1" applyFont="1" applyFill="1" applyBorder="1"/>
    <xf numFmtId="10" fontId="32" fillId="4" borderId="18" xfId="80" applyNumberFormat="1" applyFont="1" applyFill="1" applyBorder="1"/>
    <xf numFmtId="172" fontId="32" fillId="3" borderId="17" xfId="80" applyNumberFormat="1" applyFont="1" applyFill="1" applyBorder="1"/>
    <xf numFmtId="10" fontId="32" fillId="3" borderId="18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2" xfId="80" applyNumberFormat="1" applyFont="1" applyFill="1" applyBorder="1"/>
    <xf numFmtId="10" fontId="31" fillId="5" borderId="23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1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41" fillId="2" borderId="32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7" xfId="80" applyNumberFormat="1" applyFont="1" applyFill="1" applyBorder="1"/>
    <xf numFmtId="3" fontId="31" fillId="5" borderId="23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5" xfId="80" applyNumberFormat="1" applyFont="1" applyFill="1" applyBorder="1"/>
    <xf numFmtId="3" fontId="32" fillId="2" borderId="18" xfId="80" applyNumberFormat="1" applyFont="1" applyFill="1" applyBorder="1"/>
    <xf numFmtId="3" fontId="32" fillId="4" borderId="25" xfId="80" applyNumberFormat="1" applyFont="1" applyFill="1" applyBorder="1"/>
    <xf numFmtId="3" fontId="32" fillId="4" borderId="18" xfId="80" applyNumberFormat="1" applyFont="1" applyFill="1" applyBorder="1"/>
    <xf numFmtId="172" fontId="32" fillId="3" borderId="25" xfId="80" applyNumberFormat="1" applyFont="1" applyFill="1" applyBorder="1"/>
    <xf numFmtId="172" fontId="32" fillId="3" borderId="18" xfId="80" applyNumberFormat="1" applyFont="1" applyFill="1" applyBorder="1"/>
    <xf numFmtId="0" fontId="34" fillId="2" borderId="21" xfId="74" applyFont="1" applyFill="1" applyBorder="1" applyAlignment="1">
      <alignment horizontal="center"/>
    </xf>
    <xf numFmtId="0" fontId="34" fillId="2" borderId="20" xfId="74" applyFont="1" applyFill="1" applyBorder="1" applyAlignment="1">
      <alignment horizontal="center"/>
    </xf>
    <xf numFmtId="0" fontId="34" fillId="2" borderId="22" xfId="80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5" xfId="78" applyNumberFormat="1" applyFont="1" applyFill="1" applyBorder="1" applyAlignment="1">
      <alignment horizontal="right"/>
    </xf>
    <xf numFmtId="9" fontId="32" fillId="0" borderId="25" xfId="78" applyNumberFormat="1" applyFont="1" applyFill="1" applyBorder="1" applyAlignment="1">
      <alignment horizontal="right"/>
    </xf>
    <xf numFmtId="3" fontId="32" fillId="0" borderId="18" xfId="78" applyNumberFormat="1" applyFont="1" applyFill="1" applyBorder="1" applyAlignment="1">
      <alignment horizontal="right"/>
    </xf>
    <xf numFmtId="0" fontId="34" fillId="2" borderId="19" xfId="80" applyFont="1" applyFill="1" applyBorder="1" applyAlignment="1">
      <alignment horizont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4" xfId="0" applyFont="1" applyFill="1" applyBorder="1" applyAlignment="1"/>
    <xf numFmtId="0" fontId="43" fillId="0" borderId="0" xfId="0" applyFont="1" applyFill="1" applyBorder="1" applyAlignment="1"/>
    <xf numFmtId="0" fontId="35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8" fillId="0" borderId="0" xfId="80" applyFill="1"/>
    <xf numFmtId="0" fontId="9" fillId="0" borderId="34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0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3" fontId="37" fillId="0" borderId="21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4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0" xfId="0" applyFont="1" applyFill="1" applyBorder="1" applyAlignment="1"/>
    <xf numFmtId="0" fontId="35" fillId="0" borderId="28" xfId="0" applyFont="1" applyFill="1" applyBorder="1" applyAlignment="1"/>
    <xf numFmtId="0" fontId="35" fillId="0" borderId="29" xfId="0" applyFont="1" applyFill="1" applyBorder="1" applyAlignment="1"/>
    <xf numFmtId="0" fontId="35" fillId="0" borderId="48" xfId="0" applyFont="1" applyFill="1" applyBorder="1" applyAlignment="1"/>
    <xf numFmtId="0" fontId="32" fillId="2" borderId="24" xfId="78" applyFont="1" applyFill="1" applyBorder="1" applyAlignment="1">
      <alignment horizontal="right"/>
    </xf>
    <xf numFmtId="3" fontId="32" fillId="2" borderId="47" xfId="78" applyNumberFormat="1" applyFont="1" applyFill="1" applyBorder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9" fillId="3" borderId="7" xfId="1" applyFill="1" applyBorder="1"/>
    <xf numFmtId="0" fontId="35" fillId="0" borderId="23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6" xfId="1" applyFill="1" applyBorder="1"/>
    <xf numFmtId="0" fontId="35" fillId="5" borderId="20" xfId="0" applyFont="1" applyFill="1" applyBorder="1"/>
    <xf numFmtId="0" fontId="35" fillId="5" borderId="34" xfId="0" applyFont="1" applyFill="1" applyBorder="1"/>
    <xf numFmtId="0" fontId="29" fillId="2" borderId="3" xfId="1" applyFill="1" applyBorder="1"/>
    <xf numFmtId="0" fontId="35" fillId="5" borderId="36" xfId="0" applyFont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7" xfId="53" applyNumberFormat="1" applyFont="1" applyFill="1" applyBorder="1"/>
    <xf numFmtId="3" fontId="34" fillId="0" borderId="23" xfId="53" applyNumberFormat="1" applyFont="1" applyFill="1" applyBorder="1"/>
    <xf numFmtId="0" fontId="0" fillId="0" borderId="0" xfId="0" applyBorder="1" applyAlignment="1"/>
    <xf numFmtId="165" fontId="34" fillId="2" borderId="22" xfId="53" applyNumberFormat="1" applyFont="1" applyFill="1" applyBorder="1" applyAlignment="1">
      <alignment horizontal="right"/>
    </xf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38" xfId="0" applyNumberFormat="1" applyFont="1" applyFill="1" applyBorder="1"/>
    <xf numFmtId="3" fontId="28" fillId="2" borderId="40" xfId="0" applyNumberFormat="1" applyFont="1" applyFill="1" applyBorder="1"/>
    <xf numFmtId="9" fontId="28" fillId="2" borderId="47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8" fillId="2" borderId="42" xfId="0" applyFont="1" applyFill="1" applyBorder="1" applyAlignment="1"/>
    <xf numFmtId="0" fontId="28" fillId="2" borderId="32" xfId="0" applyFont="1" applyFill="1" applyBorder="1" applyAlignment="1">
      <alignment horizontal="left" indent="2"/>
    </xf>
    <xf numFmtId="0" fontId="28" fillId="4" borderId="33" xfId="0" applyFont="1" applyFill="1" applyBorder="1" applyAlignment="1">
      <alignment horizontal="left" indent="2"/>
    </xf>
    <xf numFmtId="0" fontId="28" fillId="3" borderId="16" xfId="0" applyFont="1" applyFill="1" applyBorder="1" applyAlignment="1"/>
    <xf numFmtId="0" fontId="0" fillId="2" borderId="26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8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9" fillId="2" borderId="15" xfId="1" applyFill="1" applyBorder="1"/>
    <xf numFmtId="0" fontId="29" fillId="0" borderId="0" xfId="1" applyFill="1"/>
    <xf numFmtId="0" fontId="29" fillId="4" borderId="31" xfId="1" applyFill="1" applyBorder="1"/>
    <xf numFmtId="0" fontId="29" fillId="4" borderId="15" xfId="1" applyFill="1" applyBorder="1"/>
    <xf numFmtId="0" fontId="29" fillId="2" borderId="32" xfId="1" applyFill="1" applyBorder="1" applyAlignment="1">
      <alignment horizontal="left" indent="2"/>
    </xf>
    <xf numFmtId="0" fontId="29" fillId="2" borderId="32" xfId="1" applyFill="1" applyBorder="1" applyAlignment="1">
      <alignment horizontal="left" indent="4"/>
    </xf>
    <xf numFmtId="0" fontId="51" fillId="2" borderId="32" xfId="1" applyFont="1" applyFill="1" applyBorder="1" applyAlignment="1">
      <alignment horizontal="left" indent="2"/>
    </xf>
    <xf numFmtId="0" fontId="51" fillId="2" borderId="32" xfId="1" applyFont="1" applyFill="1" applyBorder="1" applyAlignment="1"/>
    <xf numFmtId="0" fontId="52" fillId="3" borderId="16" xfId="1" applyFont="1" applyFill="1" applyBorder="1"/>
    <xf numFmtId="0" fontId="52" fillId="2" borderId="32" xfId="1" applyFont="1" applyFill="1" applyBorder="1" applyAlignment="1"/>
    <xf numFmtId="0" fontId="52" fillId="4" borderId="16" xfId="1" applyFont="1" applyFill="1" applyBorder="1" applyAlignment="1">
      <alignment horizontal="left"/>
    </xf>
    <xf numFmtId="0" fontId="52" fillId="2" borderId="16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2" xfId="1" applyFont="1" applyFill="1" applyBorder="1" applyAlignment="1">
      <alignment horizontal="left"/>
    </xf>
    <xf numFmtId="0" fontId="42" fillId="3" borderId="24" xfId="0" applyFont="1" applyFill="1" applyBorder="1" applyAlignment="1"/>
    <xf numFmtId="0" fontId="0" fillId="0" borderId="35" xfId="0" applyBorder="1" applyAlignment="1"/>
    <xf numFmtId="0" fontId="42" fillId="2" borderId="24" xfId="0" applyFont="1" applyFill="1" applyBorder="1" applyAlignment="1"/>
    <xf numFmtId="0" fontId="42" fillId="4" borderId="24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4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4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2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2" xfId="53" applyNumberFormat="1" applyFont="1" applyFill="1" applyBorder="1" applyAlignment="1">
      <alignment horizontal="right"/>
    </xf>
    <xf numFmtId="165" fontId="33" fillId="2" borderId="27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49" xfId="78" applyNumberFormat="1" applyFont="1" applyFill="1" applyBorder="1" applyAlignment="1">
      <alignment horizontal="left"/>
    </xf>
    <xf numFmtId="0" fontId="35" fillId="2" borderId="39" xfId="0" applyFont="1" applyFill="1" applyBorder="1" applyAlignment="1"/>
    <xf numFmtId="3" fontId="32" fillId="2" borderId="41" xfId="78" applyNumberFormat="1" applyFont="1" applyFill="1" applyBorder="1" applyAlignment="1"/>
    <xf numFmtId="0" fontId="42" fillId="2" borderId="49" xfId="0" applyFont="1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42" fillId="2" borderId="41" xfId="0" applyFont="1" applyFill="1" applyBorder="1" applyAlignment="1">
      <alignment horizontal="left"/>
    </xf>
    <xf numFmtId="3" fontId="42" fillId="2" borderId="41" xfId="0" applyNumberFormat="1" applyFont="1" applyFill="1" applyBorder="1" applyAlignment="1">
      <alignment horizontal="left"/>
    </xf>
    <xf numFmtId="3" fontId="0" fillId="2" borderId="37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53" fillId="0" borderId="0" xfId="1" applyFont="1" applyFill="1"/>
    <xf numFmtId="3" fontId="36" fillId="7" borderId="52" xfId="0" applyNumberFormat="1" applyFont="1" applyFill="1" applyBorder="1" applyAlignment="1">
      <alignment horizontal="right" vertical="top"/>
    </xf>
    <xf numFmtId="3" fontId="36" fillId="7" borderId="53" xfId="0" applyNumberFormat="1" applyFont="1" applyFill="1" applyBorder="1" applyAlignment="1">
      <alignment horizontal="right" vertical="top"/>
    </xf>
    <xf numFmtId="174" fontId="36" fillId="7" borderId="54" xfId="0" applyNumberFormat="1" applyFont="1" applyFill="1" applyBorder="1" applyAlignment="1">
      <alignment horizontal="right" vertical="top"/>
    </xf>
    <xf numFmtId="3" fontId="36" fillId="0" borderId="52" xfId="0" applyNumberFormat="1" applyFont="1" applyBorder="1" applyAlignment="1">
      <alignment horizontal="right" vertical="top"/>
    </xf>
    <xf numFmtId="174" fontId="36" fillId="7" borderId="55" xfId="0" applyNumberFormat="1" applyFont="1" applyFill="1" applyBorder="1" applyAlignment="1">
      <alignment horizontal="right" vertical="top"/>
    </xf>
    <xf numFmtId="3" fontId="38" fillId="7" borderId="57" xfId="0" applyNumberFormat="1" applyFont="1" applyFill="1" applyBorder="1" applyAlignment="1">
      <alignment horizontal="right" vertical="top"/>
    </xf>
    <xf numFmtId="3" fontId="38" fillId="7" borderId="58" xfId="0" applyNumberFormat="1" applyFont="1" applyFill="1" applyBorder="1" applyAlignment="1">
      <alignment horizontal="right" vertical="top"/>
    </xf>
    <xf numFmtId="0" fontId="38" fillId="7" borderId="59" xfId="0" applyFont="1" applyFill="1" applyBorder="1" applyAlignment="1">
      <alignment horizontal="right" vertical="top"/>
    </xf>
    <xf numFmtId="3" fontId="38" fillId="0" borderId="57" xfId="0" applyNumberFormat="1" applyFont="1" applyBorder="1" applyAlignment="1">
      <alignment horizontal="right" vertical="top"/>
    </xf>
    <xf numFmtId="0" fontId="38" fillId="7" borderId="60" xfId="0" applyFont="1" applyFill="1" applyBorder="1" applyAlignment="1">
      <alignment horizontal="right" vertical="top"/>
    </xf>
    <xf numFmtId="0" fontId="36" fillId="7" borderId="54" xfId="0" applyFont="1" applyFill="1" applyBorder="1" applyAlignment="1">
      <alignment horizontal="right" vertical="top"/>
    </xf>
    <xf numFmtId="0" fontId="36" fillId="7" borderId="55" xfId="0" applyFont="1" applyFill="1" applyBorder="1" applyAlignment="1">
      <alignment horizontal="right" vertical="top"/>
    </xf>
    <xf numFmtId="174" fontId="38" fillId="7" borderId="59" xfId="0" applyNumberFormat="1" applyFont="1" applyFill="1" applyBorder="1" applyAlignment="1">
      <alignment horizontal="right" vertical="top"/>
    </xf>
    <xf numFmtId="174" fontId="38" fillId="7" borderId="60" xfId="0" applyNumberFormat="1" applyFont="1" applyFill="1" applyBorder="1" applyAlignment="1">
      <alignment horizontal="right" vertical="top"/>
    </xf>
    <xf numFmtId="3" fontId="38" fillId="0" borderId="61" xfId="0" applyNumberFormat="1" applyFont="1" applyBorder="1" applyAlignment="1">
      <alignment horizontal="right" vertical="top"/>
    </xf>
    <xf numFmtId="3" fontId="38" fillId="0" borderId="62" xfId="0" applyNumberFormat="1" applyFont="1" applyBorder="1" applyAlignment="1">
      <alignment horizontal="right" vertical="top"/>
    </xf>
    <xf numFmtId="0" fontId="38" fillId="0" borderId="63" xfId="0" applyFont="1" applyBorder="1" applyAlignment="1">
      <alignment horizontal="right" vertical="top"/>
    </xf>
    <xf numFmtId="174" fontId="38" fillId="7" borderId="64" xfId="0" applyNumberFormat="1" applyFont="1" applyFill="1" applyBorder="1" applyAlignment="1">
      <alignment horizontal="right" vertical="top"/>
    </xf>
    <xf numFmtId="0" fontId="40" fillId="8" borderId="51" xfId="0" applyFont="1" applyFill="1" applyBorder="1" applyAlignment="1">
      <alignment vertical="top"/>
    </xf>
    <xf numFmtId="0" fontId="40" fillId="8" borderId="51" xfId="0" applyFont="1" applyFill="1" applyBorder="1" applyAlignment="1">
      <alignment vertical="top" indent="2"/>
    </xf>
    <xf numFmtId="0" fontId="40" fillId="8" borderId="51" xfId="0" applyFont="1" applyFill="1" applyBorder="1" applyAlignment="1">
      <alignment vertical="top" indent="4"/>
    </xf>
    <xf numFmtId="0" fontId="41" fillId="8" borderId="56" xfId="0" applyFont="1" applyFill="1" applyBorder="1" applyAlignment="1">
      <alignment vertical="top" indent="6"/>
    </xf>
    <xf numFmtId="0" fontId="40" fillId="8" borderId="51" xfId="0" applyFont="1" applyFill="1" applyBorder="1" applyAlignment="1">
      <alignment vertical="top" indent="8"/>
    </xf>
    <xf numFmtId="0" fontId="41" fillId="8" borderId="56" xfId="0" applyFont="1" applyFill="1" applyBorder="1" applyAlignment="1">
      <alignment vertical="top" indent="4"/>
    </xf>
    <xf numFmtId="0" fontId="41" fillId="8" borderId="56" xfId="0" applyFont="1" applyFill="1" applyBorder="1" applyAlignment="1">
      <alignment vertical="top" indent="2"/>
    </xf>
    <xf numFmtId="0" fontId="40" fillId="8" borderId="51" xfId="0" applyFont="1" applyFill="1" applyBorder="1" applyAlignment="1">
      <alignment vertical="top" indent="6"/>
    </xf>
    <xf numFmtId="0" fontId="41" fillId="8" borderId="56" xfId="0" applyFont="1" applyFill="1" applyBorder="1" applyAlignment="1">
      <alignment vertical="top"/>
    </xf>
    <xf numFmtId="0" fontId="35" fillId="8" borderId="51" xfId="0" applyFont="1" applyFill="1" applyBorder="1"/>
    <xf numFmtId="0" fontId="41" fillId="8" borderId="16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38" xfId="53" applyNumberFormat="1" applyFont="1" applyFill="1" applyBorder="1" applyAlignment="1">
      <alignment horizontal="left"/>
    </xf>
    <xf numFmtId="165" fontId="34" fillId="2" borderId="40" xfId="53" applyNumberFormat="1" applyFont="1" applyFill="1" applyBorder="1" applyAlignment="1">
      <alignment horizontal="left"/>
    </xf>
    <xf numFmtId="165" fontId="34" fillId="2" borderId="44" xfId="53" applyNumberFormat="1" applyFont="1" applyFill="1" applyBorder="1" applyAlignment="1">
      <alignment horizontal="left"/>
    </xf>
    <xf numFmtId="3" fontId="34" fillId="2" borderId="44" xfId="53" applyNumberFormat="1" applyFont="1" applyFill="1" applyBorder="1" applyAlignment="1">
      <alignment horizontal="left"/>
    </xf>
    <xf numFmtId="3" fontId="34" fillId="2" borderId="50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  <xf numFmtId="0" fontId="42" fillId="2" borderId="38" xfId="0" applyFont="1" applyFill="1" applyBorder="1"/>
    <xf numFmtId="3" fontId="42" fillId="2" borderId="45" xfId="0" applyNumberFormat="1" applyFont="1" applyFill="1" applyBorder="1"/>
    <xf numFmtId="9" fontId="42" fillId="2" borderId="43" xfId="0" applyNumberFormat="1" applyFont="1" applyFill="1" applyBorder="1"/>
    <xf numFmtId="3" fontId="42" fillId="2" borderId="50" xfId="0" applyNumberFormat="1" applyFont="1" applyFill="1" applyBorder="1"/>
    <xf numFmtId="9" fontId="0" fillId="0" borderId="27" xfId="0" applyNumberFormat="1" applyFill="1" applyBorder="1"/>
    <xf numFmtId="9" fontId="0" fillId="0" borderId="8" xfId="0" applyNumberFormat="1" applyFill="1" applyBorder="1"/>
    <xf numFmtId="9" fontId="0" fillId="0" borderId="21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8" borderId="17" xfId="0" applyFont="1" applyFill="1" applyBorder="1"/>
    <xf numFmtId="3" fontId="28" fillId="8" borderId="25" xfId="0" applyNumberFormat="1" applyFont="1" applyFill="1" applyBorder="1"/>
    <xf numFmtId="9" fontId="28" fillId="8" borderId="25" xfId="0" applyNumberFormat="1" applyFont="1" applyFill="1" applyBorder="1"/>
    <xf numFmtId="3" fontId="28" fillId="8" borderId="18" xfId="0" applyNumberFormat="1" applyFont="1" applyFill="1" applyBorder="1"/>
    <xf numFmtId="0" fontId="28" fillId="0" borderId="22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0" xfId="0" applyFont="1" applyFill="1" applyBorder="1"/>
    <xf numFmtId="3" fontId="42" fillId="2" borderId="0" xfId="0" applyNumberFormat="1" applyFont="1" applyFill="1" applyBorder="1"/>
    <xf numFmtId="3" fontId="42" fillId="2" borderId="14" xfId="0" applyNumberFormat="1" applyFon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83" t="s">
        <v>88</v>
      </c>
      <c r="B1" s="184"/>
      <c r="C1" s="60"/>
    </row>
    <row r="2" spans="1:3" ht="14.4" customHeight="1" thickBot="1" x14ac:dyDescent="0.35">
      <c r="A2" s="228" t="s">
        <v>128</v>
      </c>
      <c r="B2" s="62"/>
    </row>
    <row r="3" spans="1:3" ht="14.4" customHeight="1" thickBot="1" x14ac:dyDescent="0.35">
      <c r="A3" s="179" t="s">
        <v>113</v>
      </c>
      <c r="B3" s="180"/>
      <c r="C3" s="60"/>
    </row>
    <row r="4" spans="1:3" ht="14.4" customHeight="1" x14ac:dyDescent="0.3">
      <c r="A4" s="102" t="str">
        <f t="shared" ref="A4:A7" si="0">HYPERLINK("#'"&amp;C4&amp;"'!A1",C4)</f>
        <v>Motivace</v>
      </c>
      <c r="B4" s="103" t="s">
        <v>97</v>
      </c>
      <c r="C4" s="60" t="s">
        <v>98</v>
      </c>
    </row>
    <row r="5" spans="1:3" ht="14.4" customHeight="1" x14ac:dyDescent="0.3">
      <c r="A5" s="104" t="str">
        <f t="shared" si="0"/>
        <v>HI</v>
      </c>
      <c r="B5" s="105" t="s">
        <v>108</v>
      </c>
      <c r="C5" s="63" t="s">
        <v>91</v>
      </c>
    </row>
    <row r="6" spans="1:3" ht="14.4" customHeight="1" x14ac:dyDescent="0.3">
      <c r="A6" s="106" t="str">
        <f t="shared" si="0"/>
        <v>Man Tab</v>
      </c>
      <c r="B6" s="107" t="s">
        <v>130</v>
      </c>
      <c r="C6" s="63" t="s">
        <v>92</v>
      </c>
    </row>
    <row r="7" spans="1:3" ht="14.4" customHeight="1" thickBot="1" x14ac:dyDescent="0.35">
      <c r="A7" s="108" t="str">
        <f t="shared" si="0"/>
        <v>HV</v>
      </c>
      <c r="B7" s="109" t="s">
        <v>65</v>
      </c>
      <c r="C7" s="63" t="s">
        <v>76</v>
      </c>
    </row>
    <row r="8" spans="1:3" ht="14.4" customHeight="1" thickBot="1" x14ac:dyDescent="0.35">
      <c r="A8" s="110"/>
      <c r="B8" s="110"/>
    </row>
    <row r="9" spans="1:3" ht="14.4" customHeight="1" thickBot="1" x14ac:dyDescent="0.35">
      <c r="A9" s="181" t="s">
        <v>89</v>
      </c>
      <c r="B9" s="180"/>
      <c r="C9" s="60"/>
    </row>
    <row r="10" spans="1:3" ht="14.4" customHeight="1" x14ac:dyDescent="0.3">
      <c r="A10" s="111" t="str">
        <f t="shared" ref="A10:A15" si="1">HYPERLINK("#'"&amp;C10&amp;"'!A1",C10)</f>
        <v>Léky Žádanky</v>
      </c>
      <c r="B10" s="105" t="s">
        <v>110</v>
      </c>
      <c r="C10" s="63" t="s">
        <v>93</v>
      </c>
    </row>
    <row r="11" spans="1:3" ht="14.4" customHeight="1" x14ac:dyDescent="0.3">
      <c r="A11" s="106" t="str">
        <f t="shared" si="1"/>
        <v>LŽ Detail</v>
      </c>
      <c r="B11" s="107" t="s">
        <v>109</v>
      </c>
      <c r="C11" s="63" t="s">
        <v>94</v>
      </c>
    </row>
    <row r="12" spans="1:3" ht="14.4" customHeight="1" x14ac:dyDescent="0.3">
      <c r="A12" s="106" t="str">
        <f t="shared" si="1"/>
        <v>LŽ PL</v>
      </c>
      <c r="B12" s="107" t="s">
        <v>1997</v>
      </c>
      <c r="C12" s="63" t="s">
        <v>118</v>
      </c>
    </row>
    <row r="13" spans="1:3" s="129" customFormat="1" ht="14.4" customHeight="1" x14ac:dyDescent="0.3">
      <c r="A13" s="106" t="str">
        <f t="shared" si="1"/>
        <v>LŽ PL Detail</v>
      </c>
      <c r="B13" s="107" t="s">
        <v>107</v>
      </c>
      <c r="C13" s="63" t="s">
        <v>119</v>
      </c>
    </row>
    <row r="14" spans="1:3" ht="14.4" customHeight="1" x14ac:dyDescent="0.3">
      <c r="A14" s="111" t="str">
        <f t="shared" si="1"/>
        <v>Materiál Žádanky</v>
      </c>
      <c r="B14" s="107" t="s">
        <v>111</v>
      </c>
      <c r="C14" s="63" t="s">
        <v>95</v>
      </c>
    </row>
    <row r="15" spans="1:3" ht="14.4" customHeight="1" thickBot="1" x14ac:dyDescent="0.35">
      <c r="A15" s="106" t="str">
        <f t="shared" si="1"/>
        <v>MŽ Detail</v>
      </c>
      <c r="B15" s="107" t="s">
        <v>112</v>
      </c>
      <c r="C15" s="63" t="s">
        <v>96</v>
      </c>
    </row>
    <row r="16" spans="1:3" ht="14.4" customHeight="1" thickBot="1" x14ac:dyDescent="0.35">
      <c r="A16" s="112"/>
      <c r="B16" s="112"/>
    </row>
    <row r="17" spans="1:3" ht="14.4" customHeight="1" thickBot="1" x14ac:dyDescent="0.35">
      <c r="A17" s="182" t="s">
        <v>90</v>
      </c>
      <c r="B17" s="180"/>
      <c r="C17" s="60"/>
    </row>
    <row r="18" spans="1:3" ht="14.4" customHeight="1" x14ac:dyDescent="0.3">
      <c r="A18" s="64"/>
      <c r="B18" s="6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0" t="s">
        <v>111</v>
      </c>
      <c r="B1" s="211"/>
      <c r="C1" s="211"/>
      <c r="D1" s="211"/>
      <c r="E1" s="211"/>
      <c r="F1" s="211"/>
      <c r="G1" s="185"/>
    </row>
    <row r="2" spans="1:8" ht="14.4" customHeight="1" thickBot="1" x14ac:dyDescent="0.35">
      <c r="A2" s="228" t="s">
        <v>128</v>
      </c>
      <c r="B2" s="91"/>
      <c r="C2" s="91"/>
      <c r="D2" s="91"/>
      <c r="E2" s="91"/>
      <c r="F2" s="91"/>
    </row>
    <row r="3" spans="1:8" ht="14.4" customHeight="1" thickBot="1" x14ac:dyDescent="0.35">
      <c r="A3" s="100" t="s">
        <v>0</v>
      </c>
      <c r="B3" s="101" t="s">
        <v>1</v>
      </c>
      <c r="C3" s="118" t="s">
        <v>2</v>
      </c>
      <c r="D3" s="119" t="s">
        <v>3</v>
      </c>
      <c r="E3" s="119" t="s">
        <v>4</v>
      </c>
      <c r="F3" s="119" t="s">
        <v>5</v>
      </c>
      <c r="G3" s="120" t="s">
        <v>115</v>
      </c>
    </row>
    <row r="4" spans="1:8" ht="14.4" customHeight="1" x14ac:dyDescent="0.3">
      <c r="A4" s="258" t="s">
        <v>449</v>
      </c>
      <c r="B4" s="259" t="s">
        <v>450</v>
      </c>
      <c r="C4" s="260" t="s">
        <v>451</v>
      </c>
      <c r="D4" s="260" t="s">
        <v>450</v>
      </c>
      <c r="E4" s="260" t="s">
        <v>450</v>
      </c>
      <c r="F4" s="261" t="s">
        <v>450</v>
      </c>
      <c r="G4" s="260" t="s">
        <v>450</v>
      </c>
      <c r="H4" s="260" t="s">
        <v>77</v>
      </c>
    </row>
    <row r="5" spans="1:8" ht="14.4" customHeight="1" x14ac:dyDescent="0.3">
      <c r="A5" s="258" t="s">
        <v>449</v>
      </c>
      <c r="B5" s="259" t="s">
        <v>2181</v>
      </c>
      <c r="C5" s="260" t="s">
        <v>2182</v>
      </c>
      <c r="D5" s="260">
        <v>15155.633510358826</v>
      </c>
      <c r="E5" s="260">
        <v>13844.123003499495</v>
      </c>
      <c r="F5" s="261">
        <v>0.91346382808987048</v>
      </c>
      <c r="G5" s="260">
        <v>-1311.5105068593311</v>
      </c>
      <c r="H5" s="260" t="s">
        <v>2</v>
      </c>
    </row>
    <row r="6" spans="1:8" ht="14.4" customHeight="1" x14ac:dyDescent="0.3">
      <c r="A6" s="258" t="s">
        <v>449</v>
      </c>
      <c r="B6" s="259" t="s">
        <v>2183</v>
      </c>
      <c r="C6" s="260" t="s">
        <v>2184</v>
      </c>
      <c r="D6" s="260">
        <v>24050.43605732256</v>
      </c>
      <c r="E6" s="260">
        <v>19567.130000000005</v>
      </c>
      <c r="F6" s="261">
        <v>0.81358732762113317</v>
      </c>
      <c r="G6" s="260">
        <v>-4483.3060573225557</v>
      </c>
      <c r="H6" s="260" t="s">
        <v>2</v>
      </c>
    </row>
    <row r="7" spans="1:8" ht="14.4" customHeight="1" x14ac:dyDescent="0.3">
      <c r="A7" s="258" t="s">
        <v>449</v>
      </c>
      <c r="B7" s="259" t="s">
        <v>2185</v>
      </c>
      <c r="C7" s="260" t="s">
        <v>2186</v>
      </c>
      <c r="D7" s="260">
        <v>113643.27831593413</v>
      </c>
      <c r="E7" s="260">
        <v>1245835.1600000004</v>
      </c>
      <c r="F7" s="261">
        <v>10.962682337766735</v>
      </c>
      <c r="G7" s="260">
        <v>1132191.8816840663</v>
      </c>
      <c r="H7" s="260" t="s">
        <v>2</v>
      </c>
    </row>
    <row r="8" spans="1:8" ht="14.4" customHeight="1" x14ac:dyDescent="0.3">
      <c r="A8" s="258" t="s">
        <v>449</v>
      </c>
      <c r="B8" s="259" t="s">
        <v>2187</v>
      </c>
      <c r="C8" s="260" t="s">
        <v>2188</v>
      </c>
      <c r="D8" s="260">
        <v>20486.926061393558</v>
      </c>
      <c r="E8" s="260">
        <v>1052.7</v>
      </c>
      <c r="F8" s="261">
        <v>5.1383989811129016E-2</v>
      </c>
      <c r="G8" s="260">
        <v>-19434.226061393558</v>
      </c>
      <c r="H8" s="260" t="s">
        <v>2</v>
      </c>
    </row>
    <row r="9" spans="1:8" ht="14.4" customHeight="1" x14ac:dyDescent="0.3">
      <c r="A9" s="258" t="s">
        <v>449</v>
      </c>
      <c r="B9" s="259" t="s">
        <v>2187</v>
      </c>
      <c r="C9" s="260" t="s">
        <v>2188</v>
      </c>
      <c r="D9" s="260">
        <v>20486.926061393558</v>
      </c>
      <c r="E9" s="260">
        <v>3434.3</v>
      </c>
      <c r="F9" s="261">
        <v>0.16763373820495903</v>
      </c>
      <c r="G9" s="260">
        <v>-17052.626061393559</v>
      </c>
      <c r="H9" s="260" t="s">
        <v>2</v>
      </c>
    </row>
    <row r="10" spans="1:8" ht="14.4" customHeight="1" x14ac:dyDescent="0.3">
      <c r="A10" s="258" t="s">
        <v>449</v>
      </c>
      <c r="B10" s="259" t="s">
        <v>2189</v>
      </c>
      <c r="C10" s="260" t="s">
        <v>2190</v>
      </c>
      <c r="D10" s="260">
        <v>0</v>
      </c>
      <c r="E10" s="260">
        <v>993240.35000000021</v>
      </c>
      <c r="F10" s="261" t="s">
        <v>450</v>
      </c>
      <c r="G10" s="260">
        <v>993240.35000000021</v>
      </c>
      <c r="H10" s="260" t="s">
        <v>2</v>
      </c>
    </row>
    <row r="11" spans="1:8" ht="14.4" customHeight="1" x14ac:dyDescent="0.3">
      <c r="A11" s="258" t="s">
        <v>449</v>
      </c>
      <c r="B11" s="259" t="s">
        <v>2191</v>
      </c>
      <c r="C11" s="260" t="s">
        <v>2192</v>
      </c>
      <c r="D11" s="260">
        <v>0</v>
      </c>
      <c r="E11" s="260">
        <v>47834</v>
      </c>
      <c r="F11" s="261" t="s">
        <v>450</v>
      </c>
      <c r="G11" s="260">
        <v>47834</v>
      </c>
      <c r="H11" s="260" t="s">
        <v>2</v>
      </c>
    </row>
    <row r="12" spans="1:8" ht="14.4" customHeight="1" x14ac:dyDescent="0.3">
      <c r="A12" s="258" t="s">
        <v>449</v>
      </c>
      <c r="B12" s="259" t="s">
        <v>2193</v>
      </c>
      <c r="C12" s="260" t="s">
        <v>2194</v>
      </c>
      <c r="D12" s="260">
        <v>157145.09510135831</v>
      </c>
      <c r="E12" s="260">
        <v>171014.33</v>
      </c>
      <c r="F12" s="261">
        <v>1.0882575106126986</v>
      </c>
      <c r="G12" s="260">
        <v>13869.234898641676</v>
      </c>
      <c r="H12" s="260" t="s">
        <v>2</v>
      </c>
    </row>
    <row r="13" spans="1:8" ht="14.4" customHeight="1" x14ac:dyDescent="0.3">
      <c r="A13" s="258" t="s">
        <v>449</v>
      </c>
      <c r="B13" s="259" t="s">
        <v>6</v>
      </c>
      <c r="C13" s="260" t="s">
        <v>451</v>
      </c>
      <c r="D13" s="260">
        <v>330481.36904636741</v>
      </c>
      <c r="E13" s="260">
        <v>2495822.0930035003</v>
      </c>
      <c r="F13" s="261">
        <v>7.5520810755698902</v>
      </c>
      <c r="G13" s="260">
        <v>2165340.723957133</v>
      </c>
      <c r="H13" s="260" t="s">
        <v>460</v>
      </c>
    </row>
    <row r="15" spans="1:8" ht="14.4" customHeight="1" x14ac:dyDescent="0.3">
      <c r="A15" s="258" t="s">
        <v>449</v>
      </c>
      <c r="B15" s="259" t="s">
        <v>450</v>
      </c>
      <c r="C15" s="260" t="s">
        <v>451</v>
      </c>
      <c r="D15" s="260" t="s">
        <v>450</v>
      </c>
      <c r="E15" s="260" t="s">
        <v>450</v>
      </c>
      <c r="F15" s="261" t="s">
        <v>450</v>
      </c>
      <c r="G15" s="260" t="s">
        <v>450</v>
      </c>
      <c r="H15" s="260" t="s">
        <v>77</v>
      </c>
    </row>
    <row r="16" spans="1:8" ht="14.4" customHeight="1" x14ac:dyDescent="0.3">
      <c r="A16" s="258" t="s">
        <v>469</v>
      </c>
      <c r="B16" s="259" t="s">
        <v>2183</v>
      </c>
      <c r="C16" s="260" t="s">
        <v>2184</v>
      </c>
      <c r="D16" s="260">
        <v>16354.271438465674</v>
      </c>
      <c r="E16" s="260">
        <v>18844.920000000002</v>
      </c>
      <c r="F16" s="261">
        <v>1.1522934586787068</v>
      </c>
      <c r="G16" s="260">
        <v>2490.6485615343281</v>
      </c>
      <c r="H16" s="260" t="s">
        <v>2</v>
      </c>
    </row>
    <row r="17" spans="1:8" ht="14.4" customHeight="1" x14ac:dyDescent="0.3">
      <c r="A17" s="258" t="s">
        <v>469</v>
      </c>
      <c r="B17" s="259" t="s">
        <v>2185</v>
      </c>
      <c r="C17" s="260" t="s">
        <v>2186</v>
      </c>
      <c r="D17" s="260">
        <v>100871.47671296942</v>
      </c>
      <c r="E17" s="260">
        <v>1243434.7900000005</v>
      </c>
      <c r="F17" s="261">
        <v>12.326921648408142</v>
      </c>
      <c r="G17" s="260">
        <v>1142563.3132870311</v>
      </c>
      <c r="H17" s="260" t="s">
        <v>2</v>
      </c>
    </row>
    <row r="18" spans="1:8" ht="14.4" customHeight="1" x14ac:dyDescent="0.3">
      <c r="A18" s="258" t="s">
        <v>469</v>
      </c>
      <c r="B18" s="259" t="s">
        <v>2189</v>
      </c>
      <c r="C18" s="260" t="s">
        <v>2190</v>
      </c>
      <c r="D18" s="260">
        <v>0</v>
      </c>
      <c r="E18" s="260">
        <v>993240.35000000021</v>
      </c>
      <c r="F18" s="261" t="s">
        <v>450</v>
      </c>
      <c r="G18" s="260">
        <v>993240.35000000021</v>
      </c>
      <c r="H18" s="260" t="s">
        <v>2</v>
      </c>
    </row>
    <row r="19" spans="1:8" ht="14.4" customHeight="1" x14ac:dyDescent="0.3">
      <c r="A19" s="258" t="s">
        <v>469</v>
      </c>
      <c r="B19" s="259" t="s">
        <v>2191</v>
      </c>
      <c r="C19" s="260" t="s">
        <v>2192</v>
      </c>
      <c r="D19" s="260">
        <v>0</v>
      </c>
      <c r="E19" s="260">
        <v>47834</v>
      </c>
      <c r="F19" s="261" t="s">
        <v>450</v>
      </c>
      <c r="G19" s="260">
        <v>47834</v>
      </c>
      <c r="H19" s="260" t="s">
        <v>2</v>
      </c>
    </row>
    <row r="20" spans="1:8" ht="14.4" customHeight="1" x14ac:dyDescent="0.3">
      <c r="A20" s="258" t="s">
        <v>469</v>
      </c>
      <c r="B20" s="259" t="s">
        <v>2193</v>
      </c>
      <c r="C20" s="260" t="s">
        <v>2194</v>
      </c>
      <c r="D20" s="260">
        <v>55885.979698301868</v>
      </c>
      <c r="E20" s="260">
        <v>168026.33</v>
      </c>
      <c r="F20" s="261">
        <v>3.0065918304927841</v>
      </c>
      <c r="G20" s="260">
        <v>112140.35030169811</v>
      </c>
      <c r="H20" s="260" t="s">
        <v>2</v>
      </c>
    </row>
    <row r="21" spans="1:8" ht="14.4" customHeight="1" x14ac:dyDescent="0.3">
      <c r="A21" s="258" t="s">
        <v>469</v>
      </c>
      <c r="B21" s="259" t="s">
        <v>6</v>
      </c>
      <c r="C21" s="260" t="s">
        <v>470</v>
      </c>
      <c r="D21" s="260">
        <v>176594.83359968694</v>
      </c>
      <c r="E21" s="260">
        <v>2471380.3900000006</v>
      </c>
      <c r="F21" s="261">
        <v>13.994635854422762</v>
      </c>
      <c r="G21" s="260">
        <v>2294785.5564003135</v>
      </c>
      <c r="H21" s="260" t="s">
        <v>463</v>
      </c>
    </row>
    <row r="22" spans="1:8" ht="14.4" customHeight="1" x14ac:dyDescent="0.3">
      <c r="A22" s="258" t="s">
        <v>450</v>
      </c>
      <c r="B22" s="259" t="s">
        <v>450</v>
      </c>
      <c r="C22" s="260" t="s">
        <v>450</v>
      </c>
      <c r="D22" s="260" t="s">
        <v>450</v>
      </c>
      <c r="E22" s="260" t="s">
        <v>450</v>
      </c>
      <c r="F22" s="261" t="s">
        <v>450</v>
      </c>
      <c r="G22" s="260" t="s">
        <v>450</v>
      </c>
      <c r="H22" s="260" t="s">
        <v>464</v>
      </c>
    </row>
    <row r="23" spans="1:8" ht="14.4" customHeight="1" x14ac:dyDescent="0.3">
      <c r="A23" s="258" t="s">
        <v>467</v>
      </c>
      <c r="B23" s="259" t="s">
        <v>2183</v>
      </c>
      <c r="C23" s="260" t="s">
        <v>2184</v>
      </c>
      <c r="D23" s="260">
        <v>3848.0823094284447</v>
      </c>
      <c r="E23" s="260">
        <v>201.61</v>
      </c>
      <c r="F23" s="261">
        <v>5.2392330461856762E-2</v>
      </c>
      <c r="G23" s="260">
        <v>-3646.4723094284445</v>
      </c>
      <c r="H23" s="260" t="s">
        <v>2</v>
      </c>
    </row>
    <row r="24" spans="1:8" ht="14.4" customHeight="1" x14ac:dyDescent="0.3">
      <c r="A24" s="258" t="s">
        <v>467</v>
      </c>
      <c r="B24" s="259" t="s">
        <v>2185</v>
      </c>
      <c r="C24" s="260" t="s">
        <v>2186</v>
      </c>
      <c r="D24" s="260">
        <v>12420.821225078842</v>
      </c>
      <c r="E24" s="260">
        <v>2400.37</v>
      </c>
      <c r="F24" s="261">
        <v>0.19325372747120942</v>
      </c>
      <c r="G24" s="260">
        <v>-10020.451225078843</v>
      </c>
      <c r="H24" s="260" t="s">
        <v>2</v>
      </c>
    </row>
    <row r="25" spans="1:8" ht="14.4" customHeight="1" x14ac:dyDescent="0.3">
      <c r="A25" s="258" t="s">
        <v>467</v>
      </c>
      <c r="B25" s="259" t="s">
        <v>2187</v>
      </c>
      <c r="C25" s="260" t="s">
        <v>2188</v>
      </c>
      <c r="D25" s="260">
        <v>7425.0443870919516</v>
      </c>
      <c r="E25" s="260">
        <v>3434.3</v>
      </c>
      <c r="F25" s="261">
        <v>0.46252922150476966</v>
      </c>
      <c r="G25" s="260">
        <v>-3990.7443870919515</v>
      </c>
      <c r="H25" s="260" t="s">
        <v>2</v>
      </c>
    </row>
    <row r="26" spans="1:8" ht="14.4" customHeight="1" x14ac:dyDescent="0.3">
      <c r="A26" s="258" t="s">
        <v>467</v>
      </c>
      <c r="B26" s="259" t="s">
        <v>2193</v>
      </c>
      <c r="C26" s="260" t="s">
        <v>2194</v>
      </c>
      <c r="D26" s="260">
        <v>18289.967443581441</v>
      </c>
      <c r="E26" s="260">
        <v>2822</v>
      </c>
      <c r="F26" s="261">
        <v>0.15429223746324019</v>
      </c>
      <c r="G26" s="260">
        <v>-15467.967443581441</v>
      </c>
      <c r="H26" s="260" t="s">
        <v>2</v>
      </c>
    </row>
    <row r="27" spans="1:8" ht="14.4" customHeight="1" x14ac:dyDescent="0.3">
      <c r="A27" s="258" t="s">
        <v>467</v>
      </c>
      <c r="B27" s="259" t="s">
        <v>2181</v>
      </c>
      <c r="C27" s="260" t="s">
        <v>2182</v>
      </c>
      <c r="D27" s="260">
        <v>15155.633510358826</v>
      </c>
      <c r="E27" s="260">
        <v>13844.123003499495</v>
      </c>
      <c r="F27" s="261">
        <v>0.91346382808987048</v>
      </c>
      <c r="G27" s="260">
        <v>-1311.5105068593311</v>
      </c>
      <c r="H27" s="260" t="s">
        <v>2</v>
      </c>
    </row>
    <row r="28" spans="1:8" ht="14.4" customHeight="1" x14ac:dyDescent="0.3">
      <c r="A28" s="258" t="s">
        <v>467</v>
      </c>
      <c r="B28" s="259" t="s">
        <v>6</v>
      </c>
      <c r="C28" s="260" t="s">
        <v>468</v>
      </c>
      <c r="D28" s="260">
        <v>57139.548875539505</v>
      </c>
      <c r="E28" s="260">
        <v>22702.403003499494</v>
      </c>
      <c r="F28" s="261">
        <v>0.39731505498843755</v>
      </c>
      <c r="G28" s="260">
        <v>-34437.145872040011</v>
      </c>
      <c r="H28" s="260" t="s">
        <v>463</v>
      </c>
    </row>
    <row r="29" spans="1:8" ht="14.4" customHeight="1" x14ac:dyDescent="0.3">
      <c r="A29" s="258" t="s">
        <v>450</v>
      </c>
      <c r="B29" s="259" t="s">
        <v>450</v>
      </c>
      <c r="C29" s="260" t="s">
        <v>450</v>
      </c>
      <c r="D29" s="260" t="s">
        <v>450</v>
      </c>
      <c r="E29" s="260" t="s">
        <v>450</v>
      </c>
      <c r="F29" s="261" t="s">
        <v>450</v>
      </c>
      <c r="G29" s="260" t="s">
        <v>450</v>
      </c>
      <c r="H29" s="260" t="s">
        <v>464</v>
      </c>
    </row>
    <row r="30" spans="1:8" ht="14.4" customHeight="1" x14ac:dyDescent="0.3">
      <c r="A30" s="258" t="s">
        <v>471</v>
      </c>
      <c r="B30" s="259" t="s">
        <v>2193</v>
      </c>
      <c r="C30" s="260" t="s">
        <v>2194</v>
      </c>
      <c r="D30" s="260">
        <v>17419.051450967923</v>
      </c>
      <c r="E30" s="260">
        <v>166</v>
      </c>
      <c r="F30" s="261">
        <v>9.5297956072559788E-3</v>
      </c>
      <c r="G30" s="260">
        <v>-17253.051450967923</v>
      </c>
      <c r="H30" s="260" t="s">
        <v>2</v>
      </c>
    </row>
    <row r="31" spans="1:8" ht="14.4" customHeight="1" x14ac:dyDescent="0.3">
      <c r="A31" s="258" t="s">
        <v>471</v>
      </c>
      <c r="B31" s="259" t="s">
        <v>6</v>
      </c>
      <c r="C31" s="260" t="s">
        <v>472</v>
      </c>
      <c r="D31" s="260">
        <v>19160.65657305163</v>
      </c>
      <c r="E31" s="260">
        <v>166</v>
      </c>
      <c r="F31" s="261">
        <v>8.6635862068249539E-3</v>
      </c>
      <c r="G31" s="260">
        <v>-18994.65657305163</v>
      </c>
      <c r="H31" s="260" t="s">
        <v>463</v>
      </c>
    </row>
    <row r="32" spans="1:8" ht="14.4" customHeight="1" x14ac:dyDescent="0.3">
      <c r="A32" s="258" t="s">
        <v>450</v>
      </c>
      <c r="B32" s="259" t="s">
        <v>450</v>
      </c>
      <c r="C32" s="260" t="s">
        <v>450</v>
      </c>
      <c r="D32" s="260" t="s">
        <v>450</v>
      </c>
      <c r="E32" s="260" t="s">
        <v>450</v>
      </c>
      <c r="F32" s="261" t="s">
        <v>450</v>
      </c>
      <c r="G32" s="260" t="s">
        <v>450</v>
      </c>
      <c r="H32" s="260" t="s">
        <v>464</v>
      </c>
    </row>
    <row r="33" spans="1:8" ht="14.4" customHeight="1" x14ac:dyDescent="0.3">
      <c r="A33" s="258" t="s">
        <v>461</v>
      </c>
      <c r="B33" s="259" t="s">
        <v>2183</v>
      </c>
      <c r="C33" s="260" t="s">
        <v>2184</v>
      </c>
      <c r="D33" s="260">
        <v>3848.0823094284447</v>
      </c>
      <c r="E33" s="260">
        <v>520.6</v>
      </c>
      <c r="F33" s="261">
        <v>0.13528816645227235</v>
      </c>
      <c r="G33" s="260">
        <v>-3327.4823094284448</v>
      </c>
      <c r="H33" s="260" t="s">
        <v>2</v>
      </c>
    </row>
    <row r="34" spans="1:8" ht="14.4" customHeight="1" x14ac:dyDescent="0.3">
      <c r="A34" s="258" t="s">
        <v>461</v>
      </c>
      <c r="B34" s="259" t="s">
        <v>2187</v>
      </c>
      <c r="C34" s="260" t="s">
        <v>2188</v>
      </c>
      <c r="D34" s="260">
        <v>2612.3554360168287</v>
      </c>
      <c r="E34" s="260">
        <v>1052.7</v>
      </c>
      <c r="F34" s="261">
        <v>0.40296966694742631</v>
      </c>
      <c r="G34" s="260">
        <v>-1559.6554360168286</v>
      </c>
      <c r="H34" s="260" t="s">
        <v>2</v>
      </c>
    </row>
    <row r="35" spans="1:8" ht="14.4" customHeight="1" x14ac:dyDescent="0.3">
      <c r="A35" s="258" t="s">
        <v>461</v>
      </c>
      <c r="B35" s="259" t="s">
        <v>6</v>
      </c>
      <c r="C35" s="260" t="s">
        <v>462</v>
      </c>
      <c r="D35" s="260">
        <v>24164.730420054824</v>
      </c>
      <c r="E35" s="260">
        <v>1573.3000000000002</v>
      </c>
      <c r="F35" s="261">
        <v>6.5107285396996811E-2</v>
      </c>
      <c r="G35" s="260">
        <v>-22591.430420054825</v>
      </c>
      <c r="H35" s="260" t="s">
        <v>463</v>
      </c>
    </row>
    <row r="36" spans="1:8" ht="14.4" customHeight="1" x14ac:dyDescent="0.3">
      <c r="A36" s="258" t="s">
        <v>450</v>
      </c>
      <c r="B36" s="259" t="s">
        <v>450</v>
      </c>
      <c r="C36" s="260" t="s">
        <v>450</v>
      </c>
      <c r="D36" s="260" t="s">
        <v>450</v>
      </c>
      <c r="E36" s="260" t="s">
        <v>450</v>
      </c>
      <c r="F36" s="261" t="s">
        <v>450</v>
      </c>
      <c r="G36" s="260" t="s">
        <v>450</v>
      </c>
      <c r="H36" s="260" t="s">
        <v>464</v>
      </c>
    </row>
    <row r="37" spans="1:8" ht="14.4" customHeight="1" x14ac:dyDescent="0.3">
      <c r="A37" s="258" t="s">
        <v>449</v>
      </c>
      <c r="B37" s="259" t="s">
        <v>6</v>
      </c>
      <c r="C37" s="260" t="s">
        <v>451</v>
      </c>
      <c r="D37" s="260">
        <v>330481.36904636741</v>
      </c>
      <c r="E37" s="260">
        <v>2495822.0930035003</v>
      </c>
      <c r="F37" s="261">
        <v>7.5520810755698902</v>
      </c>
      <c r="G37" s="260">
        <v>2165340.723957133</v>
      </c>
      <c r="H37" s="260" t="s">
        <v>460</v>
      </c>
    </row>
  </sheetData>
  <autoFilter ref="A3:G3"/>
  <mergeCells count="1">
    <mergeCell ref="A1:G1"/>
  </mergeCells>
  <conditionalFormatting sqref="F14 F38:F65536">
    <cfRule type="cellIs" dxfId="18" priority="19" stopIfTrue="1" operator="greaterThan">
      <formula>1</formula>
    </cfRule>
  </conditionalFormatting>
  <conditionalFormatting sqref="G4:G13">
    <cfRule type="cellIs" dxfId="17" priority="12" operator="greaterThan">
      <formula>0</formula>
    </cfRule>
  </conditionalFormatting>
  <conditionalFormatting sqref="F4:F13">
    <cfRule type="cellIs" dxfId="16" priority="14" operator="greaterThan">
      <formula>1</formula>
    </cfRule>
  </conditionalFormatting>
  <conditionalFormatting sqref="B4:B13">
    <cfRule type="expression" dxfId="15" priority="18">
      <formula>AND(LEFT(H4,6)&lt;&gt;"mezera",H4&lt;&gt;"")</formula>
    </cfRule>
  </conditionalFormatting>
  <conditionalFormatting sqref="A4:A13">
    <cfRule type="expression" dxfId="14" priority="15">
      <formula>AND(H4&lt;&gt;"",H4&lt;&gt;"mezeraKL")</formula>
    </cfRule>
  </conditionalFormatting>
  <conditionalFormatting sqref="B4:G13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3">
    <cfRule type="expression" dxfId="11" priority="13">
      <formula>$H4&lt;&gt;""</formula>
    </cfRule>
  </conditionalFormatting>
  <conditionalFormatting sqref="F4:F13">
    <cfRule type="cellIs" dxfId="10" priority="9" operator="greaterThan">
      <formula>1</formula>
    </cfRule>
  </conditionalFormatting>
  <conditionalFormatting sqref="F4:F13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3">
    <cfRule type="expression" dxfId="7" priority="8">
      <formula>$H4&lt;&gt;""</formula>
    </cfRule>
  </conditionalFormatting>
  <conditionalFormatting sqref="G15:G37">
    <cfRule type="cellIs" dxfId="6" priority="1" operator="greaterThan">
      <formula>0</formula>
    </cfRule>
  </conditionalFormatting>
  <conditionalFormatting sqref="F15:F37">
    <cfRule type="cellIs" dxfId="5" priority="3" operator="greaterThan">
      <formula>1</formula>
    </cfRule>
  </conditionalFormatting>
  <conditionalFormatting sqref="B15:B37">
    <cfRule type="expression" dxfId="4" priority="7">
      <formula>AND(LEFT(H15,6)&lt;&gt;"mezera",H15&lt;&gt;"")</formula>
    </cfRule>
  </conditionalFormatting>
  <conditionalFormatting sqref="A15:A37">
    <cfRule type="expression" dxfId="3" priority="4">
      <formula>AND(H15&lt;&gt;"",H15&lt;&gt;"mezeraKL")</formula>
    </cfRule>
  </conditionalFormatting>
  <conditionalFormatting sqref="B15:G37">
    <cfRule type="expression" dxfId="2" priority="5">
      <formula>$H15="SumaNS"</formula>
    </cfRule>
    <cfRule type="expression" dxfId="1" priority="6">
      <formula>OR($H15="KL",$H15="SumaKL")</formula>
    </cfRule>
  </conditionalFormatting>
  <conditionalFormatting sqref="A15:G37">
    <cfRule type="expression" dxfId="0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16" t="s">
        <v>112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4" customHeight="1" thickBot="1" x14ac:dyDescent="0.35">
      <c r="A2" s="228" t="s">
        <v>128</v>
      </c>
      <c r="B2" s="83"/>
      <c r="C2" s="121"/>
      <c r="D2" s="121"/>
      <c r="E2" s="121"/>
      <c r="F2" s="121"/>
      <c r="G2" s="121"/>
      <c r="H2" s="121"/>
      <c r="I2" s="122"/>
      <c r="J2" s="122"/>
      <c r="K2" s="122"/>
    </row>
    <row r="3" spans="1:11" ht="14.4" customHeight="1" thickBot="1" x14ac:dyDescent="0.35">
      <c r="A3" s="83"/>
      <c r="B3" s="83"/>
      <c r="C3" s="212"/>
      <c r="D3" s="213"/>
      <c r="E3" s="213"/>
      <c r="F3" s="213"/>
      <c r="G3" s="213"/>
      <c r="H3" s="126" t="s">
        <v>99</v>
      </c>
      <c r="I3" s="123">
        <f>IF(J3&lt;&gt;0,K3/J3,0)</f>
        <v>13.737746257488739</v>
      </c>
      <c r="J3" s="123">
        <f>SUBTOTAL(9,J5:J1048576)</f>
        <v>181676.24050000001</v>
      </c>
      <c r="K3" s="124">
        <f>SUBTOTAL(9,K5:K1048576)</f>
        <v>2495822.0930034993</v>
      </c>
    </row>
    <row r="4" spans="1:11" s="84" customFormat="1" ht="14.4" customHeight="1" thickBot="1" x14ac:dyDescent="0.35">
      <c r="A4" s="262" t="s">
        <v>7</v>
      </c>
      <c r="B4" s="263" t="s">
        <v>8</v>
      </c>
      <c r="C4" s="263" t="s">
        <v>0</v>
      </c>
      <c r="D4" s="263" t="s">
        <v>9</v>
      </c>
      <c r="E4" s="263" t="s">
        <v>10</v>
      </c>
      <c r="F4" s="263" t="s">
        <v>2</v>
      </c>
      <c r="G4" s="263" t="s">
        <v>78</v>
      </c>
      <c r="H4" s="264" t="s">
        <v>14</v>
      </c>
      <c r="I4" s="265" t="s">
        <v>116</v>
      </c>
      <c r="J4" s="265" t="s">
        <v>16</v>
      </c>
      <c r="K4" s="266" t="s">
        <v>127</v>
      </c>
    </row>
    <row r="5" spans="1:11" ht="14.4" customHeight="1" x14ac:dyDescent="0.3">
      <c r="A5" s="267" t="s">
        <v>449</v>
      </c>
      <c r="B5" s="268" t="s">
        <v>451</v>
      </c>
      <c r="C5" s="269" t="s">
        <v>469</v>
      </c>
      <c r="D5" s="270" t="s">
        <v>470</v>
      </c>
      <c r="E5" s="269" t="s">
        <v>2183</v>
      </c>
      <c r="F5" s="270" t="s">
        <v>2184</v>
      </c>
      <c r="G5" s="269" t="s">
        <v>2195</v>
      </c>
      <c r="H5" s="269" t="s">
        <v>2196</v>
      </c>
      <c r="I5" s="271">
        <v>0.39999999999999997</v>
      </c>
      <c r="J5" s="271">
        <v>21500</v>
      </c>
      <c r="K5" s="272">
        <v>8600</v>
      </c>
    </row>
    <row r="6" spans="1:11" ht="14.4" customHeight="1" x14ac:dyDescent="0.3">
      <c r="A6" s="273" t="s">
        <v>449</v>
      </c>
      <c r="B6" s="274" t="s">
        <v>451</v>
      </c>
      <c r="C6" s="275" t="s">
        <v>469</v>
      </c>
      <c r="D6" s="276" t="s">
        <v>470</v>
      </c>
      <c r="E6" s="275" t="s">
        <v>2183</v>
      </c>
      <c r="F6" s="276" t="s">
        <v>2184</v>
      </c>
      <c r="G6" s="275" t="s">
        <v>2197</v>
      </c>
      <c r="H6" s="275" t="s">
        <v>2198</v>
      </c>
      <c r="I6" s="277">
        <v>0.47499999999999998</v>
      </c>
      <c r="J6" s="277">
        <v>16000</v>
      </c>
      <c r="K6" s="278">
        <v>7744</v>
      </c>
    </row>
    <row r="7" spans="1:11" ht="14.4" customHeight="1" x14ac:dyDescent="0.3">
      <c r="A7" s="273" t="s">
        <v>449</v>
      </c>
      <c r="B7" s="274" t="s">
        <v>451</v>
      </c>
      <c r="C7" s="275" t="s">
        <v>469</v>
      </c>
      <c r="D7" s="276" t="s">
        <v>470</v>
      </c>
      <c r="E7" s="275" t="s">
        <v>2183</v>
      </c>
      <c r="F7" s="276" t="s">
        <v>2184</v>
      </c>
      <c r="G7" s="275" t="s">
        <v>2197</v>
      </c>
      <c r="H7" s="275" t="s">
        <v>2199</v>
      </c>
      <c r="I7" s="277">
        <v>0.48</v>
      </c>
      <c r="J7" s="277">
        <v>4000</v>
      </c>
      <c r="K7" s="278">
        <v>1936</v>
      </c>
    </row>
    <row r="8" spans="1:11" ht="14.4" customHeight="1" x14ac:dyDescent="0.3">
      <c r="A8" s="273" t="s">
        <v>449</v>
      </c>
      <c r="B8" s="274" t="s">
        <v>451</v>
      </c>
      <c r="C8" s="275" t="s">
        <v>469</v>
      </c>
      <c r="D8" s="276" t="s">
        <v>470</v>
      </c>
      <c r="E8" s="275" t="s">
        <v>2183</v>
      </c>
      <c r="F8" s="276" t="s">
        <v>2184</v>
      </c>
      <c r="G8" s="275" t="s">
        <v>2200</v>
      </c>
      <c r="H8" s="275" t="s">
        <v>2201</v>
      </c>
      <c r="I8" s="277">
        <v>26.72666666666667</v>
      </c>
      <c r="J8" s="277">
        <v>21</v>
      </c>
      <c r="K8" s="278">
        <v>564.91999999999996</v>
      </c>
    </row>
    <row r="9" spans="1:11" ht="14.4" customHeight="1" x14ac:dyDescent="0.3">
      <c r="A9" s="273" t="s">
        <v>449</v>
      </c>
      <c r="B9" s="274" t="s">
        <v>451</v>
      </c>
      <c r="C9" s="275" t="s">
        <v>469</v>
      </c>
      <c r="D9" s="276" t="s">
        <v>470</v>
      </c>
      <c r="E9" s="275" t="s">
        <v>2185</v>
      </c>
      <c r="F9" s="276" t="s">
        <v>2186</v>
      </c>
      <c r="G9" s="275" t="s">
        <v>2202</v>
      </c>
      <c r="H9" s="275" t="s">
        <v>2203</v>
      </c>
      <c r="I9" s="277">
        <v>15.797857142857142</v>
      </c>
      <c r="J9" s="277">
        <v>2400</v>
      </c>
      <c r="K9" s="278">
        <v>37836</v>
      </c>
    </row>
    <row r="10" spans="1:11" ht="14.4" customHeight="1" x14ac:dyDescent="0.3">
      <c r="A10" s="273" t="s">
        <v>449</v>
      </c>
      <c r="B10" s="274" t="s">
        <v>451</v>
      </c>
      <c r="C10" s="275" t="s">
        <v>469</v>
      </c>
      <c r="D10" s="276" t="s">
        <v>470</v>
      </c>
      <c r="E10" s="275" t="s">
        <v>2185</v>
      </c>
      <c r="F10" s="276" t="s">
        <v>2186</v>
      </c>
      <c r="G10" s="275" t="s">
        <v>2204</v>
      </c>
      <c r="H10" s="275" t="s">
        <v>2205</v>
      </c>
      <c r="I10" s="277">
        <v>2.6716666666666669</v>
      </c>
      <c r="J10" s="277">
        <v>800</v>
      </c>
      <c r="K10" s="278">
        <v>2153</v>
      </c>
    </row>
    <row r="11" spans="1:11" ht="14.4" customHeight="1" x14ac:dyDescent="0.3">
      <c r="A11" s="273" t="s">
        <v>449</v>
      </c>
      <c r="B11" s="274" t="s">
        <v>451</v>
      </c>
      <c r="C11" s="275" t="s">
        <v>469</v>
      </c>
      <c r="D11" s="276" t="s">
        <v>470</v>
      </c>
      <c r="E11" s="275" t="s">
        <v>2185</v>
      </c>
      <c r="F11" s="276" t="s">
        <v>2186</v>
      </c>
      <c r="G11" s="275" t="s">
        <v>2206</v>
      </c>
      <c r="H11" s="275" t="s">
        <v>2207</v>
      </c>
      <c r="I11" s="277">
        <v>7.3678571428571429</v>
      </c>
      <c r="J11" s="277">
        <v>6115</v>
      </c>
      <c r="K11" s="278">
        <v>44996.55</v>
      </c>
    </row>
    <row r="12" spans="1:11" ht="14.4" customHeight="1" x14ac:dyDescent="0.3">
      <c r="A12" s="273" t="s">
        <v>449</v>
      </c>
      <c r="B12" s="274" t="s">
        <v>451</v>
      </c>
      <c r="C12" s="275" t="s">
        <v>469</v>
      </c>
      <c r="D12" s="276" t="s">
        <v>470</v>
      </c>
      <c r="E12" s="275" t="s">
        <v>2185</v>
      </c>
      <c r="F12" s="276" t="s">
        <v>2186</v>
      </c>
      <c r="G12" s="275" t="s">
        <v>2208</v>
      </c>
      <c r="H12" s="275" t="s">
        <v>2209</v>
      </c>
      <c r="I12" s="277">
        <v>6.3100000000000014</v>
      </c>
      <c r="J12" s="277">
        <v>5800</v>
      </c>
      <c r="K12" s="278">
        <v>36607.479999999996</v>
      </c>
    </row>
    <row r="13" spans="1:11" ht="14.4" customHeight="1" x14ac:dyDescent="0.3">
      <c r="A13" s="273" t="s">
        <v>449</v>
      </c>
      <c r="B13" s="274" t="s">
        <v>451</v>
      </c>
      <c r="C13" s="275" t="s">
        <v>469</v>
      </c>
      <c r="D13" s="276" t="s">
        <v>470</v>
      </c>
      <c r="E13" s="275" t="s">
        <v>2185</v>
      </c>
      <c r="F13" s="276" t="s">
        <v>2186</v>
      </c>
      <c r="G13" s="275" t="s">
        <v>2210</v>
      </c>
      <c r="H13" s="275" t="s">
        <v>2211</v>
      </c>
      <c r="I13" s="277">
        <v>0.41666666666666669</v>
      </c>
      <c r="J13" s="277">
        <v>700</v>
      </c>
      <c r="K13" s="278">
        <v>292</v>
      </c>
    </row>
    <row r="14" spans="1:11" ht="14.4" customHeight="1" x14ac:dyDescent="0.3">
      <c r="A14" s="273" t="s">
        <v>449</v>
      </c>
      <c r="B14" s="274" t="s">
        <v>451</v>
      </c>
      <c r="C14" s="275" t="s">
        <v>469</v>
      </c>
      <c r="D14" s="276" t="s">
        <v>470</v>
      </c>
      <c r="E14" s="275" t="s">
        <v>2185</v>
      </c>
      <c r="F14" s="276" t="s">
        <v>2186</v>
      </c>
      <c r="G14" s="275" t="s">
        <v>2212</v>
      </c>
      <c r="H14" s="275" t="s">
        <v>2213</v>
      </c>
      <c r="I14" s="277">
        <v>9.1500000000000021</v>
      </c>
      <c r="J14" s="277">
        <v>8000</v>
      </c>
      <c r="K14" s="278">
        <v>73174.19</v>
      </c>
    </row>
    <row r="15" spans="1:11" ht="14.4" customHeight="1" x14ac:dyDescent="0.3">
      <c r="A15" s="273" t="s">
        <v>449</v>
      </c>
      <c r="B15" s="274" t="s">
        <v>451</v>
      </c>
      <c r="C15" s="275" t="s">
        <v>469</v>
      </c>
      <c r="D15" s="276" t="s">
        <v>470</v>
      </c>
      <c r="E15" s="275" t="s">
        <v>2185</v>
      </c>
      <c r="F15" s="276" t="s">
        <v>2186</v>
      </c>
      <c r="G15" s="275" t="s">
        <v>2214</v>
      </c>
      <c r="H15" s="275" t="s">
        <v>2215</v>
      </c>
      <c r="I15" s="277">
        <v>4.3099999999999996</v>
      </c>
      <c r="J15" s="277">
        <v>2000</v>
      </c>
      <c r="K15" s="278">
        <v>8621.16</v>
      </c>
    </row>
    <row r="16" spans="1:11" ht="14.4" customHeight="1" x14ac:dyDescent="0.3">
      <c r="A16" s="273" t="s">
        <v>449</v>
      </c>
      <c r="B16" s="274" t="s">
        <v>451</v>
      </c>
      <c r="C16" s="275" t="s">
        <v>469</v>
      </c>
      <c r="D16" s="276" t="s">
        <v>470</v>
      </c>
      <c r="E16" s="275" t="s">
        <v>2185</v>
      </c>
      <c r="F16" s="276" t="s">
        <v>2186</v>
      </c>
      <c r="G16" s="275" t="s">
        <v>2216</v>
      </c>
      <c r="H16" s="275" t="s">
        <v>2217</v>
      </c>
      <c r="I16" s="277">
        <v>14.650000000000004</v>
      </c>
      <c r="J16" s="277">
        <v>4100</v>
      </c>
      <c r="K16" s="278">
        <v>60072.549999999981</v>
      </c>
    </row>
    <row r="17" spans="1:11" ht="14.4" customHeight="1" x14ac:dyDescent="0.3">
      <c r="A17" s="273" t="s">
        <v>449</v>
      </c>
      <c r="B17" s="274" t="s">
        <v>451</v>
      </c>
      <c r="C17" s="275" t="s">
        <v>469</v>
      </c>
      <c r="D17" s="276" t="s">
        <v>470</v>
      </c>
      <c r="E17" s="275" t="s">
        <v>2185</v>
      </c>
      <c r="F17" s="276" t="s">
        <v>2186</v>
      </c>
      <c r="G17" s="275" t="s">
        <v>2218</v>
      </c>
      <c r="H17" s="275" t="s">
        <v>2219</v>
      </c>
      <c r="I17" s="277">
        <v>8.7600000000000016</v>
      </c>
      <c r="J17" s="277">
        <v>2500</v>
      </c>
      <c r="K17" s="278">
        <v>21900.640000000007</v>
      </c>
    </row>
    <row r="18" spans="1:11" ht="14.4" customHeight="1" x14ac:dyDescent="0.3">
      <c r="A18" s="273" t="s">
        <v>449</v>
      </c>
      <c r="B18" s="274" t="s">
        <v>451</v>
      </c>
      <c r="C18" s="275" t="s">
        <v>469</v>
      </c>
      <c r="D18" s="276" t="s">
        <v>470</v>
      </c>
      <c r="E18" s="275" t="s">
        <v>2185</v>
      </c>
      <c r="F18" s="276" t="s">
        <v>2186</v>
      </c>
      <c r="G18" s="275" t="s">
        <v>2220</v>
      </c>
      <c r="H18" s="275" t="s">
        <v>2221</v>
      </c>
      <c r="I18" s="277">
        <v>15</v>
      </c>
      <c r="J18" s="277">
        <v>10</v>
      </c>
      <c r="K18" s="278">
        <v>150</v>
      </c>
    </row>
    <row r="19" spans="1:11" ht="14.4" customHeight="1" x14ac:dyDescent="0.3">
      <c r="A19" s="273" t="s">
        <v>449</v>
      </c>
      <c r="B19" s="274" t="s">
        <v>451</v>
      </c>
      <c r="C19" s="275" t="s">
        <v>469</v>
      </c>
      <c r="D19" s="276" t="s">
        <v>470</v>
      </c>
      <c r="E19" s="275" t="s">
        <v>2185</v>
      </c>
      <c r="F19" s="276" t="s">
        <v>2186</v>
      </c>
      <c r="G19" s="275" t="s">
        <v>2222</v>
      </c>
      <c r="H19" s="275" t="s">
        <v>2223</v>
      </c>
      <c r="I19" s="277">
        <v>5.4200000000000008</v>
      </c>
      <c r="J19" s="277">
        <v>4600</v>
      </c>
      <c r="K19" s="278">
        <v>24926.1</v>
      </c>
    </row>
    <row r="20" spans="1:11" ht="14.4" customHeight="1" x14ac:dyDescent="0.3">
      <c r="A20" s="273" t="s">
        <v>449</v>
      </c>
      <c r="B20" s="274" t="s">
        <v>451</v>
      </c>
      <c r="C20" s="275" t="s">
        <v>469</v>
      </c>
      <c r="D20" s="276" t="s">
        <v>470</v>
      </c>
      <c r="E20" s="275" t="s">
        <v>2185</v>
      </c>
      <c r="F20" s="276" t="s">
        <v>2186</v>
      </c>
      <c r="G20" s="275" t="s">
        <v>2224</v>
      </c>
      <c r="H20" s="275" t="s">
        <v>2225</v>
      </c>
      <c r="I20" s="277">
        <v>12.091249999999999</v>
      </c>
      <c r="J20" s="277">
        <v>445</v>
      </c>
      <c r="K20" s="278">
        <v>5377</v>
      </c>
    </row>
    <row r="21" spans="1:11" ht="14.4" customHeight="1" x14ac:dyDescent="0.3">
      <c r="A21" s="273" t="s">
        <v>449</v>
      </c>
      <c r="B21" s="274" t="s">
        <v>451</v>
      </c>
      <c r="C21" s="275" t="s">
        <v>469</v>
      </c>
      <c r="D21" s="276" t="s">
        <v>470</v>
      </c>
      <c r="E21" s="275" t="s">
        <v>2185</v>
      </c>
      <c r="F21" s="276" t="s">
        <v>2186</v>
      </c>
      <c r="G21" s="275" t="s">
        <v>2226</v>
      </c>
      <c r="H21" s="275" t="s">
        <v>2227</v>
      </c>
      <c r="I21" s="277">
        <v>124.93000000000002</v>
      </c>
      <c r="J21" s="277">
        <v>450</v>
      </c>
      <c r="K21" s="278">
        <v>56219.630000000005</v>
      </c>
    </row>
    <row r="22" spans="1:11" ht="14.4" customHeight="1" x14ac:dyDescent="0.3">
      <c r="A22" s="273" t="s">
        <v>449</v>
      </c>
      <c r="B22" s="274" t="s">
        <v>451</v>
      </c>
      <c r="C22" s="275" t="s">
        <v>469</v>
      </c>
      <c r="D22" s="276" t="s">
        <v>470</v>
      </c>
      <c r="E22" s="275" t="s">
        <v>2185</v>
      </c>
      <c r="F22" s="276" t="s">
        <v>2186</v>
      </c>
      <c r="G22" s="275" t="s">
        <v>2228</v>
      </c>
      <c r="H22" s="275" t="s">
        <v>2229</v>
      </c>
      <c r="I22" s="277">
        <v>549.66666666666663</v>
      </c>
      <c r="J22" s="277">
        <v>180</v>
      </c>
      <c r="K22" s="278">
        <v>96559.98000000001</v>
      </c>
    </row>
    <row r="23" spans="1:11" ht="14.4" customHeight="1" x14ac:dyDescent="0.3">
      <c r="A23" s="273" t="s">
        <v>449</v>
      </c>
      <c r="B23" s="274" t="s">
        <v>451</v>
      </c>
      <c r="C23" s="275" t="s">
        <v>469</v>
      </c>
      <c r="D23" s="276" t="s">
        <v>470</v>
      </c>
      <c r="E23" s="275" t="s">
        <v>2185</v>
      </c>
      <c r="F23" s="276" t="s">
        <v>2186</v>
      </c>
      <c r="G23" s="275" t="s">
        <v>2230</v>
      </c>
      <c r="H23" s="275" t="s">
        <v>2231</v>
      </c>
      <c r="I23" s="277">
        <v>548</v>
      </c>
      <c r="J23" s="277">
        <v>300</v>
      </c>
      <c r="K23" s="278">
        <v>164400.09</v>
      </c>
    </row>
    <row r="24" spans="1:11" ht="14.4" customHeight="1" x14ac:dyDescent="0.3">
      <c r="A24" s="273" t="s">
        <v>449</v>
      </c>
      <c r="B24" s="274" t="s">
        <v>451</v>
      </c>
      <c r="C24" s="275" t="s">
        <v>469</v>
      </c>
      <c r="D24" s="276" t="s">
        <v>470</v>
      </c>
      <c r="E24" s="275" t="s">
        <v>2185</v>
      </c>
      <c r="F24" s="276" t="s">
        <v>2186</v>
      </c>
      <c r="G24" s="275" t="s">
        <v>2232</v>
      </c>
      <c r="H24" s="275" t="s">
        <v>2233</v>
      </c>
      <c r="I24" s="277">
        <v>0.46666666666666656</v>
      </c>
      <c r="J24" s="277">
        <v>10800</v>
      </c>
      <c r="K24" s="278">
        <v>5028</v>
      </c>
    </row>
    <row r="25" spans="1:11" ht="14.4" customHeight="1" x14ac:dyDescent="0.3">
      <c r="A25" s="273" t="s">
        <v>449</v>
      </c>
      <c r="B25" s="274" t="s">
        <v>451</v>
      </c>
      <c r="C25" s="275" t="s">
        <v>469</v>
      </c>
      <c r="D25" s="276" t="s">
        <v>470</v>
      </c>
      <c r="E25" s="275" t="s">
        <v>2185</v>
      </c>
      <c r="F25" s="276" t="s">
        <v>2186</v>
      </c>
      <c r="G25" s="275" t="s">
        <v>2234</v>
      </c>
      <c r="H25" s="275" t="s">
        <v>2235</v>
      </c>
      <c r="I25" s="277">
        <v>49.04</v>
      </c>
      <c r="J25" s="277">
        <v>50</v>
      </c>
      <c r="K25" s="278">
        <v>2452.0700000000002</v>
      </c>
    </row>
    <row r="26" spans="1:11" ht="14.4" customHeight="1" x14ac:dyDescent="0.3">
      <c r="A26" s="273" t="s">
        <v>449</v>
      </c>
      <c r="B26" s="274" t="s">
        <v>451</v>
      </c>
      <c r="C26" s="275" t="s">
        <v>469</v>
      </c>
      <c r="D26" s="276" t="s">
        <v>470</v>
      </c>
      <c r="E26" s="275" t="s">
        <v>2185</v>
      </c>
      <c r="F26" s="276" t="s">
        <v>2186</v>
      </c>
      <c r="G26" s="275" t="s">
        <v>2236</v>
      </c>
      <c r="H26" s="275" t="s">
        <v>2237</v>
      </c>
      <c r="I26" s="277">
        <v>682.72749999999996</v>
      </c>
      <c r="J26" s="277">
        <v>780</v>
      </c>
      <c r="K26" s="278">
        <v>509209.14</v>
      </c>
    </row>
    <row r="27" spans="1:11" ht="14.4" customHeight="1" x14ac:dyDescent="0.3">
      <c r="A27" s="273" t="s">
        <v>449</v>
      </c>
      <c r="B27" s="274" t="s">
        <v>451</v>
      </c>
      <c r="C27" s="275" t="s">
        <v>469</v>
      </c>
      <c r="D27" s="276" t="s">
        <v>470</v>
      </c>
      <c r="E27" s="275" t="s">
        <v>2185</v>
      </c>
      <c r="F27" s="276" t="s">
        <v>2186</v>
      </c>
      <c r="G27" s="275" t="s">
        <v>2238</v>
      </c>
      <c r="H27" s="275" t="s">
        <v>2239</v>
      </c>
      <c r="I27" s="277">
        <v>3.62</v>
      </c>
      <c r="J27" s="277">
        <v>500</v>
      </c>
      <c r="K27" s="278">
        <v>1808.9499999999998</v>
      </c>
    </row>
    <row r="28" spans="1:11" ht="14.4" customHeight="1" x14ac:dyDescent="0.3">
      <c r="A28" s="273" t="s">
        <v>449</v>
      </c>
      <c r="B28" s="274" t="s">
        <v>451</v>
      </c>
      <c r="C28" s="275" t="s">
        <v>469</v>
      </c>
      <c r="D28" s="276" t="s">
        <v>470</v>
      </c>
      <c r="E28" s="275" t="s">
        <v>2185</v>
      </c>
      <c r="F28" s="276" t="s">
        <v>2186</v>
      </c>
      <c r="G28" s="275" t="s">
        <v>2240</v>
      </c>
      <c r="H28" s="275" t="s">
        <v>2241</v>
      </c>
      <c r="I28" s="277">
        <v>54.45</v>
      </c>
      <c r="J28" s="277">
        <v>1300</v>
      </c>
      <c r="K28" s="278">
        <v>70785.02</v>
      </c>
    </row>
    <row r="29" spans="1:11" ht="14.4" customHeight="1" x14ac:dyDescent="0.3">
      <c r="A29" s="273" t="s">
        <v>449</v>
      </c>
      <c r="B29" s="274" t="s">
        <v>451</v>
      </c>
      <c r="C29" s="275" t="s">
        <v>469</v>
      </c>
      <c r="D29" s="276" t="s">
        <v>470</v>
      </c>
      <c r="E29" s="275" t="s">
        <v>2185</v>
      </c>
      <c r="F29" s="276" t="s">
        <v>2186</v>
      </c>
      <c r="G29" s="275" t="s">
        <v>2242</v>
      </c>
      <c r="H29" s="275" t="s">
        <v>2243</v>
      </c>
      <c r="I29" s="277">
        <v>626.78</v>
      </c>
      <c r="J29" s="277">
        <v>24</v>
      </c>
      <c r="K29" s="278">
        <v>15042.720000000001</v>
      </c>
    </row>
    <row r="30" spans="1:11" ht="14.4" customHeight="1" x14ac:dyDescent="0.3">
      <c r="A30" s="273" t="s">
        <v>449</v>
      </c>
      <c r="B30" s="274" t="s">
        <v>451</v>
      </c>
      <c r="C30" s="275" t="s">
        <v>469</v>
      </c>
      <c r="D30" s="276" t="s">
        <v>470</v>
      </c>
      <c r="E30" s="275" t="s">
        <v>2185</v>
      </c>
      <c r="F30" s="276" t="s">
        <v>2186</v>
      </c>
      <c r="G30" s="275" t="s">
        <v>2244</v>
      </c>
      <c r="H30" s="275" t="s">
        <v>2245</v>
      </c>
      <c r="I30" s="277">
        <v>33.880000000000003</v>
      </c>
      <c r="J30" s="277">
        <v>150</v>
      </c>
      <c r="K30" s="278">
        <v>5082</v>
      </c>
    </row>
    <row r="31" spans="1:11" ht="14.4" customHeight="1" x14ac:dyDescent="0.3">
      <c r="A31" s="273" t="s">
        <v>449</v>
      </c>
      <c r="B31" s="274" t="s">
        <v>451</v>
      </c>
      <c r="C31" s="275" t="s">
        <v>469</v>
      </c>
      <c r="D31" s="276" t="s">
        <v>470</v>
      </c>
      <c r="E31" s="275" t="s">
        <v>2185</v>
      </c>
      <c r="F31" s="276" t="s">
        <v>2186</v>
      </c>
      <c r="G31" s="275" t="s">
        <v>2246</v>
      </c>
      <c r="H31" s="275" t="s">
        <v>2247</v>
      </c>
      <c r="I31" s="277">
        <v>1.85</v>
      </c>
      <c r="J31" s="277">
        <v>400</v>
      </c>
      <c r="K31" s="278">
        <v>740.52</v>
      </c>
    </row>
    <row r="32" spans="1:11" ht="14.4" customHeight="1" x14ac:dyDescent="0.3">
      <c r="A32" s="273" t="s">
        <v>449</v>
      </c>
      <c r="B32" s="274" t="s">
        <v>451</v>
      </c>
      <c r="C32" s="275" t="s">
        <v>469</v>
      </c>
      <c r="D32" s="276" t="s">
        <v>470</v>
      </c>
      <c r="E32" s="275" t="s">
        <v>2189</v>
      </c>
      <c r="F32" s="276" t="s">
        <v>2190</v>
      </c>
      <c r="G32" s="275" t="s">
        <v>2248</v>
      </c>
      <c r="H32" s="275" t="s">
        <v>2249</v>
      </c>
      <c r="I32" s="277">
        <v>52.419999999999995</v>
      </c>
      <c r="J32" s="277">
        <v>3500</v>
      </c>
      <c r="K32" s="278">
        <v>183460.75000000003</v>
      </c>
    </row>
    <row r="33" spans="1:11" ht="14.4" customHeight="1" x14ac:dyDescent="0.3">
      <c r="A33" s="273" t="s">
        <v>449</v>
      </c>
      <c r="B33" s="274" t="s">
        <v>451</v>
      </c>
      <c r="C33" s="275" t="s">
        <v>469</v>
      </c>
      <c r="D33" s="276" t="s">
        <v>470</v>
      </c>
      <c r="E33" s="275" t="s">
        <v>2189</v>
      </c>
      <c r="F33" s="276" t="s">
        <v>2190</v>
      </c>
      <c r="G33" s="275" t="s">
        <v>2250</v>
      </c>
      <c r="H33" s="275" t="s">
        <v>2251</v>
      </c>
      <c r="I33" s="277">
        <v>8.0813043478260855</v>
      </c>
      <c r="J33" s="277">
        <v>22700</v>
      </c>
      <c r="K33" s="278">
        <v>183800</v>
      </c>
    </row>
    <row r="34" spans="1:11" ht="14.4" customHeight="1" x14ac:dyDescent="0.3">
      <c r="A34" s="273" t="s">
        <v>449</v>
      </c>
      <c r="B34" s="274" t="s">
        <v>451</v>
      </c>
      <c r="C34" s="275" t="s">
        <v>469</v>
      </c>
      <c r="D34" s="276" t="s">
        <v>470</v>
      </c>
      <c r="E34" s="275" t="s">
        <v>2189</v>
      </c>
      <c r="F34" s="276" t="s">
        <v>2190</v>
      </c>
      <c r="G34" s="275" t="s">
        <v>2252</v>
      </c>
      <c r="H34" s="275" t="s">
        <v>2253</v>
      </c>
      <c r="I34" s="277">
        <v>326.92</v>
      </c>
      <c r="J34" s="277">
        <v>1900</v>
      </c>
      <c r="K34" s="278">
        <v>621144.02000000014</v>
      </c>
    </row>
    <row r="35" spans="1:11" ht="14.4" customHeight="1" x14ac:dyDescent="0.3">
      <c r="A35" s="273" t="s">
        <v>449</v>
      </c>
      <c r="B35" s="274" t="s">
        <v>451</v>
      </c>
      <c r="C35" s="275" t="s">
        <v>469</v>
      </c>
      <c r="D35" s="276" t="s">
        <v>470</v>
      </c>
      <c r="E35" s="275" t="s">
        <v>2189</v>
      </c>
      <c r="F35" s="276" t="s">
        <v>2190</v>
      </c>
      <c r="G35" s="275" t="s">
        <v>2254</v>
      </c>
      <c r="H35" s="275" t="s">
        <v>2255</v>
      </c>
      <c r="I35" s="277">
        <v>24.18</v>
      </c>
      <c r="J35" s="277">
        <v>200</v>
      </c>
      <c r="K35" s="278">
        <v>4835.58</v>
      </c>
    </row>
    <row r="36" spans="1:11" ht="14.4" customHeight="1" x14ac:dyDescent="0.3">
      <c r="A36" s="273" t="s">
        <v>449</v>
      </c>
      <c r="B36" s="274" t="s">
        <v>451</v>
      </c>
      <c r="C36" s="275" t="s">
        <v>469</v>
      </c>
      <c r="D36" s="276" t="s">
        <v>470</v>
      </c>
      <c r="E36" s="275" t="s">
        <v>2191</v>
      </c>
      <c r="F36" s="276" t="s">
        <v>2192</v>
      </c>
      <c r="G36" s="275" t="s">
        <v>2256</v>
      </c>
      <c r="H36" s="275" t="s">
        <v>2257</v>
      </c>
      <c r="I36" s="277">
        <v>0.28999999999999998</v>
      </c>
      <c r="J36" s="277">
        <v>100</v>
      </c>
      <c r="K36" s="278">
        <v>29</v>
      </c>
    </row>
    <row r="37" spans="1:11" ht="14.4" customHeight="1" x14ac:dyDescent="0.3">
      <c r="A37" s="273" t="s">
        <v>449</v>
      </c>
      <c r="B37" s="274" t="s">
        <v>451</v>
      </c>
      <c r="C37" s="275" t="s">
        <v>469</v>
      </c>
      <c r="D37" s="276" t="s">
        <v>470</v>
      </c>
      <c r="E37" s="275" t="s">
        <v>2191</v>
      </c>
      <c r="F37" s="276" t="s">
        <v>2192</v>
      </c>
      <c r="G37" s="275" t="s">
        <v>2258</v>
      </c>
      <c r="H37" s="275" t="s">
        <v>2259</v>
      </c>
      <c r="I37" s="277">
        <v>7.8700000000000019</v>
      </c>
      <c r="J37" s="277">
        <v>5000</v>
      </c>
      <c r="K37" s="278">
        <v>39325</v>
      </c>
    </row>
    <row r="38" spans="1:11" ht="14.4" customHeight="1" x14ac:dyDescent="0.3">
      <c r="A38" s="273" t="s">
        <v>449</v>
      </c>
      <c r="B38" s="274" t="s">
        <v>451</v>
      </c>
      <c r="C38" s="275" t="s">
        <v>469</v>
      </c>
      <c r="D38" s="276" t="s">
        <v>470</v>
      </c>
      <c r="E38" s="275" t="s">
        <v>2191</v>
      </c>
      <c r="F38" s="276" t="s">
        <v>2192</v>
      </c>
      <c r="G38" s="275" t="s">
        <v>2260</v>
      </c>
      <c r="H38" s="275" t="s">
        <v>2261</v>
      </c>
      <c r="I38" s="277">
        <v>0.30272727272727273</v>
      </c>
      <c r="J38" s="277">
        <v>28000</v>
      </c>
      <c r="K38" s="278">
        <v>8480</v>
      </c>
    </row>
    <row r="39" spans="1:11" ht="14.4" customHeight="1" x14ac:dyDescent="0.3">
      <c r="A39" s="273" t="s">
        <v>449</v>
      </c>
      <c r="B39" s="274" t="s">
        <v>451</v>
      </c>
      <c r="C39" s="275" t="s">
        <v>469</v>
      </c>
      <c r="D39" s="276" t="s">
        <v>470</v>
      </c>
      <c r="E39" s="275" t="s">
        <v>2193</v>
      </c>
      <c r="F39" s="276" t="s">
        <v>2194</v>
      </c>
      <c r="G39" s="275" t="s">
        <v>2262</v>
      </c>
      <c r="H39" s="275" t="s">
        <v>2263</v>
      </c>
      <c r="I39" s="277">
        <v>2.2400000000000002</v>
      </c>
      <c r="J39" s="277">
        <v>4000</v>
      </c>
      <c r="K39" s="278">
        <v>8955.5</v>
      </c>
    </row>
    <row r="40" spans="1:11" ht="14.4" customHeight="1" x14ac:dyDescent="0.3">
      <c r="A40" s="273" t="s">
        <v>449</v>
      </c>
      <c r="B40" s="274" t="s">
        <v>451</v>
      </c>
      <c r="C40" s="275" t="s">
        <v>469</v>
      </c>
      <c r="D40" s="276" t="s">
        <v>470</v>
      </c>
      <c r="E40" s="275" t="s">
        <v>2193</v>
      </c>
      <c r="F40" s="276" t="s">
        <v>2194</v>
      </c>
      <c r="G40" s="275" t="s">
        <v>2264</v>
      </c>
      <c r="H40" s="275" t="s">
        <v>2265</v>
      </c>
      <c r="I40" s="277">
        <v>0.82333333333333325</v>
      </c>
      <c r="J40" s="277">
        <v>2600</v>
      </c>
      <c r="K40" s="278">
        <v>2142</v>
      </c>
    </row>
    <row r="41" spans="1:11" ht="14.4" customHeight="1" x14ac:dyDescent="0.3">
      <c r="A41" s="273" t="s">
        <v>449</v>
      </c>
      <c r="B41" s="274" t="s">
        <v>451</v>
      </c>
      <c r="C41" s="275" t="s">
        <v>469</v>
      </c>
      <c r="D41" s="276" t="s">
        <v>470</v>
      </c>
      <c r="E41" s="275" t="s">
        <v>2193</v>
      </c>
      <c r="F41" s="276" t="s">
        <v>2194</v>
      </c>
      <c r="G41" s="275" t="s">
        <v>2266</v>
      </c>
      <c r="H41" s="275" t="s">
        <v>2267</v>
      </c>
      <c r="I41" s="277">
        <v>10.959999999999999</v>
      </c>
      <c r="J41" s="277">
        <v>1440</v>
      </c>
      <c r="K41" s="278">
        <v>15765.599999999999</v>
      </c>
    </row>
    <row r="42" spans="1:11" ht="14.4" customHeight="1" x14ac:dyDescent="0.3">
      <c r="A42" s="273" t="s">
        <v>449</v>
      </c>
      <c r="B42" s="274" t="s">
        <v>451</v>
      </c>
      <c r="C42" s="275" t="s">
        <v>469</v>
      </c>
      <c r="D42" s="276" t="s">
        <v>470</v>
      </c>
      <c r="E42" s="275" t="s">
        <v>2193</v>
      </c>
      <c r="F42" s="276" t="s">
        <v>2194</v>
      </c>
      <c r="G42" s="275" t="s">
        <v>2266</v>
      </c>
      <c r="H42" s="275" t="s">
        <v>2268</v>
      </c>
      <c r="I42" s="277">
        <v>11.01</v>
      </c>
      <c r="J42" s="277">
        <v>720</v>
      </c>
      <c r="K42" s="278">
        <v>7927.2000000000007</v>
      </c>
    </row>
    <row r="43" spans="1:11" ht="14.4" customHeight="1" x14ac:dyDescent="0.3">
      <c r="A43" s="273" t="s">
        <v>449</v>
      </c>
      <c r="B43" s="274" t="s">
        <v>451</v>
      </c>
      <c r="C43" s="275" t="s">
        <v>469</v>
      </c>
      <c r="D43" s="276" t="s">
        <v>470</v>
      </c>
      <c r="E43" s="275" t="s">
        <v>2193</v>
      </c>
      <c r="F43" s="276" t="s">
        <v>2194</v>
      </c>
      <c r="G43" s="275" t="s">
        <v>2269</v>
      </c>
      <c r="H43" s="275" t="s">
        <v>2270</v>
      </c>
      <c r="I43" s="277">
        <v>10.989999999999998</v>
      </c>
      <c r="J43" s="277">
        <v>960</v>
      </c>
      <c r="K43" s="278">
        <v>10550.4</v>
      </c>
    </row>
    <row r="44" spans="1:11" ht="14.4" customHeight="1" x14ac:dyDescent="0.3">
      <c r="A44" s="273" t="s">
        <v>449</v>
      </c>
      <c r="B44" s="274" t="s">
        <v>451</v>
      </c>
      <c r="C44" s="275" t="s">
        <v>469</v>
      </c>
      <c r="D44" s="276" t="s">
        <v>470</v>
      </c>
      <c r="E44" s="275" t="s">
        <v>2193</v>
      </c>
      <c r="F44" s="276" t="s">
        <v>2194</v>
      </c>
      <c r="G44" s="275" t="s">
        <v>2269</v>
      </c>
      <c r="H44" s="275" t="s">
        <v>2271</v>
      </c>
      <c r="I44" s="277">
        <v>11.01</v>
      </c>
      <c r="J44" s="277">
        <v>240</v>
      </c>
      <c r="K44" s="278">
        <v>2642.4</v>
      </c>
    </row>
    <row r="45" spans="1:11" ht="14.4" customHeight="1" x14ac:dyDescent="0.3">
      <c r="A45" s="273" t="s">
        <v>449</v>
      </c>
      <c r="B45" s="274" t="s">
        <v>451</v>
      </c>
      <c r="C45" s="275" t="s">
        <v>469</v>
      </c>
      <c r="D45" s="276" t="s">
        <v>470</v>
      </c>
      <c r="E45" s="275" t="s">
        <v>2193</v>
      </c>
      <c r="F45" s="276" t="s">
        <v>2194</v>
      </c>
      <c r="G45" s="275" t="s">
        <v>2272</v>
      </c>
      <c r="H45" s="275" t="s">
        <v>2273</v>
      </c>
      <c r="I45" s="277">
        <v>0.78</v>
      </c>
      <c r="J45" s="277">
        <v>1400</v>
      </c>
      <c r="K45" s="278">
        <v>1068</v>
      </c>
    </row>
    <row r="46" spans="1:11" ht="14.4" customHeight="1" x14ac:dyDescent="0.3">
      <c r="A46" s="273" t="s">
        <v>449</v>
      </c>
      <c r="B46" s="274" t="s">
        <v>451</v>
      </c>
      <c r="C46" s="275" t="s">
        <v>469</v>
      </c>
      <c r="D46" s="276" t="s">
        <v>470</v>
      </c>
      <c r="E46" s="275" t="s">
        <v>2193</v>
      </c>
      <c r="F46" s="276" t="s">
        <v>2194</v>
      </c>
      <c r="G46" s="275" t="s">
        <v>2274</v>
      </c>
      <c r="H46" s="275" t="s">
        <v>2275</v>
      </c>
      <c r="I46" s="277">
        <v>0.80399999999999994</v>
      </c>
      <c r="J46" s="277">
        <v>3700</v>
      </c>
      <c r="K46" s="278">
        <v>2954</v>
      </c>
    </row>
    <row r="47" spans="1:11" ht="14.4" customHeight="1" x14ac:dyDescent="0.3">
      <c r="A47" s="273" t="s">
        <v>449</v>
      </c>
      <c r="B47" s="274" t="s">
        <v>451</v>
      </c>
      <c r="C47" s="275" t="s">
        <v>469</v>
      </c>
      <c r="D47" s="276" t="s">
        <v>470</v>
      </c>
      <c r="E47" s="275" t="s">
        <v>2193</v>
      </c>
      <c r="F47" s="276" t="s">
        <v>2194</v>
      </c>
      <c r="G47" s="275" t="s">
        <v>2276</v>
      </c>
      <c r="H47" s="275" t="s">
        <v>2277</v>
      </c>
      <c r="I47" s="277">
        <v>2.2400000000000002</v>
      </c>
      <c r="J47" s="277">
        <v>2800</v>
      </c>
      <c r="K47" s="278">
        <v>6268.7000000000007</v>
      </c>
    </row>
    <row r="48" spans="1:11" ht="14.4" customHeight="1" x14ac:dyDescent="0.3">
      <c r="A48" s="273" t="s">
        <v>449</v>
      </c>
      <c r="B48" s="274" t="s">
        <v>451</v>
      </c>
      <c r="C48" s="275" t="s">
        <v>469</v>
      </c>
      <c r="D48" s="276" t="s">
        <v>470</v>
      </c>
      <c r="E48" s="275" t="s">
        <v>2193</v>
      </c>
      <c r="F48" s="276" t="s">
        <v>2194</v>
      </c>
      <c r="G48" s="275" t="s">
        <v>2278</v>
      </c>
      <c r="H48" s="275" t="s">
        <v>2279</v>
      </c>
      <c r="I48" s="277">
        <v>20.16</v>
      </c>
      <c r="J48" s="277">
        <v>3120</v>
      </c>
      <c r="K48" s="278">
        <v>62894.829999999994</v>
      </c>
    </row>
    <row r="49" spans="1:11" ht="14.4" customHeight="1" x14ac:dyDescent="0.3">
      <c r="A49" s="273" t="s">
        <v>449</v>
      </c>
      <c r="B49" s="274" t="s">
        <v>451</v>
      </c>
      <c r="C49" s="275" t="s">
        <v>469</v>
      </c>
      <c r="D49" s="276" t="s">
        <v>470</v>
      </c>
      <c r="E49" s="275" t="s">
        <v>2193</v>
      </c>
      <c r="F49" s="276" t="s">
        <v>2194</v>
      </c>
      <c r="G49" s="275" t="s">
        <v>2278</v>
      </c>
      <c r="H49" s="275" t="s">
        <v>2280</v>
      </c>
      <c r="I49" s="277">
        <v>20.16</v>
      </c>
      <c r="J49" s="277">
        <v>480</v>
      </c>
      <c r="K49" s="278">
        <v>9676.6</v>
      </c>
    </row>
    <row r="50" spans="1:11" ht="14.4" customHeight="1" x14ac:dyDescent="0.3">
      <c r="A50" s="273" t="s">
        <v>449</v>
      </c>
      <c r="B50" s="274" t="s">
        <v>451</v>
      </c>
      <c r="C50" s="275" t="s">
        <v>469</v>
      </c>
      <c r="D50" s="276" t="s">
        <v>470</v>
      </c>
      <c r="E50" s="275" t="s">
        <v>2193</v>
      </c>
      <c r="F50" s="276" t="s">
        <v>2194</v>
      </c>
      <c r="G50" s="275" t="s">
        <v>2281</v>
      </c>
      <c r="H50" s="275" t="s">
        <v>2282</v>
      </c>
      <c r="I50" s="277">
        <v>20.16</v>
      </c>
      <c r="J50" s="277">
        <v>1560</v>
      </c>
      <c r="K50" s="278">
        <v>31447.400000000005</v>
      </c>
    </row>
    <row r="51" spans="1:11" ht="14.4" customHeight="1" x14ac:dyDescent="0.3">
      <c r="A51" s="273" t="s">
        <v>449</v>
      </c>
      <c r="B51" s="274" t="s">
        <v>451</v>
      </c>
      <c r="C51" s="275" t="s">
        <v>469</v>
      </c>
      <c r="D51" s="276" t="s">
        <v>470</v>
      </c>
      <c r="E51" s="275" t="s">
        <v>2193</v>
      </c>
      <c r="F51" s="276" t="s">
        <v>2194</v>
      </c>
      <c r="G51" s="275" t="s">
        <v>2281</v>
      </c>
      <c r="H51" s="275" t="s">
        <v>2283</v>
      </c>
      <c r="I51" s="277">
        <v>20.16</v>
      </c>
      <c r="J51" s="277">
        <v>240</v>
      </c>
      <c r="K51" s="278">
        <v>4838.3</v>
      </c>
    </row>
    <row r="52" spans="1:11" ht="14.4" customHeight="1" x14ac:dyDescent="0.3">
      <c r="A52" s="273" t="s">
        <v>449</v>
      </c>
      <c r="B52" s="274" t="s">
        <v>451</v>
      </c>
      <c r="C52" s="275" t="s">
        <v>469</v>
      </c>
      <c r="D52" s="276" t="s">
        <v>470</v>
      </c>
      <c r="E52" s="275" t="s">
        <v>2193</v>
      </c>
      <c r="F52" s="276" t="s">
        <v>2194</v>
      </c>
      <c r="G52" s="275" t="s">
        <v>2284</v>
      </c>
      <c r="H52" s="275" t="s">
        <v>2285</v>
      </c>
      <c r="I52" s="277">
        <v>2.2400000000000002</v>
      </c>
      <c r="J52" s="277">
        <v>400</v>
      </c>
      <c r="K52" s="278">
        <v>895.4</v>
      </c>
    </row>
    <row r="53" spans="1:11" ht="14.4" customHeight="1" x14ac:dyDescent="0.3">
      <c r="A53" s="273" t="s">
        <v>449</v>
      </c>
      <c r="B53" s="274" t="s">
        <v>451</v>
      </c>
      <c r="C53" s="275" t="s">
        <v>467</v>
      </c>
      <c r="D53" s="276" t="s">
        <v>468</v>
      </c>
      <c r="E53" s="275" t="s">
        <v>2183</v>
      </c>
      <c r="F53" s="276" t="s">
        <v>2184</v>
      </c>
      <c r="G53" s="275" t="s">
        <v>2286</v>
      </c>
      <c r="H53" s="275" t="s">
        <v>2287</v>
      </c>
      <c r="I53" s="277">
        <v>201.61</v>
      </c>
      <c r="J53" s="277">
        <v>1</v>
      </c>
      <c r="K53" s="278">
        <v>201.61</v>
      </c>
    </row>
    <row r="54" spans="1:11" ht="14.4" customHeight="1" x14ac:dyDescent="0.3">
      <c r="A54" s="273" t="s">
        <v>449</v>
      </c>
      <c r="B54" s="274" t="s">
        <v>451</v>
      </c>
      <c r="C54" s="275" t="s">
        <v>467</v>
      </c>
      <c r="D54" s="276" t="s">
        <v>468</v>
      </c>
      <c r="E54" s="275" t="s">
        <v>2185</v>
      </c>
      <c r="F54" s="276" t="s">
        <v>2186</v>
      </c>
      <c r="G54" s="275" t="s">
        <v>2288</v>
      </c>
      <c r="H54" s="275" t="s">
        <v>2289</v>
      </c>
      <c r="I54" s="277">
        <v>163.78</v>
      </c>
      <c r="J54" s="277">
        <v>5</v>
      </c>
      <c r="K54" s="278">
        <v>818.9</v>
      </c>
    </row>
    <row r="55" spans="1:11" ht="14.4" customHeight="1" x14ac:dyDescent="0.3">
      <c r="A55" s="273" t="s">
        <v>449</v>
      </c>
      <c r="B55" s="274" t="s">
        <v>451</v>
      </c>
      <c r="C55" s="275" t="s">
        <v>467</v>
      </c>
      <c r="D55" s="276" t="s">
        <v>468</v>
      </c>
      <c r="E55" s="275" t="s">
        <v>2185</v>
      </c>
      <c r="F55" s="276" t="s">
        <v>2186</v>
      </c>
      <c r="G55" s="275" t="s">
        <v>2290</v>
      </c>
      <c r="H55" s="275" t="s">
        <v>2291</v>
      </c>
      <c r="I55" s="277">
        <v>3.16</v>
      </c>
      <c r="J55" s="277">
        <v>500</v>
      </c>
      <c r="K55" s="278">
        <v>1581.47</v>
      </c>
    </row>
    <row r="56" spans="1:11" ht="14.4" customHeight="1" x14ac:dyDescent="0.3">
      <c r="A56" s="273" t="s">
        <v>449</v>
      </c>
      <c r="B56" s="274" t="s">
        <v>451</v>
      </c>
      <c r="C56" s="275" t="s">
        <v>467</v>
      </c>
      <c r="D56" s="276" t="s">
        <v>468</v>
      </c>
      <c r="E56" s="275" t="s">
        <v>2187</v>
      </c>
      <c r="F56" s="276" t="s">
        <v>2188</v>
      </c>
      <c r="G56" s="275" t="s">
        <v>2292</v>
      </c>
      <c r="H56" s="275" t="s">
        <v>2293</v>
      </c>
      <c r="I56" s="277">
        <v>1717.15</v>
      </c>
      <c r="J56" s="277">
        <v>2</v>
      </c>
      <c r="K56" s="278">
        <v>3434.3</v>
      </c>
    </row>
    <row r="57" spans="1:11" ht="14.4" customHeight="1" x14ac:dyDescent="0.3">
      <c r="A57" s="273" t="s">
        <v>449</v>
      </c>
      <c r="B57" s="274" t="s">
        <v>451</v>
      </c>
      <c r="C57" s="275" t="s">
        <v>467</v>
      </c>
      <c r="D57" s="276" t="s">
        <v>468</v>
      </c>
      <c r="E57" s="275" t="s">
        <v>2193</v>
      </c>
      <c r="F57" s="276" t="s">
        <v>2194</v>
      </c>
      <c r="G57" s="275" t="s">
        <v>2264</v>
      </c>
      <c r="H57" s="275" t="s">
        <v>2265</v>
      </c>
      <c r="I57" s="277">
        <v>0.77499999999999991</v>
      </c>
      <c r="J57" s="277">
        <v>800</v>
      </c>
      <c r="K57" s="278">
        <v>620</v>
      </c>
    </row>
    <row r="58" spans="1:11" ht="14.4" customHeight="1" x14ac:dyDescent="0.3">
      <c r="A58" s="273" t="s">
        <v>449</v>
      </c>
      <c r="B58" s="274" t="s">
        <v>451</v>
      </c>
      <c r="C58" s="275" t="s">
        <v>467</v>
      </c>
      <c r="D58" s="276" t="s">
        <v>468</v>
      </c>
      <c r="E58" s="275" t="s">
        <v>2193</v>
      </c>
      <c r="F58" s="276" t="s">
        <v>2194</v>
      </c>
      <c r="G58" s="275" t="s">
        <v>2269</v>
      </c>
      <c r="H58" s="275" t="s">
        <v>2271</v>
      </c>
      <c r="I58" s="277">
        <v>11.01</v>
      </c>
      <c r="J58" s="277">
        <v>200</v>
      </c>
      <c r="K58" s="278">
        <v>2202</v>
      </c>
    </row>
    <row r="59" spans="1:11" ht="14.4" customHeight="1" x14ac:dyDescent="0.3">
      <c r="A59" s="273" t="s">
        <v>449</v>
      </c>
      <c r="B59" s="274" t="s">
        <v>451</v>
      </c>
      <c r="C59" s="275" t="s">
        <v>467</v>
      </c>
      <c r="D59" s="276" t="s">
        <v>468</v>
      </c>
      <c r="E59" s="275" t="s">
        <v>2181</v>
      </c>
      <c r="F59" s="276" t="s">
        <v>2182</v>
      </c>
      <c r="G59" s="275" t="s">
        <v>2294</v>
      </c>
      <c r="H59" s="275" t="s">
        <v>2295</v>
      </c>
      <c r="I59" s="277">
        <v>266.55809999999997</v>
      </c>
      <c r="J59" s="277">
        <v>3.0499999999999999E-2</v>
      </c>
      <c r="K59" s="278">
        <v>8.1727010999999994</v>
      </c>
    </row>
    <row r="60" spans="1:11" ht="14.4" customHeight="1" x14ac:dyDescent="0.3">
      <c r="A60" s="273" t="s">
        <v>449</v>
      </c>
      <c r="B60" s="274" t="s">
        <v>451</v>
      </c>
      <c r="C60" s="275" t="s">
        <v>467</v>
      </c>
      <c r="D60" s="276" t="s">
        <v>468</v>
      </c>
      <c r="E60" s="275" t="s">
        <v>2181</v>
      </c>
      <c r="F60" s="276" t="s">
        <v>2182</v>
      </c>
      <c r="G60" s="275" t="s">
        <v>2296</v>
      </c>
      <c r="H60" s="275" t="s">
        <v>2297</v>
      </c>
      <c r="I60" s="277">
        <v>817.96</v>
      </c>
      <c r="J60" s="277">
        <v>1</v>
      </c>
      <c r="K60" s="278">
        <v>817.96</v>
      </c>
    </row>
    <row r="61" spans="1:11" ht="14.4" customHeight="1" x14ac:dyDescent="0.3">
      <c r="A61" s="273" t="s">
        <v>449</v>
      </c>
      <c r="B61" s="274" t="s">
        <v>451</v>
      </c>
      <c r="C61" s="275" t="s">
        <v>467</v>
      </c>
      <c r="D61" s="276" t="s">
        <v>468</v>
      </c>
      <c r="E61" s="275" t="s">
        <v>2181</v>
      </c>
      <c r="F61" s="276" t="s">
        <v>2182</v>
      </c>
      <c r="G61" s="275" t="s">
        <v>2298</v>
      </c>
      <c r="H61" s="275" t="s">
        <v>2299</v>
      </c>
      <c r="I61" s="277">
        <v>87.12</v>
      </c>
      <c r="J61" s="277">
        <v>1</v>
      </c>
      <c r="K61" s="278">
        <v>87.12</v>
      </c>
    </row>
    <row r="62" spans="1:11" ht="14.4" customHeight="1" x14ac:dyDescent="0.3">
      <c r="A62" s="273" t="s">
        <v>449</v>
      </c>
      <c r="B62" s="274" t="s">
        <v>451</v>
      </c>
      <c r="C62" s="275" t="s">
        <v>467</v>
      </c>
      <c r="D62" s="276" t="s">
        <v>468</v>
      </c>
      <c r="E62" s="275" t="s">
        <v>2181</v>
      </c>
      <c r="F62" s="276" t="s">
        <v>2182</v>
      </c>
      <c r="G62" s="275" t="s">
        <v>2300</v>
      </c>
      <c r="H62" s="275" t="s">
        <v>2301</v>
      </c>
      <c r="I62" s="277">
        <v>137.33500000000001</v>
      </c>
      <c r="J62" s="277">
        <v>2</v>
      </c>
      <c r="K62" s="278">
        <v>274.67</v>
      </c>
    </row>
    <row r="63" spans="1:11" ht="14.4" customHeight="1" x14ac:dyDescent="0.3">
      <c r="A63" s="273" t="s">
        <v>449</v>
      </c>
      <c r="B63" s="274" t="s">
        <v>451</v>
      </c>
      <c r="C63" s="275" t="s">
        <v>467</v>
      </c>
      <c r="D63" s="276" t="s">
        <v>468</v>
      </c>
      <c r="E63" s="275" t="s">
        <v>2181</v>
      </c>
      <c r="F63" s="276" t="s">
        <v>2182</v>
      </c>
      <c r="G63" s="275" t="s">
        <v>2302</v>
      </c>
      <c r="H63" s="275" t="s">
        <v>2303</v>
      </c>
      <c r="I63" s="277">
        <v>90.75</v>
      </c>
      <c r="J63" s="277">
        <v>1</v>
      </c>
      <c r="K63" s="278">
        <v>90.75</v>
      </c>
    </row>
    <row r="64" spans="1:11" ht="14.4" customHeight="1" x14ac:dyDescent="0.3">
      <c r="A64" s="273" t="s">
        <v>449</v>
      </c>
      <c r="B64" s="274" t="s">
        <v>451</v>
      </c>
      <c r="C64" s="275" t="s">
        <v>467</v>
      </c>
      <c r="D64" s="276" t="s">
        <v>468</v>
      </c>
      <c r="E64" s="275" t="s">
        <v>2181</v>
      </c>
      <c r="F64" s="276" t="s">
        <v>2182</v>
      </c>
      <c r="G64" s="275" t="s">
        <v>2304</v>
      </c>
      <c r="H64" s="275" t="s">
        <v>2305</v>
      </c>
      <c r="I64" s="277">
        <v>189.285</v>
      </c>
      <c r="J64" s="277">
        <v>2</v>
      </c>
      <c r="K64" s="278">
        <v>378.57</v>
      </c>
    </row>
    <row r="65" spans="1:11" ht="14.4" customHeight="1" x14ac:dyDescent="0.3">
      <c r="A65" s="273" t="s">
        <v>449</v>
      </c>
      <c r="B65" s="274" t="s">
        <v>451</v>
      </c>
      <c r="C65" s="275" t="s">
        <v>467</v>
      </c>
      <c r="D65" s="276" t="s">
        <v>468</v>
      </c>
      <c r="E65" s="275" t="s">
        <v>2181</v>
      </c>
      <c r="F65" s="276" t="s">
        <v>2182</v>
      </c>
      <c r="G65" s="275" t="s">
        <v>2306</v>
      </c>
      <c r="H65" s="275" t="s">
        <v>2307</v>
      </c>
      <c r="I65" s="277">
        <v>107.69</v>
      </c>
      <c r="J65" s="277">
        <v>1</v>
      </c>
      <c r="K65" s="278">
        <v>107.69</v>
      </c>
    </row>
    <row r="66" spans="1:11" ht="14.4" customHeight="1" x14ac:dyDescent="0.3">
      <c r="A66" s="273" t="s">
        <v>449</v>
      </c>
      <c r="B66" s="274" t="s">
        <v>451</v>
      </c>
      <c r="C66" s="275" t="s">
        <v>467</v>
      </c>
      <c r="D66" s="276" t="s">
        <v>468</v>
      </c>
      <c r="E66" s="275" t="s">
        <v>2181</v>
      </c>
      <c r="F66" s="276" t="s">
        <v>2182</v>
      </c>
      <c r="G66" s="275" t="s">
        <v>2308</v>
      </c>
      <c r="H66" s="275" t="s">
        <v>2309</v>
      </c>
      <c r="I66" s="277">
        <v>3.7389000000000001</v>
      </c>
      <c r="J66" s="277">
        <v>100</v>
      </c>
      <c r="K66" s="278">
        <v>373.89</v>
      </c>
    </row>
    <row r="67" spans="1:11" ht="14.4" customHeight="1" x14ac:dyDescent="0.3">
      <c r="A67" s="273" t="s">
        <v>449</v>
      </c>
      <c r="B67" s="274" t="s">
        <v>451</v>
      </c>
      <c r="C67" s="275" t="s">
        <v>467</v>
      </c>
      <c r="D67" s="276" t="s">
        <v>468</v>
      </c>
      <c r="E67" s="275" t="s">
        <v>2181</v>
      </c>
      <c r="F67" s="276" t="s">
        <v>2182</v>
      </c>
      <c r="G67" s="275" t="s">
        <v>2310</v>
      </c>
      <c r="H67" s="275" t="s">
        <v>2311</v>
      </c>
      <c r="I67" s="277">
        <v>0.24679999999999999</v>
      </c>
      <c r="J67" s="277">
        <v>500</v>
      </c>
      <c r="K67" s="278">
        <v>123.39999999999999</v>
      </c>
    </row>
    <row r="68" spans="1:11" ht="14.4" customHeight="1" x14ac:dyDescent="0.3">
      <c r="A68" s="273" t="s">
        <v>449</v>
      </c>
      <c r="B68" s="274" t="s">
        <v>451</v>
      </c>
      <c r="C68" s="275" t="s">
        <v>467</v>
      </c>
      <c r="D68" s="276" t="s">
        <v>468</v>
      </c>
      <c r="E68" s="275" t="s">
        <v>2181</v>
      </c>
      <c r="F68" s="276" t="s">
        <v>2182</v>
      </c>
      <c r="G68" s="275" t="s">
        <v>2312</v>
      </c>
      <c r="H68" s="275" t="s">
        <v>2313</v>
      </c>
      <c r="I68" s="277">
        <v>127.05</v>
      </c>
      <c r="J68" s="277">
        <v>2</v>
      </c>
      <c r="K68" s="278">
        <v>254.1</v>
      </c>
    </row>
    <row r="69" spans="1:11" ht="14.4" customHeight="1" x14ac:dyDescent="0.3">
      <c r="A69" s="273" t="s">
        <v>449</v>
      </c>
      <c r="B69" s="274" t="s">
        <v>451</v>
      </c>
      <c r="C69" s="275" t="s">
        <v>467</v>
      </c>
      <c r="D69" s="276" t="s">
        <v>468</v>
      </c>
      <c r="E69" s="275" t="s">
        <v>2181</v>
      </c>
      <c r="F69" s="276" t="s">
        <v>2182</v>
      </c>
      <c r="G69" s="275" t="s">
        <v>2314</v>
      </c>
      <c r="H69" s="275" t="s">
        <v>2315</v>
      </c>
      <c r="I69" s="277">
        <v>186.34375739949499</v>
      </c>
      <c r="J69" s="277">
        <v>1</v>
      </c>
      <c r="K69" s="278">
        <v>186.34375739949499</v>
      </c>
    </row>
    <row r="70" spans="1:11" ht="14.4" customHeight="1" x14ac:dyDescent="0.3">
      <c r="A70" s="273" t="s">
        <v>449</v>
      </c>
      <c r="B70" s="274" t="s">
        <v>451</v>
      </c>
      <c r="C70" s="275" t="s">
        <v>467</v>
      </c>
      <c r="D70" s="276" t="s">
        <v>468</v>
      </c>
      <c r="E70" s="275" t="s">
        <v>2181</v>
      </c>
      <c r="F70" s="276" t="s">
        <v>2182</v>
      </c>
      <c r="G70" s="275" t="s">
        <v>2316</v>
      </c>
      <c r="H70" s="275" t="s">
        <v>2317</v>
      </c>
      <c r="I70" s="277">
        <v>127.05</v>
      </c>
      <c r="J70" s="277">
        <v>5</v>
      </c>
      <c r="K70" s="278">
        <v>635.25</v>
      </c>
    </row>
    <row r="71" spans="1:11" ht="14.4" customHeight="1" x14ac:dyDescent="0.3">
      <c r="A71" s="273" t="s">
        <v>449</v>
      </c>
      <c r="B71" s="274" t="s">
        <v>451</v>
      </c>
      <c r="C71" s="275" t="s">
        <v>467</v>
      </c>
      <c r="D71" s="276" t="s">
        <v>468</v>
      </c>
      <c r="E71" s="275" t="s">
        <v>2181</v>
      </c>
      <c r="F71" s="276" t="s">
        <v>2182</v>
      </c>
      <c r="G71" s="275" t="s">
        <v>2318</v>
      </c>
      <c r="H71" s="275" t="s">
        <v>2319</v>
      </c>
      <c r="I71" s="277">
        <v>140.36000000000001</v>
      </c>
      <c r="J71" s="277">
        <v>2</v>
      </c>
      <c r="K71" s="278">
        <v>280.72000000000003</v>
      </c>
    </row>
    <row r="72" spans="1:11" ht="14.4" customHeight="1" x14ac:dyDescent="0.3">
      <c r="A72" s="273" t="s">
        <v>449</v>
      </c>
      <c r="B72" s="274" t="s">
        <v>451</v>
      </c>
      <c r="C72" s="275" t="s">
        <v>467</v>
      </c>
      <c r="D72" s="276" t="s">
        <v>468</v>
      </c>
      <c r="E72" s="275" t="s">
        <v>2181</v>
      </c>
      <c r="F72" s="276" t="s">
        <v>2182</v>
      </c>
      <c r="G72" s="275" t="s">
        <v>2320</v>
      </c>
      <c r="H72" s="275" t="s">
        <v>2321</v>
      </c>
      <c r="I72" s="277">
        <v>131.88999999999999</v>
      </c>
      <c r="J72" s="277">
        <v>2</v>
      </c>
      <c r="K72" s="278">
        <v>263.77999999999997</v>
      </c>
    </row>
    <row r="73" spans="1:11" ht="14.4" customHeight="1" x14ac:dyDescent="0.3">
      <c r="A73" s="273" t="s">
        <v>449</v>
      </c>
      <c r="B73" s="274" t="s">
        <v>451</v>
      </c>
      <c r="C73" s="275" t="s">
        <v>467</v>
      </c>
      <c r="D73" s="276" t="s">
        <v>468</v>
      </c>
      <c r="E73" s="275" t="s">
        <v>2181</v>
      </c>
      <c r="F73" s="276" t="s">
        <v>2182</v>
      </c>
      <c r="G73" s="275" t="s">
        <v>2322</v>
      </c>
      <c r="H73" s="275" t="s">
        <v>2323</v>
      </c>
      <c r="I73" s="277">
        <v>555.41</v>
      </c>
      <c r="J73" s="277">
        <v>1</v>
      </c>
      <c r="K73" s="278">
        <v>555.41</v>
      </c>
    </row>
    <row r="74" spans="1:11" ht="14.4" customHeight="1" x14ac:dyDescent="0.3">
      <c r="A74" s="273" t="s">
        <v>449</v>
      </c>
      <c r="B74" s="274" t="s">
        <v>451</v>
      </c>
      <c r="C74" s="275" t="s">
        <v>467</v>
      </c>
      <c r="D74" s="276" t="s">
        <v>468</v>
      </c>
      <c r="E74" s="275" t="s">
        <v>2181</v>
      </c>
      <c r="F74" s="276" t="s">
        <v>2182</v>
      </c>
      <c r="G74" s="275" t="s">
        <v>2324</v>
      </c>
      <c r="H74" s="275" t="s">
        <v>2325</v>
      </c>
      <c r="I74" s="277">
        <v>168.19</v>
      </c>
      <c r="J74" s="277">
        <v>1</v>
      </c>
      <c r="K74" s="278">
        <v>168.19</v>
      </c>
    </row>
    <row r="75" spans="1:11" ht="14.4" customHeight="1" x14ac:dyDescent="0.3">
      <c r="A75" s="273" t="s">
        <v>449</v>
      </c>
      <c r="B75" s="274" t="s">
        <v>451</v>
      </c>
      <c r="C75" s="275" t="s">
        <v>467</v>
      </c>
      <c r="D75" s="276" t="s">
        <v>468</v>
      </c>
      <c r="E75" s="275" t="s">
        <v>2181</v>
      </c>
      <c r="F75" s="276" t="s">
        <v>2182</v>
      </c>
      <c r="G75" s="275" t="s">
        <v>2326</v>
      </c>
      <c r="H75" s="275" t="s">
        <v>2327</v>
      </c>
      <c r="I75" s="277">
        <v>166.98</v>
      </c>
      <c r="J75" s="277">
        <v>1</v>
      </c>
      <c r="K75" s="278">
        <v>166.98</v>
      </c>
    </row>
    <row r="76" spans="1:11" ht="14.4" customHeight="1" x14ac:dyDescent="0.3">
      <c r="A76" s="273" t="s">
        <v>449</v>
      </c>
      <c r="B76" s="274" t="s">
        <v>451</v>
      </c>
      <c r="C76" s="275" t="s">
        <v>467</v>
      </c>
      <c r="D76" s="276" t="s">
        <v>468</v>
      </c>
      <c r="E76" s="275" t="s">
        <v>2181</v>
      </c>
      <c r="F76" s="276" t="s">
        <v>2182</v>
      </c>
      <c r="G76" s="275" t="s">
        <v>2328</v>
      </c>
      <c r="H76" s="275" t="s">
        <v>2329</v>
      </c>
      <c r="I76" s="277">
        <v>550.54999999999995</v>
      </c>
      <c r="J76" s="277">
        <v>1</v>
      </c>
      <c r="K76" s="278">
        <v>550.54999999999995</v>
      </c>
    </row>
    <row r="77" spans="1:11" ht="14.4" customHeight="1" x14ac:dyDescent="0.3">
      <c r="A77" s="273" t="s">
        <v>449</v>
      </c>
      <c r="B77" s="274" t="s">
        <v>451</v>
      </c>
      <c r="C77" s="275" t="s">
        <v>467</v>
      </c>
      <c r="D77" s="276" t="s">
        <v>468</v>
      </c>
      <c r="E77" s="275" t="s">
        <v>2181</v>
      </c>
      <c r="F77" s="276" t="s">
        <v>2182</v>
      </c>
      <c r="G77" s="275" t="s">
        <v>2330</v>
      </c>
      <c r="H77" s="275" t="s">
        <v>2331</v>
      </c>
      <c r="I77" s="277">
        <v>9323.5390499999994</v>
      </c>
      <c r="J77" s="277">
        <v>100.01</v>
      </c>
      <c r="K77" s="278">
        <v>1494.1499999999999</v>
      </c>
    </row>
    <row r="78" spans="1:11" ht="14.4" customHeight="1" x14ac:dyDescent="0.3">
      <c r="A78" s="273" t="s">
        <v>449</v>
      </c>
      <c r="B78" s="274" t="s">
        <v>451</v>
      </c>
      <c r="C78" s="275" t="s">
        <v>467</v>
      </c>
      <c r="D78" s="276" t="s">
        <v>468</v>
      </c>
      <c r="E78" s="275" t="s">
        <v>2181</v>
      </c>
      <c r="F78" s="276" t="s">
        <v>2182</v>
      </c>
      <c r="G78" s="275" t="s">
        <v>2332</v>
      </c>
      <c r="H78" s="275" t="s">
        <v>2333</v>
      </c>
      <c r="I78" s="277">
        <v>500.94</v>
      </c>
      <c r="J78" s="277">
        <v>1</v>
      </c>
      <c r="K78" s="278">
        <v>500.94</v>
      </c>
    </row>
    <row r="79" spans="1:11" ht="14.4" customHeight="1" x14ac:dyDescent="0.3">
      <c r="A79" s="273" t="s">
        <v>449</v>
      </c>
      <c r="B79" s="274" t="s">
        <v>451</v>
      </c>
      <c r="C79" s="275" t="s">
        <v>467</v>
      </c>
      <c r="D79" s="276" t="s">
        <v>468</v>
      </c>
      <c r="E79" s="275" t="s">
        <v>2181</v>
      </c>
      <c r="F79" s="276" t="s">
        <v>2182</v>
      </c>
      <c r="G79" s="275" t="s">
        <v>2334</v>
      </c>
      <c r="H79" s="275" t="s">
        <v>2335</v>
      </c>
      <c r="I79" s="277">
        <v>3095.66</v>
      </c>
      <c r="J79" s="277">
        <v>1</v>
      </c>
      <c r="K79" s="278">
        <v>3095.66</v>
      </c>
    </row>
    <row r="80" spans="1:11" ht="14.4" customHeight="1" x14ac:dyDescent="0.3">
      <c r="A80" s="273" t="s">
        <v>449</v>
      </c>
      <c r="B80" s="274" t="s">
        <v>451</v>
      </c>
      <c r="C80" s="275" t="s">
        <v>467</v>
      </c>
      <c r="D80" s="276" t="s">
        <v>468</v>
      </c>
      <c r="E80" s="275" t="s">
        <v>2181</v>
      </c>
      <c r="F80" s="276" t="s">
        <v>2182</v>
      </c>
      <c r="G80" s="275" t="s">
        <v>2336</v>
      </c>
      <c r="H80" s="275" t="s">
        <v>2337</v>
      </c>
      <c r="I80" s="277">
        <v>817.96</v>
      </c>
      <c r="J80" s="277">
        <v>1</v>
      </c>
      <c r="K80" s="278">
        <v>817.96</v>
      </c>
    </row>
    <row r="81" spans="1:11" ht="14.4" customHeight="1" x14ac:dyDescent="0.3">
      <c r="A81" s="273" t="s">
        <v>449</v>
      </c>
      <c r="B81" s="274" t="s">
        <v>451</v>
      </c>
      <c r="C81" s="275" t="s">
        <v>467</v>
      </c>
      <c r="D81" s="276" t="s">
        <v>468</v>
      </c>
      <c r="E81" s="275" t="s">
        <v>2181</v>
      </c>
      <c r="F81" s="276" t="s">
        <v>2182</v>
      </c>
      <c r="G81" s="275" t="s">
        <v>2338</v>
      </c>
      <c r="H81" s="275" t="s">
        <v>2339</v>
      </c>
      <c r="I81" s="277">
        <v>9.9220000000000006</v>
      </c>
      <c r="J81" s="277">
        <v>100</v>
      </c>
      <c r="K81" s="278">
        <v>992.2</v>
      </c>
    </row>
    <row r="82" spans="1:11" ht="14.4" customHeight="1" x14ac:dyDescent="0.3">
      <c r="A82" s="273" t="s">
        <v>449</v>
      </c>
      <c r="B82" s="274" t="s">
        <v>451</v>
      </c>
      <c r="C82" s="275" t="s">
        <v>467</v>
      </c>
      <c r="D82" s="276" t="s">
        <v>468</v>
      </c>
      <c r="E82" s="275" t="s">
        <v>2181</v>
      </c>
      <c r="F82" s="276" t="s">
        <v>2182</v>
      </c>
      <c r="G82" s="275" t="s">
        <v>2340</v>
      </c>
      <c r="H82" s="275" t="s">
        <v>2341</v>
      </c>
      <c r="I82" s="277">
        <v>1021.24</v>
      </c>
      <c r="J82" s="277">
        <v>0.25</v>
      </c>
      <c r="K82" s="278">
        <v>255.31</v>
      </c>
    </row>
    <row r="83" spans="1:11" ht="14.4" customHeight="1" x14ac:dyDescent="0.3">
      <c r="A83" s="273" t="s">
        <v>449</v>
      </c>
      <c r="B83" s="274" t="s">
        <v>451</v>
      </c>
      <c r="C83" s="275" t="s">
        <v>467</v>
      </c>
      <c r="D83" s="276" t="s">
        <v>468</v>
      </c>
      <c r="E83" s="275" t="s">
        <v>2181</v>
      </c>
      <c r="F83" s="276" t="s">
        <v>2182</v>
      </c>
      <c r="G83" s="275" t="s">
        <v>2342</v>
      </c>
      <c r="H83" s="275" t="s">
        <v>2343</v>
      </c>
      <c r="I83" s="277">
        <v>1122</v>
      </c>
      <c r="J83" s="277">
        <v>1</v>
      </c>
      <c r="K83" s="278">
        <v>1122</v>
      </c>
    </row>
    <row r="84" spans="1:11" ht="14.4" customHeight="1" x14ac:dyDescent="0.3">
      <c r="A84" s="273" t="s">
        <v>449</v>
      </c>
      <c r="B84" s="274" t="s">
        <v>451</v>
      </c>
      <c r="C84" s="275" t="s">
        <v>467</v>
      </c>
      <c r="D84" s="276" t="s">
        <v>468</v>
      </c>
      <c r="E84" s="275" t="s">
        <v>2181</v>
      </c>
      <c r="F84" s="276" t="s">
        <v>2182</v>
      </c>
      <c r="G84" s="275" t="s">
        <v>2344</v>
      </c>
      <c r="H84" s="275" t="s">
        <v>2345</v>
      </c>
      <c r="I84" s="277">
        <v>1.6271</v>
      </c>
      <c r="J84" s="277">
        <v>148.94999999999999</v>
      </c>
      <c r="K84" s="278">
        <v>242.35654499999998</v>
      </c>
    </row>
    <row r="85" spans="1:11" ht="14.4" customHeight="1" x14ac:dyDescent="0.3">
      <c r="A85" s="273" t="s">
        <v>449</v>
      </c>
      <c r="B85" s="274" t="s">
        <v>451</v>
      </c>
      <c r="C85" s="275" t="s">
        <v>471</v>
      </c>
      <c r="D85" s="276" t="s">
        <v>472</v>
      </c>
      <c r="E85" s="275" t="s">
        <v>2193</v>
      </c>
      <c r="F85" s="276" t="s">
        <v>2194</v>
      </c>
      <c r="G85" s="275" t="s">
        <v>2272</v>
      </c>
      <c r="H85" s="275" t="s">
        <v>2273</v>
      </c>
      <c r="I85" s="277">
        <v>0.83</v>
      </c>
      <c r="J85" s="277">
        <v>200</v>
      </c>
      <c r="K85" s="278">
        <v>166</v>
      </c>
    </row>
    <row r="86" spans="1:11" ht="14.4" customHeight="1" x14ac:dyDescent="0.3">
      <c r="A86" s="273" t="s">
        <v>449</v>
      </c>
      <c r="B86" s="274" t="s">
        <v>451</v>
      </c>
      <c r="C86" s="275" t="s">
        <v>461</v>
      </c>
      <c r="D86" s="276" t="s">
        <v>462</v>
      </c>
      <c r="E86" s="275" t="s">
        <v>2183</v>
      </c>
      <c r="F86" s="276" t="s">
        <v>2184</v>
      </c>
      <c r="G86" s="275" t="s">
        <v>2286</v>
      </c>
      <c r="H86" s="275" t="s">
        <v>2287</v>
      </c>
      <c r="I86" s="277">
        <v>260.3</v>
      </c>
      <c r="J86" s="277">
        <v>2</v>
      </c>
      <c r="K86" s="278">
        <v>520.6</v>
      </c>
    </row>
    <row r="87" spans="1:11" ht="14.4" customHeight="1" x14ac:dyDescent="0.3">
      <c r="A87" s="273" t="s">
        <v>449</v>
      </c>
      <c r="B87" s="274" t="s">
        <v>451</v>
      </c>
      <c r="C87" s="275" t="s">
        <v>461</v>
      </c>
      <c r="D87" s="276" t="s">
        <v>462</v>
      </c>
      <c r="E87" s="275" t="s">
        <v>2187</v>
      </c>
      <c r="F87" s="276" t="s">
        <v>2188</v>
      </c>
      <c r="G87" s="275" t="s">
        <v>2346</v>
      </c>
      <c r="H87" s="275" t="s">
        <v>2347</v>
      </c>
      <c r="I87" s="277">
        <v>238.37</v>
      </c>
      <c r="J87" s="277">
        <v>2</v>
      </c>
      <c r="K87" s="278">
        <v>476.74</v>
      </c>
    </row>
    <row r="88" spans="1:11" ht="14.4" customHeight="1" thickBot="1" x14ac:dyDescent="0.35">
      <c r="A88" s="279" t="s">
        <v>449</v>
      </c>
      <c r="B88" s="280" t="s">
        <v>451</v>
      </c>
      <c r="C88" s="281" t="s">
        <v>461</v>
      </c>
      <c r="D88" s="282" t="s">
        <v>462</v>
      </c>
      <c r="E88" s="281" t="s">
        <v>2187</v>
      </c>
      <c r="F88" s="282" t="s">
        <v>2188</v>
      </c>
      <c r="G88" s="281" t="s">
        <v>2348</v>
      </c>
      <c r="H88" s="281" t="s">
        <v>2349</v>
      </c>
      <c r="I88" s="283">
        <v>287.98</v>
      </c>
      <c r="J88" s="283">
        <v>2</v>
      </c>
      <c r="K88" s="284">
        <v>575.96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30" customWidth="1"/>
    <col min="5" max="5" width="11" style="131" customWidth="1"/>
  </cols>
  <sheetData>
    <row r="1" spans="1:7" ht="18.600000000000001" thickBot="1" x14ac:dyDescent="0.4">
      <c r="A1" s="183" t="s">
        <v>97</v>
      </c>
      <c r="B1" s="184"/>
      <c r="C1" s="185"/>
      <c r="D1" s="185"/>
      <c r="E1" s="185"/>
      <c r="F1" s="94"/>
      <c r="G1" s="94"/>
    </row>
    <row r="2" spans="1:7" ht="14.4" customHeight="1" thickBot="1" x14ac:dyDescent="0.35">
      <c r="A2" s="228" t="s">
        <v>128</v>
      </c>
      <c r="B2" s="125"/>
    </row>
    <row r="3" spans="1:7" ht="14.4" customHeight="1" thickBot="1" x14ac:dyDescent="0.35">
      <c r="A3" s="132"/>
      <c r="C3" s="133" t="s">
        <v>87</v>
      </c>
      <c r="D3" s="134" t="s">
        <v>79</v>
      </c>
      <c r="E3" s="135" t="s">
        <v>81</v>
      </c>
    </row>
    <row r="4" spans="1:7" ht="14.4" customHeight="1" thickBot="1" x14ac:dyDescent="0.35">
      <c r="A4" s="176" t="str">
        <f>HYPERLINK("#HI!A1","NÁKLADY CELKEM (v tisících Kč)")</f>
        <v>NÁKLADY CELKEM (v tisících Kč)</v>
      </c>
      <c r="B4" s="146"/>
      <c r="C4" s="156">
        <f ca="1">IF(ISERROR(VLOOKUP("Náklady celkem",INDIRECT("HI!$A:$G"),6,0)),0,VLOOKUP("Náklady celkem",INDIRECT("HI!$A:$G"),6,0))</f>
        <v>292345</v>
      </c>
      <c r="D4" s="156">
        <f ca="1">IF(ISERROR(VLOOKUP("Náklady celkem",INDIRECT("HI!$A:$G"),4,0)),0,VLOOKUP("Náklady celkem",INDIRECT("HI!$A:$G"),4,0))</f>
        <v>257467.10542000001</v>
      </c>
      <c r="E4" s="149">
        <f ca="1">IF(C4=0,0,D4/C4)</f>
        <v>0.88069611390651459</v>
      </c>
    </row>
    <row r="5" spans="1:7" ht="14.4" customHeight="1" x14ac:dyDescent="0.3">
      <c r="A5" s="142" t="s">
        <v>120</v>
      </c>
      <c r="B5" s="137"/>
      <c r="C5" s="157"/>
      <c r="D5" s="157"/>
      <c r="E5" s="150"/>
    </row>
    <row r="6" spans="1:7" ht="14.4" customHeight="1" x14ac:dyDescent="0.3">
      <c r="A6" s="171" t="s">
        <v>125</v>
      </c>
      <c r="B6" s="138"/>
      <c r="C6" s="148"/>
      <c r="D6" s="148"/>
      <c r="E6" s="150"/>
    </row>
    <row r="7" spans="1:7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8" t="s">
        <v>91</v>
      </c>
      <c r="C7" s="148">
        <f>IF(ISERROR(HI!F5),"",HI!F5)</f>
        <v>847</v>
      </c>
      <c r="D7" s="148">
        <f>IF(ISERROR(HI!D5),"",HI!D5)</f>
        <v>445.89156000000003</v>
      </c>
      <c r="E7" s="150">
        <f t="shared" ref="E7:E12" si="0">IF(C7=0,0,D7/C7)</f>
        <v>0.52643631641086186</v>
      </c>
    </row>
    <row r="8" spans="1:7" ht="14.4" customHeight="1" x14ac:dyDescent="0.3">
      <c r="A8" s="170" t="str">
        <f>HYPERLINK("#'LŽ PL'!A1","% plnění pozitivního listu")</f>
        <v>% plnění pozitivního listu</v>
      </c>
      <c r="B8" s="138" t="s">
        <v>118</v>
      </c>
      <c r="C8" s="147">
        <v>0.9</v>
      </c>
      <c r="D8" s="147">
        <f>IF(ISERROR(VLOOKUP("celkem",'LŽ PL'!$A:$F,5,0)),0,VLOOKUP("celkem",'LŽ PL'!$A:$F,5,0))</f>
        <v>0.35783458644700877</v>
      </c>
      <c r="E8" s="150">
        <f t="shared" si="0"/>
        <v>0.39759398494112086</v>
      </c>
    </row>
    <row r="9" spans="1:7" ht="14.4" customHeight="1" x14ac:dyDescent="0.3">
      <c r="A9" s="143" t="s">
        <v>121</v>
      </c>
      <c r="B9" s="138"/>
      <c r="C9" s="148"/>
      <c r="D9" s="148"/>
      <c r="E9" s="150"/>
    </row>
    <row r="10" spans="1:7" ht="14.4" customHeight="1" x14ac:dyDescent="0.3">
      <c r="A10" s="143" t="s">
        <v>122</v>
      </c>
      <c r="B10" s="138"/>
      <c r="C10" s="148"/>
      <c r="D10" s="148"/>
      <c r="E10" s="150"/>
    </row>
    <row r="11" spans="1:7" ht="14.4" customHeight="1" x14ac:dyDescent="0.3">
      <c r="A11" s="172" t="s">
        <v>126</v>
      </c>
      <c r="B11" s="138"/>
      <c r="C11" s="157"/>
      <c r="D11" s="157"/>
      <c r="E11" s="150"/>
    </row>
    <row r="12" spans="1:7" ht="14.4" customHeight="1" x14ac:dyDescent="0.3">
      <c r="A12" s="1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8" t="s">
        <v>91</v>
      </c>
      <c r="C12" s="148">
        <f>IF(ISERROR(HI!F6),"",HI!F6)</f>
        <v>321</v>
      </c>
      <c r="D12" s="148">
        <f>IF(ISERROR(HI!D6),"",HI!D6)</f>
        <v>2503.56783</v>
      </c>
      <c r="E12" s="150">
        <f t="shared" si="0"/>
        <v>7.7992767289719627</v>
      </c>
    </row>
    <row r="13" spans="1:7" ht="14.4" customHeight="1" thickBot="1" x14ac:dyDescent="0.35">
      <c r="A13" s="174" t="str">
        <f>HYPERLINK("#HI!A1","Osobní náklady")</f>
        <v>Osobní náklady</v>
      </c>
      <c r="B13" s="138"/>
      <c r="C13" s="157">
        <f ca="1">IF(ISERROR(VLOOKUP("Osobní náklady (Kč)",INDIRECT("HI!$A:$G"),6,0)),0,VLOOKUP("Osobní náklady (Kč)",INDIRECT("HI!$A:$G"),6,0))</f>
        <v>28996</v>
      </c>
      <c r="D13" s="157">
        <f ca="1">IF(ISERROR(VLOOKUP("Osobní náklady (Kč)",INDIRECT("HI!$A:$G"),4,0)),0,VLOOKUP("Osobní náklady (Kč)",INDIRECT("HI!$A:$G"),4,0))</f>
        <v>30678.82057</v>
      </c>
      <c r="E13" s="150">
        <f t="shared" ref="E13" ca="1" si="1">IF(C13=0,0,D13/C13)</f>
        <v>1.0580363005242102</v>
      </c>
    </row>
    <row r="14" spans="1:7" ht="14.4" customHeight="1" thickBot="1" x14ac:dyDescent="0.35">
      <c r="A14" s="162"/>
      <c r="B14" s="163"/>
      <c r="C14" s="164"/>
      <c r="D14" s="164"/>
      <c r="E14" s="152"/>
    </row>
    <row r="15" spans="1:7" ht="14.4" customHeight="1" thickBot="1" x14ac:dyDescent="0.35">
      <c r="A15" s="175" t="str">
        <f>HYPERLINK("#HI!A1","VÝNOSY CELKEM (v tisících; ""Ambulace-body"" + ""Hospitalizace-casemix""*29500)")</f>
        <v>VÝNOSY CELKEM (v tisících; "Ambulace-body" + "Hospitalizace-casemix"*29500)</v>
      </c>
      <c r="B15" s="140"/>
      <c r="C15" s="160">
        <f ca="1">IF(ISERROR(VLOOKUP("Výnosy celkem",INDIRECT("HI!$A:$G"),6,0)),0,VLOOKUP("Výnosy celkem",INDIRECT("HI!$A:$G"),6,0))</f>
        <v>0</v>
      </c>
      <c r="D15" s="160">
        <f ca="1">IF(ISERROR(VLOOKUP("Výnosy celkem",INDIRECT("HI!$A:$G"),4,0)),0,VLOOKUP("Výnosy celkem",INDIRECT("HI!$A:$G"),4,0))</f>
        <v>0</v>
      </c>
      <c r="E15" s="153">
        <f t="shared" ref="E15:E16" ca="1" si="2">IF(C15=0,0,D15/C15)</f>
        <v>0</v>
      </c>
    </row>
    <row r="16" spans="1:7" ht="14.4" customHeight="1" x14ac:dyDescent="0.3">
      <c r="A16" s="177" t="str">
        <f>HYPERLINK("#HI!A1","Ambulance (body)")</f>
        <v>Ambulance (body)</v>
      </c>
      <c r="B16" s="137"/>
      <c r="C16" s="157">
        <f ca="1">IF(ISERROR(VLOOKUP("Ambulance (body)",INDIRECT("HI!$A:$G"),6,0)),0,VLOOKUP("Ambulance (body)",INDIRECT("HI!$A:$G"),6,0))</f>
        <v>0</v>
      </c>
      <c r="D16" s="157">
        <f ca="1">IF(ISERROR(VLOOKUP("Ambulance (body)",INDIRECT("HI!$A:$G"),4,0)),0,VLOOKUP("Ambulance (body)",INDIRECT("HI!$A:$G"),4,0))</f>
        <v>0</v>
      </c>
      <c r="E16" s="150">
        <f t="shared" ca="1" si="2"/>
        <v>0</v>
      </c>
    </row>
    <row r="17" spans="1:5" ht="14.4" customHeight="1" x14ac:dyDescent="0.3">
      <c r="A17" s="178" t="str">
        <f>HYPERLINK("#HI!A1","Hospitalizace (casemix * 29500)")</f>
        <v>Hospitalizace (casemix * 29500)</v>
      </c>
      <c r="B17" s="138"/>
      <c r="C17" s="157">
        <f ca="1">IF(ISERROR(VLOOKUP("Hospitalizace (casemix * 29500)",INDIRECT("HI!$A:$G"),6,0)),0,VLOOKUP("Hospitalizace (casemix * 29500)",INDIRECT("HI!$A:$G"),6,0))</f>
        <v>0</v>
      </c>
      <c r="D17" s="157">
        <f ca="1">IF(ISERROR(VLOOKUP("Hospitalizace (casemix * 29500)",INDIRECT("HI!$A:$G"),4,0)),0,VLOOKUP("Hospitalizace (casemix * 29500)",INDIRECT("HI!$A:$G"),4,0))</f>
        <v>0</v>
      </c>
      <c r="E17" s="150">
        <f t="shared" ref="E17" ca="1" si="3">IF(C17=0,0,D17/C17)</f>
        <v>0</v>
      </c>
    </row>
    <row r="18" spans="1:5" ht="14.4" customHeight="1" thickBot="1" x14ac:dyDescent="0.35">
      <c r="A18" s="144" t="s">
        <v>123</v>
      </c>
      <c r="B18" s="139"/>
      <c r="C18" s="158"/>
      <c r="D18" s="158"/>
      <c r="E18" s="151"/>
    </row>
    <row r="19" spans="1:5" ht="14.4" customHeight="1" thickBot="1" x14ac:dyDescent="0.35">
      <c r="A19" s="136"/>
      <c r="B19" s="117"/>
      <c r="C19" s="159"/>
      <c r="D19" s="159"/>
      <c r="E19" s="154"/>
    </row>
    <row r="20" spans="1:5" ht="14.4" customHeight="1" thickBot="1" x14ac:dyDescent="0.35">
      <c r="A20" s="145" t="s">
        <v>124</v>
      </c>
      <c r="B20" s="141"/>
      <c r="C20" s="161"/>
      <c r="D20" s="161"/>
      <c r="E20" s="155"/>
    </row>
  </sheetData>
  <mergeCells count="1">
    <mergeCell ref="A1:E1"/>
  </mergeCells>
  <conditionalFormatting sqref="E5">
    <cfRule type="cellIs" dxfId="4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8">
    <cfRule type="cellIs" dxfId="43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2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83" t="s">
        <v>108</v>
      </c>
      <c r="B1" s="183"/>
      <c r="C1" s="183"/>
      <c r="D1" s="183"/>
      <c r="E1" s="183"/>
      <c r="F1" s="183"/>
      <c r="G1" s="183"/>
    </row>
    <row r="2" spans="1:7" ht="14.4" customHeight="1" thickBot="1" x14ac:dyDescent="0.35">
      <c r="A2" s="228" t="s">
        <v>128</v>
      </c>
      <c r="B2" s="66"/>
      <c r="C2" s="66"/>
      <c r="D2" s="66"/>
      <c r="E2" s="66"/>
      <c r="F2" s="66"/>
      <c r="G2" s="66"/>
    </row>
    <row r="3" spans="1:7" ht="14.4" customHeight="1" x14ac:dyDescent="0.3">
      <c r="A3" s="186"/>
      <c r="B3" s="188" t="s">
        <v>79</v>
      </c>
      <c r="C3" s="189"/>
      <c r="D3" s="190"/>
      <c r="E3" s="10"/>
      <c r="F3" s="48" t="s">
        <v>80</v>
      </c>
      <c r="G3" s="49" t="s">
        <v>81</v>
      </c>
    </row>
    <row r="4" spans="1:7" ht="14.4" customHeight="1" thickBot="1" x14ac:dyDescent="0.35">
      <c r="A4" s="187"/>
      <c r="B4" s="55">
        <v>2011</v>
      </c>
      <c r="C4" s="46">
        <v>2012</v>
      </c>
      <c r="D4" s="47">
        <v>2013</v>
      </c>
      <c r="E4" s="10"/>
      <c r="F4" s="191">
        <v>2013</v>
      </c>
      <c r="G4" s="192"/>
    </row>
    <row r="5" spans="1:7" ht="14.4" customHeight="1" x14ac:dyDescent="0.3">
      <c r="A5" s="165" t="str">
        <f>HYPERLINK("#'Léky Žádanky'!A1","Léky (Kč)")</f>
        <v>Léky (Kč)</v>
      </c>
      <c r="B5" s="33">
        <v>101.978587077977</v>
      </c>
      <c r="C5" s="34">
        <v>767.22745999999995</v>
      </c>
      <c r="D5" s="35">
        <v>445.89156000000003</v>
      </c>
      <c r="E5" s="11"/>
      <c r="F5" s="12">
        <v>847</v>
      </c>
      <c r="G5" s="13">
        <f>IF(F5&lt;0.00000001,"",D5/F5)</f>
        <v>0.52643631641086186</v>
      </c>
    </row>
    <row r="6" spans="1:7" ht="14.4" customHeight="1" x14ac:dyDescent="0.3">
      <c r="A6" s="165" t="str">
        <f>HYPERLINK("#'Materiál Žádanky'!A1","Materiál - SZM (Kč)")</f>
        <v>Materiál - SZM (Kč)</v>
      </c>
      <c r="B6" s="14">
        <v>61.839028228107999</v>
      </c>
      <c r="C6" s="36">
        <v>2345.67983</v>
      </c>
      <c r="D6" s="37">
        <v>2503.56783</v>
      </c>
      <c r="E6" s="11"/>
      <c r="F6" s="14">
        <v>321</v>
      </c>
      <c r="G6" s="15">
        <f>IF(F6&lt;0.00000001,"",D6/F6)</f>
        <v>7.7992767289719627</v>
      </c>
    </row>
    <row r="7" spans="1:7" ht="14.4" customHeight="1" x14ac:dyDescent="0.3">
      <c r="A7" s="165" t="str">
        <f>HYPERLINK("#'Osobní náklady'!A1","Osobní náklady (Kč)")</f>
        <v>Osobní náklady (Kč)</v>
      </c>
      <c r="B7" s="14">
        <v>32240.0820562154</v>
      </c>
      <c r="C7" s="36">
        <v>32145.782230000001</v>
      </c>
      <c r="D7" s="37">
        <v>30678.82057</v>
      </c>
      <c r="E7" s="11"/>
      <c r="F7" s="14">
        <v>28996</v>
      </c>
      <c r="G7" s="15">
        <f>IF(F7&lt;0.00000001,"",D7/F7)</f>
        <v>1.0580363005242102</v>
      </c>
    </row>
    <row r="8" spans="1:7" ht="14.4" customHeight="1" thickBot="1" x14ac:dyDescent="0.35">
      <c r="A8" s="1" t="s">
        <v>82</v>
      </c>
      <c r="B8" s="16">
        <v>301860.69405069598</v>
      </c>
      <c r="C8" s="38">
        <v>296809.62718000001</v>
      </c>
      <c r="D8" s="39">
        <v>223838.82545999999</v>
      </c>
      <c r="E8" s="11"/>
      <c r="F8" s="16">
        <v>262181</v>
      </c>
      <c r="G8" s="17">
        <f>IF(F8&lt;0.00000001,"",D8/F8)</f>
        <v>0.8537568529374745</v>
      </c>
    </row>
    <row r="9" spans="1:7" ht="14.4" customHeight="1" thickBot="1" x14ac:dyDescent="0.35">
      <c r="A9" s="2" t="s">
        <v>83</v>
      </c>
      <c r="B9" s="3">
        <v>334264.59372221801</v>
      </c>
      <c r="C9" s="40">
        <v>332068.31670000002</v>
      </c>
      <c r="D9" s="41">
        <v>257467.10542000001</v>
      </c>
      <c r="E9" s="11"/>
      <c r="F9" s="3">
        <v>292345</v>
      </c>
      <c r="G9" s="4">
        <f>IF(F9&lt;0.00000001,"",D9/F9)</f>
        <v>0.88069611390651459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67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6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84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73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1" priority="6" operator="greaterThan">
      <formula>1</formula>
    </cfRule>
  </conditionalFormatting>
  <conditionalFormatting sqref="G11:G15">
    <cfRule type="cellIs" dxfId="40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94" t="s">
        <v>130</v>
      </c>
      <c r="B1" s="194"/>
      <c r="C1" s="194"/>
      <c r="D1" s="194"/>
      <c r="E1" s="194"/>
      <c r="F1" s="194"/>
      <c r="G1" s="19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s="67" customFormat="1" ht="14.4" customHeight="1" thickBot="1" x14ac:dyDescent="0.35">
      <c r="A2" s="228" t="s">
        <v>128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95"/>
      <c r="B3" s="195" t="s">
        <v>19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56"/>
      <c r="Q3" s="58"/>
    </row>
    <row r="4" spans="1:17" ht="14.4" customHeight="1" x14ac:dyDescent="0.3">
      <c r="A4" s="96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197" t="s">
        <v>6</v>
      </c>
      <c r="Q4" s="198"/>
    </row>
    <row r="5" spans="1:17" ht="14.4" customHeight="1" thickBot="1" x14ac:dyDescent="0.35">
      <c r="A5" s="97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5.434722104253712E-323</v>
      </c>
      <c r="Q6" s="113" t="s">
        <v>129</v>
      </c>
    </row>
    <row r="7" spans="1:17" ht="14.4" customHeight="1" x14ac:dyDescent="0.3">
      <c r="A7" s="21" t="s">
        <v>38</v>
      </c>
      <c r="B7" s="72">
        <v>926.30322298167903</v>
      </c>
      <c r="C7" s="73">
        <v>77.191935248473001</v>
      </c>
      <c r="D7" s="73">
        <v>7.5474800000000002</v>
      </c>
      <c r="E7" s="73">
        <v>-83.170509999999993</v>
      </c>
      <c r="F7" s="73">
        <v>-42.370809999999999</v>
      </c>
      <c r="G7" s="73">
        <v>-124.91374</v>
      </c>
      <c r="H7" s="73">
        <v>-40.870420000000003</v>
      </c>
      <c r="I7" s="73">
        <v>5.3432300000000001</v>
      </c>
      <c r="J7" s="73">
        <v>-327.48777999999999</v>
      </c>
      <c r="K7" s="73">
        <v>8.4320500000000003</v>
      </c>
      <c r="L7" s="73">
        <v>0.14027999999900001</v>
      </c>
      <c r="M7" s="73">
        <v>93.208759999999998</v>
      </c>
      <c r="N7" s="73">
        <v>143.68761000000001</v>
      </c>
      <c r="O7" s="73">
        <v>4.9406564584124654E-324</v>
      </c>
      <c r="P7" s="74">
        <v>-360.45384999999999</v>
      </c>
      <c r="Q7" s="114">
        <v>-0.42450719382399998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5.434722104253712E-323</v>
      </c>
      <c r="Q8" s="114" t="s">
        <v>129</v>
      </c>
    </row>
    <row r="9" spans="1:17" ht="14.4" customHeight="1" x14ac:dyDescent="0.3">
      <c r="A9" s="21" t="s">
        <v>40</v>
      </c>
      <c r="B9" s="72">
        <v>360.52512986876502</v>
      </c>
      <c r="C9" s="73">
        <v>30.043760822397001</v>
      </c>
      <c r="D9" s="73">
        <v>224.06791000000001</v>
      </c>
      <c r="E9" s="73">
        <v>169.1986</v>
      </c>
      <c r="F9" s="73">
        <v>232.85368</v>
      </c>
      <c r="G9" s="73">
        <v>327.25778000000003</v>
      </c>
      <c r="H9" s="73">
        <v>93.575609999999998</v>
      </c>
      <c r="I9" s="73">
        <v>209.91314</v>
      </c>
      <c r="J9" s="73">
        <v>285.50461000000001</v>
      </c>
      <c r="K9" s="73">
        <v>126.61622</v>
      </c>
      <c r="L9" s="73">
        <v>335.37905000000001</v>
      </c>
      <c r="M9" s="73">
        <v>253.08059</v>
      </c>
      <c r="N9" s="73">
        <v>246.12064000000001</v>
      </c>
      <c r="O9" s="73">
        <v>4.9406564584124654E-324</v>
      </c>
      <c r="P9" s="74">
        <v>2503.56783</v>
      </c>
      <c r="Q9" s="114">
        <v>7.5755188173669996</v>
      </c>
    </row>
    <row r="10" spans="1:17" ht="14.4" customHeight="1" x14ac:dyDescent="0.3">
      <c r="A10" s="21" t="s">
        <v>41</v>
      </c>
      <c r="B10" s="72">
        <v>11.282051898260001</v>
      </c>
      <c r="C10" s="73">
        <v>0.94017099152100003</v>
      </c>
      <c r="D10" s="73">
        <v>1.28779</v>
      </c>
      <c r="E10" s="73">
        <v>1.2787500000000001</v>
      </c>
      <c r="F10" s="73">
        <v>1.31985</v>
      </c>
      <c r="G10" s="73">
        <v>1.3198799999999999</v>
      </c>
      <c r="H10" s="73">
        <v>1.34676</v>
      </c>
      <c r="I10" s="73">
        <v>1.73241</v>
      </c>
      <c r="J10" s="73">
        <v>1.75606</v>
      </c>
      <c r="K10" s="73">
        <v>1.75715</v>
      </c>
      <c r="L10" s="73">
        <v>1.37557</v>
      </c>
      <c r="M10" s="73">
        <v>4.9406564584124654E-324</v>
      </c>
      <c r="N10" s="73">
        <v>1.18746</v>
      </c>
      <c r="O10" s="73">
        <v>4.9406564584124654E-324</v>
      </c>
      <c r="P10" s="74">
        <v>14.36168</v>
      </c>
      <c r="Q10" s="114">
        <v>1.3886912960519999</v>
      </c>
    </row>
    <row r="11" spans="1:17" ht="14.4" customHeight="1" x14ac:dyDescent="0.3">
      <c r="A11" s="21" t="s">
        <v>42</v>
      </c>
      <c r="B11" s="72">
        <v>614.69169999575695</v>
      </c>
      <c r="C11" s="73">
        <v>51.224308332979</v>
      </c>
      <c r="D11" s="73">
        <v>43.262790000000003</v>
      </c>
      <c r="E11" s="73">
        <v>59.771569999999997</v>
      </c>
      <c r="F11" s="73">
        <v>103.90403999999999</v>
      </c>
      <c r="G11" s="73">
        <v>24.511199999999999</v>
      </c>
      <c r="H11" s="73">
        <v>61.912590000000002</v>
      </c>
      <c r="I11" s="73">
        <v>14.812340000000001</v>
      </c>
      <c r="J11" s="73">
        <v>47.152329999999999</v>
      </c>
      <c r="K11" s="73">
        <v>23.794309999999999</v>
      </c>
      <c r="L11" s="73">
        <v>40.141979999999997</v>
      </c>
      <c r="M11" s="73">
        <v>40.5045</v>
      </c>
      <c r="N11" s="73">
        <v>36.515560000000001</v>
      </c>
      <c r="O11" s="73">
        <v>4.9406564584124654E-324</v>
      </c>
      <c r="P11" s="74">
        <v>496.28321</v>
      </c>
      <c r="Q11" s="114">
        <v>0.88076651345400003</v>
      </c>
    </row>
    <row r="12" spans="1:17" ht="14.4" customHeight="1" x14ac:dyDescent="0.3">
      <c r="A12" s="21" t="s">
        <v>43</v>
      </c>
      <c r="B12" s="72">
        <v>31.755309394548</v>
      </c>
      <c r="C12" s="73">
        <v>2.646275782879</v>
      </c>
      <c r="D12" s="73">
        <v>0.13089999999999999</v>
      </c>
      <c r="E12" s="73">
        <v>5.4087699999999996</v>
      </c>
      <c r="F12" s="73">
        <v>0.22589999999999999</v>
      </c>
      <c r="G12" s="73">
        <v>20.068100000000001</v>
      </c>
      <c r="H12" s="73">
        <v>32.966079999999998</v>
      </c>
      <c r="I12" s="73">
        <v>1.2889999999999999</v>
      </c>
      <c r="J12" s="73">
        <v>44.758800000000001</v>
      </c>
      <c r="K12" s="73">
        <v>0.24149999999999999</v>
      </c>
      <c r="L12" s="73">
        <v>2.0566200000000001</v>
      </c>
      <c r="M12" s="73">
        <v>0.57855999999999996</v>
      </c>
      <c r="N12" s="73">
        <v>4.9406564584124654E-324</v>
      </c>
      <c r="O12" s="73">
        <v>4.9406564584124654E-324</v>
      </c>
      <c r="P12" s="74">
        <v>107.72423000000001</v>
      </c>
      <c r="Q12" s="114">
        <v>3.7007147484549998</v>
      </c>
    </row>
    <row r="13" spans="1:17" ht="14.4" customHeight="1" x14ac:dyDescent="0.3">
      <c r="A13" s="21" t="s">
        <v>44</v>
      </c>
      <c r="B13" s="72">
        <v>260.650850909898</v>
      </c>
      <c r="C13" s="73">
        <v>21.720904242490999</v>
      </c>
      <c r="D13" s="73">
        <v>4.0102500000000001</v>
      </c>
      <c r="E13" s="73">
        <v>5.8178099999999997</v>
      </c>
      <c r="F13" s="73">
        <v>20.285730000000001</v>
      </c>
      <c r="G13" s="73">
        <v>5.2377699999990002</v>
      </c>
      <c r="H13" s="73">
        <v>5.1833900000000002</v>
      </c>
      <c r="I13" s="73">
        <v>12.628830000000001</v>
      </c>
      <c r="J13" s="73">
        <v>9.6837300000000006</v>
      </c>
      <c r="K13" s="73">
        <v>7.2298299999999998</v>
      </c>
      <c r="L13" s="73">
        <v>2.10581</v>
      </c>
      <c r="M13" s="73">
        <v>9.4777500000000003</v>
      </c>
      <c r="N13" s="73">
        <v>7.5497500000000004</v>
      </c>
      <c r="O13" s="73">
        <v>4.9406564584124654E-324</v>
      </c>
      <c r="P13" s="74">
        <v>89.210650000000001</v>
      </c>
      <c r="Q13" s="114">
        <v>0.373375758226</v>
      </c>
    </row>
    <row r="14" spans="1:17" ht="14.4" customHeight="1" x14ac:dyDescent="0.3">
      <c r="A14" s="21" t="s">
        <v>45</v>
      </c>
      <c r="B14" s="72">
        <v>1577.2212487889001</v>
      </c>
      <c r="C14" s="73">
        <v>131.435104065741</v>
      </c>
      <c r="D14" s="73">
        <v>153.90100000000001</v>
      </c>
      <c r="E14" s="73">
        <v>131.31639000000001</v>
      </c>
      <c r="F14" s="73">
        <v>147.59700000000001</v>
      </c>
      <c r="G14" s="73">
        <v>97.398999999999006</v>
      </c>
      <c r="H14" s="73">
        <v>75.742050000000006</v>
      </c>
      <c r="I14" s="73">
        <v>73.691000000000003</v>
      </c>
      <c r="J14" s="73">
        <v>81.105000000000004</v>
      </c>
      <c r="K14" s="73">
        <v>76.543000000000006</v>
      </c>
      <c r="L14" s="73">
        <v>83.884</v>
      </c>
      <c r="M14" s="73">
        <v>105.669</v>
      </c>
      <c r="N14" s="73">
        <v>124.572</v>
      </c>
      <c r="O14" s="73">
        <v>4.9406564584124654E-324</v>
      </c>
      <c r="P14" s="74">
        <v>1151.4194399999999</v>
      </c>
      <c r="Q14" s="114">
        <v>0.79639678676000003</v>
      </c>
    </row>
    <row r="15" spans="1:17" ht="14.4" customHeight="1" x14ac:dyDescent="0.3">
      <c r="A15" s="21" t="s">
        <v>46</v>
      </c>
      <c r="B15" s="72">
        <v>284015.00099998497</v>
      </c>
      <c r="C15" s="73">
        <v>23667.916749998702</v>
      </c>
      <c r="D15" s="73">
        <v>22932.967199999999</v>
      </c>
      <c r="E15" s="73">
        <v>16136.826429999999</v>
      </c>
      <c r="F15" s="73">
        <v>27752.118109999999</v>
      </c>
      <c r="G15" s="73">
        <v>20706.4058</v>
      </c>
      <c r="H15" s="73">
        <v>17435.095840000002</v>
      </c>
      <c r="I15" s="73">
        <v>26057.9715</v>
      </c>
      <c r="J15" s="73">
        <v>17493.403490000001</v>
      </c>
      <c r="K15" s="73">
        <v>15044.602209999999</v>
      </c>
      <c r="L15" s="73">
        <v>25847.810290000001</v>
      </c>
      <c r="M15" s="73">
        <v>18460.228220000001</v>
      </c>
      <c r="N15" s="73">
        <v>14698.46925</v>
      </c>
      <c r="O15" s="73">
        <v>4.9406564584124654E-324</v>
      </c>
      <c r="P15" s="74">
        <v>222565.89834000001</v>
      </c>
      <c r="Q15" s="114">
        <v>0.854881470945</v>
      </c>
    </row>
    <row r="16" spans="1:17" ht="14.4" customHeight="1" x14ac:dyDescent="0.3">
      <c r="A16" s="21" t="s">
        <v>47</v>
      </c>
      <c r="B16" s="72">
        <v>-3499.9999999998099</v>
      </c>
      <c r="C16" s="73">
        <v>-291.666666666651</v>
      </c>
      <c r="D16" s="73">
        <v>-359.97242</v>
      </c>
      <c r="E16" s="73">
        <v>-370.35131999999999</v>
      </c>
      <c r="F16" s="73">
        <v>-349.18741</v>
      </c>
      <c r="G16" s="73">
        <v>-372.32551999999998</v>
      </c>
      <c r="H16" s="73">
        <v>-740.06697999999994</v>
      </c>
      <c r="I16" s="73">
        <v>-6.0381999999999998</v>
      </c>
      <c r="J16" s="73">
        <v>-276.19920000000002</v>
      </c>
      <c r="K16" s="73">
        <v>-253.05058</v>
      </c>
      <c r="L16" s="73">
        <v>-697.79524000000004</v>
      </c>
      <c r="M16" s="73">
        <v>-352.25295999999997</v>
      </c>
      <c r="N16" s="73">
        <v>-73.563419999999994</v>
      </c>
      <c r="O16" s="73">
        <v>4.9406564584124654E-324</v>
      </c>
      <c r="P16" s="74">
        <v>-3850.8032499999999</v>
      </c>
      <c r="Q16" s="114">
        <v>1.200250363636</v>
      </c>
    </row>
    <row r="17" spans="1:17" ht="14.4" customHeight="1" x14ac:dyDescent="0.3">
      <c r="A17" s="21" t="s">
        <v>48</v>
      </c>
      <c r="B17" s="72">
        <v>293.03008243930299</v>
      </c>
      <c r="C17" s="73">
        <v>24.419173536608</v>
      </c>
      <c r="D17" s="73">
        <v>19.67445</v>
      </c>
      <c r="E17" s="73">
        <v>46.934080000000002</v>
      </c>
      <c r="F17" s="73">
        <v>88.531599999999997</v>
      </c>
      <c r="G17" s="73">
        <v>2.9959600000000002</v>
      </c>
      <c r="H17" s="73">
        <v>2.45994</v>
      </c>
      <c r="I17" s="73">
        <v>32.527169999999998</v>
      </c>
      <c r="J17" s="73">
        <v>12.662509999999999</v>
      </c>
      <c r="K17" s="73">
        <v>72.258319999999998</v>
      </c>
      <c r="L17" s="73">
        <v>7.83345</v>
      </c>
      <c r="M17" s="73">
        <v>73.136099999999999</v>
      </c>
      <c r="N17" s="73">
        <v>38.089590000000001</v>
      </c>
      <c r="O17" s="73">
        <v>4.9406564584124654E-324</v>
      </c>
      <c r="P17" s="74">
        <v>397.10316999999998</v>
      </c>
      <c r="Q17" s="114">
        <v>1.478358312483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4.9406564584124654E-324</v>
      </c>
      <c r="E18" s="73">
        <v>3.14</v>
      </c>
      <c r="F18" s="73">
        <v>4.9406564584124654E-324</v>
      </c>
      <c r="G18" s="73">
        <v>2.3250000000000002</v>
      </c>
      <c r="H18" s="73">
        <v>1.899</v>
      </c>
      <c r="I18" s="73">
        <v>0.61599999999999999</v>
      </c>
      <c r="J18" s="73">
        <v>4.9406564584124654E-324</v>
      </c>
      <c r="K18" s="73">
        <v>4.9406564584124654E-324</v>
      </c>
      <c r="L18" s="73">
        <v>4.9406564584124654E-324</v>
      </c>
      <c r="M18" s="73">
        <v>6.1159999999999997</v>
      </c>
      <c r="N18" s="73">
        <v>2.5619999999999998</v>
      </c>
      <c r="O18" s="73">
        <v>4.9406564584124654E-324</v>
      </c>
      <c r="P18" s="74">
        <v>16.658000000000001</v>
      </c>
      <c r="Q18" s="114" t="s">
        <v>129</v>
      </c>
    </row>
    <row r="19" spans="1:17" ht="14.4" customHeight="1" x14ac:dyDescent="0.3">
      <c r="A19" s="21" t="s">
        <v>50</v>
      </c>
      <c r="B19" s="72">
        <v>1470.5640763916099</v>
      </c>
      <c r="C19" s="73">
        <v>122.547006365968</v>
      </c>
      <c r="D19" s="73">
        <v>207.06993</v>
      </c>
      <c r="E19" s="73">
        <v>21.308990000000001</v>
      </c>
      <c r="F19" s="73">
        <v>28.366040000000002</v>
      </c>
      <c r="G19" s="73">
        <v>432.95449999999897</v>
      </c>
      <c r="H19" s="73">
        <v>216.13123999999999</v>
      </c>
      <c r="I19" s="73">
        <v>11.77257</v>
      </c>
      <c r="J19" s="73">
        <v>204.08295000000001</v>
      </c>
      <c r="K19" s="73">
        <v>10.87843</v>
      </c>
      <c r="L19" s="73">
        <v>28.37388</v>
      </c>
      <c r="M19" s="73">
        <v>203.11281</v>
      </c>
      <c r="N19" s="73">
        <v>47.562899999999999</v>
      </c>
      <c r="O19" s="73">
        <v>4.9406564584124654E-324</v>
      </c>
      <c r="P19" s="74">
        <v>1411.6142400000001</v>
      </c>
      <c r="Q19" s="114">
        <v>1.047178312047</v>
      </c>
    </row>
    <row r="20" spans="1:17" ht="14.4" customHeight="1" x14ac:dyDescent="0.3">
      <c r="A20" s="21" t="s">
        <v>51</v>
      </c>
      <c r="B20" s="72">
        <v>31633.9914696429</v>
      </c>
      <c r="C20" s="73">
        <v>2636.1659558035699</v>
      </c>
      <c r="D20" s="73">
        <v>2636.0763299999999</v>
      </c>
      <c r="E20" s="73">
        <v>2367.4490999999998</v>
      </c>
      <c r="F20" s="73">
        <v>2523.5422699999999</v>
      </c>
      <c r="G20" s="73">
        <v>2961.85691</v>
      </c>
      <c r="H20" s="73">
        <v>2656.1318299999998</v>
      </c>
      <c r="I20" s="73">
        <v>2647.24287</v>
      </c>
      <c r="J20" s="73">
        <v>3785.4369700000002</v>
      </c>
      <c r="K20" s="73">
        <v>2685.24757</v>
      </c>
      <c r="L20" s="73">
        <v>2569.6166499999999</v>
      </c>
      <c r="M20" s="73">
        <v>2570.7926900000002</v>
      </c>
      <c r="N20" s="73">
        <v>3275.4273800000001</v>
      </c>
      <c r="O20" s="73">
        <v>4.9406564584124654E-324</v>
      </c>
      <c r="P20" s="74">
        <v>30678.82057</v>
      </c>
      <c r="Q20" s="114">
        <v>1.0579696934639999</v>
      </c>
    </row>
    <row r="21" spans="1:17" ht="14.4" customHeight="1" x14ac:dyDescent="0.3">
      <c r="A21" s="22" t="s">
        <v>52</v>
      </c>
      <c r="B21" s="72">
        <v>1314.99999999993</v>
      </c>
      <c r="C21" s="73">
        <v>109.583333333327</v>
      </c>
      <c r="D21" s="73">
        <v>109.253</v>
      </c>
      <c r="E21" s="73">
        <v>109.253</v>
      </c>
      <c r="F21" s="73">
        <v>109.295</v>
      </c>
      <c r="G21" s="73">
        <v>116.346</v>
      </c>
      <c r="H21" s="73">
        <v>116.346</v>
      </c>
      <c r="I21" s="73">
        <v>116.346</v>
      </c>
      <c r="J21" s="73">
        <v>117.03400000000001</v>
      </c>
      <c r="K21" s="73">
        <v>117.033</v>
      </c>
      <c r="L21" s="73">
        <v>117.033</v>
      </c>
      <c r="M21" s="73">
        <v>117.033</v>
      </c>
      <c r="N21" s="73">
        <v>117.059</v>
      </c>
      <c r="O21" s="73">
        <v>1.4821969375237396E-323</v>
      </c>
      <c r="P21" s="74">
        <v>1262.0309999999999</v>
      </c>
      <c r="Q21" s="114">
        <v>1.0469666090559999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2.4289999999999998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2.4289999999999998</v>
      </c>
      <c r="Q22" s="114" t="s">
        <v>129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2.1738888417014848E-322</v>
      </c>
      <c r="Q23" s="114" t="s">
        <v>129</v>
      </c>
    </row>
    <row r="24" spans="1:17" ht="14.4" customHeight="1" x14ac:dyDescent="0.3">
      <c r="A24" s="22" t="s">
        <v>55</v>
      </c>
      <c r="B24" s="72">
        <v>-5.8207660913467401E-11</v>
      </c>
      <c r="C24" s="73">
        <v>-7.2759576141834308E-12</v>
      </c>
      <c r="D24" s="73">
        <v>0.98385999999600005</v>
      </c>
      <c r="E24" s="73">
        <v>8.4955700000019991</v>
      </c>
      <c r="F24" s="73">
        <v>4.8057900000049996</v>
      </c>
      <c r="G24" s="73">
        <v>3.3918099999970002</v>
      </c>
      <c r="H24" s="73">
        <v>16.291079999998999</v>
      </c>
      <c r="I24" s="73">
        <v>11.629859999997</v>
      </c>
      <c r="J24" s="73">
        <v>0.65989999999799998</v>
      </c>
      <c r="K24" s="73">
        <v>3.713509999997</v>
      </c>
      <c r="L24" s="73">
        <v>1.6265800000070001</v>
      </c>
      <c r="M24" s="73">
        <v>26.824480000003</v>
      </c>
      <c r="N24" s="73">
        <v>24.624279999999999</v>
      </c>
      <c r="O24" s="73">
        <v>-1.0869444208507424E-322</v>
      </c>
      <c r="P24" s="74">
        <v>103.046720000006</v>
      </c>
      <c r="Q24" s="114"/>
    </row>
    <row r="25" spans="1:17" ht="14.4" customHeight="1" x14ac:dyDescent="0.3">
      <c r="A25" s="23" t="s">
        <v>56</v>
      </c>
      <c r="B25" s="75">
        <v>319010.01614229602</v>
      </c>
      <c r="C25" s="76">
        <v>26584.168011858001</v>
      </c>
      <c r="D25" s="76">
        <v>25980.260470000001</v>
      </c>
      <c r="E25" s="76">
        <v>18612.677230000001</v>
      </c>
      <c r="F25" s="76">
        <v>30623.715789999998</v>
      </c>
      <c r="G25" s="76">
        <v>24204.830450000001</v>
      </c>
      <c r="H25" s="76">
        <v>19934.14401</v>
      </c>
      <c r="I25" s="76">
        <v>29191.477719999999</v>
      </c>
      <c r="J25" s="76">
        <v>21479.553370000001</v>
      </c>
      <c r="K25" s="76">
        <v>17925.29652</v>
      </c>
      <c r="L25" s="76">
        <v>28339.581920000001</v>
      </c>
      <c r="M25" s="76">
        <v>21607.5095</v>
      </c>
      <c r="N25" s="76">
        <v>18689.864000000001</v>
      </c>
      <c r="O25" s="76">
        <v>4.9406564584124654E-324</v>
      </c>
      <c r="P25" s="77">
        <v>256588.91097999999</v>
      </c>
      <c r="Q25" s="115">
        <v>0.87744948888899998</v>
      </c>
    </row>
    <row r="26" spans="1:17" ht="14.4" customHeight="1" x14ac:dyDescent="0.3">
      <c r="A26" s="21" t="s">
        <v>57</v>
      </c>
      <c r="B26" s="72">
        <v>6887.1283806311003</v>
      </c>
      <c r="C26" s="73">
        <v>573.92736505259199</v>
      </c>
      <c r="D26" s="73">
        <v>487.14368000000002</v>
      </c>
      <c r="E26" s="73">
        <v>429.04433999999998</v>
      </c>
      <c r="F26" s="73">
        <v>432.44454000000002</v>
      </c>
      <c r="G26" s="73">
        <v>514.22978999999998</v>
      </c>
      <c r="H26" s="73">
        <v>468.56137999999999</v>
      </c>
      <c r="I26" s="73">
        <v>596.37504999999999</v>
      </c>
      <c r="J26" s="73">
        <v>634.42646000000002</v>
      </c>
      <c r="K26" s="73">
        <v>454.36248000000001</v>
      </c>
      <c r="L26" s="73">
        <v>464.65699000000001</v>
      </c>
      <c r="M26" s="73">
        <v>504.96614</v>
      </c>
      <c r="N26" s="73">
        <v>434.49023999999997</v>
      </c>
      <c r="O26" s="73">
        <v>4.9406564584124654E-324</v>
      </c>
      <c r="P26" s="74">
        <v>5420.7010899999996</v>
      </c>
      <c r="Q26" s="114">
        <v>0.85862957263999995</v>
      </c>
    </row>
    <row r="27" spans="1:17" ht="14.4" customHeight="1" x14ac:dyDescent="0.3">
      <c r="A27" s="24" t="s">
        <v>58</v>
      </c>
      <c r="B27" s="75">
        <v>325897.144522927</v>
      </c>
      <c r="C27" s="76">
        <v>27158.095376910602</v>
      </c>
      <c r="D27" s="76">
        <v>26467.404149999998</v>
      </c>
      <c r="E27" s="76">
        <v>19041.721570000002</v>
      </c>
      <c r="F27" s="76">
        <v>31056.160329999999</v>
      </c>
      <c r="G27" s="76">
        <v>24719.060239999999</v>
      </c>
      <c r="H27" s="76">
        <v>20402.705389999999</v>
      </c>
      <c r="I27" s="76">
        <v>29787.852770000001</v>
      </c>
      <c r="J27" s="76">
        <v>22113.97983</v>
      </c>
      <c r="K27" s="76">
        <v>18379.659</v>
      </c>
      <c r="L27" s="76">
        <v>28804.23891</v>
      </c>
      <c r="M27" s="76">
        <v>22112.475640000001</v>
      </c>
      <c r="N27" s="76">
        <v>19124.354240000001</v>
      </c>
      <c r="O27" s="76">
        <v>9.8813129168249309E-324</v>
      </c>
      <c r="P27" s="77">
        <v>262009.61207</v>
      </c>
      <c r="Q27" s="115">
        <v>0.87705177083100005</v>
      </c>
    </row>
    <row r="28" spans="1:17" ht="14.4" customHeight="1" x14ac:dyDescent="0.3">
      <c r="A28" s="22" t="s">
        <v>59</v>
      </c>
      <c r="B28" s="72">
        <v>1.2351641146031164E-322</v>
      </c>
      <c r="C28" s="73">
        <v>0</v>
      </c>
      <c r="D28" s="73">
        <v>1.2351641146031164E-322</v>
      </c>
      <c r="E28" s="73">
        <v>1.2351641146031164E-322</v>
      </c>
      <c r="F28" s="73">
        <v>1.2351641146031164E-322</v>
      </c>
      <c r="G28" s="73">
        <v>1.2351641146031164E-322</v>
      </c>
      <c r="H28" s="73">
        <v>1.2351641146031164E-322</v>
      </c>
      <c r="I28" s="73">
        <v>1.2351641146031164E-322</v>
      </c>
      <c r="J28" s="73">
        <v>1.2351641146031164E-322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1.358680526063428E-321</v>
      </c>
      <c r="Q28" s="114">
        <v>12.5</v>
      </c>
    </row>
    <row r="29" spans="1:17" ht="14.4" customHeight="1" x14ac:dyDescent="0.3">
      <c r="A29" s="22" t="s">
        <v>60</v>
      </c>
      <c r="B29" s="72">
        <v>7300</v>
      </c>
      <c r="C29" s="73">
        <v>608.33333333333303</v>
      </c>
      <c r="D29" s="73">
        <v>502.6003</v>
      </c>
      <c r="E29" s="73">
        <v>663.31100000000004</v>
      </c>
      <c r="F29" s="73">
        <v>566.43600000000004</v>
      </c>
      <c r="G29" s="73">
        <v>695.63099999999997</v>
      </c>
      <c r="H29" s="73">
        <v>596.70500000000004</v>
      </c>
      <c r="I29" s="73">
        <v>719.86500000000001</v>
      </c>
      <c r="J29" s="73">
        <v>506.685</v>
      </c>
      <c r="K29" s="73">
        <v>611.47</v>
      </c>
      <c r="L29" s="73">
        <v>696.53099999999995</v>
      </c>
      <c r="M29" s="73">
        <v>603.25</v>
      </c>
      <c r="N29" s="73">
        <v>728.16700000000003</v>
      </c>
      <c r="O29" s="73">
        <v>9.8813129168249309E-324</v>
      </c>
      <c r="P29" s="74">
        <v>6890.6513000000004</v>
      </c>
      <c r="Q29" s="114">
        <v>1.029736184308</v>
      </c>
    </row>
    <row r="30" spans="1:17" ht="14.4" customHeight="1" x14ac:dyDescent="0.3">
      <c r="A30" s="22" t="s">
        <v>61</v>
      </c>
      <c r="B30" s="72">
        <v>329979.99999999697</v>
      </c>
      <c r="C30" s="73">
        <v>27498.333333333099</v>
      </c>
      <c r="D30" s="73">
        <v>25848.927439999999</v>
      </c>
      <c r="E30" s="73">
        <v>20757.528839999999</v>
      </c>
      <c r="F30" s="73">
        <v>30828.705180000001</v>
      </c>
      <c r="G30" s="73">
        <v>24265.1649</v>
      </c>
      <c r="H30" s="73">
        <v>21030.689200000001</v>
      </c>
      <c r="I30" s="73">
        <v>29857.972450000001</v>
      </c>
      <c r="J30" s="73">
        <v>21784.21127</v>
      </c>
      <c r="K30" s="73">
        <v>17828.813160000002</v>
      </c>
      <c r="L30" s="73">
        <v>29565.88754</v>
      </c>
      <c r="M30" s="73">
        <v>21812.580529999999</v>
      </c>
      <c r="N30" s="73">
        <v>17681.9372</v>
      </c>
      <c r="O30" s="73">
        <v>4.9406564584124654E-323</v>
      </c>
      <c r="P30" s="74">
        <v>261262.41771000001</v>
      </c>
      <c r="Q30" s="114">
        <v>0.863729761175</v>
      </c>
    </row>
    <row r="31" spans="1:17" ht="14.4" customHeight="1" thickBot="1" x14ac:dyDescent="0.35">
      <c r="A31" s="25" t="s">
        <v>62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2.717361052126856E-322</v>
      </c>
      <c r="Q31" s="116" t="s">
        <v>129</v>
      </c>
    </row>
    <row r="32" spans="1:17" ht="14.4" customHeight="1" x14ac:dyDescent="0.3">
      <c r="A32" s="199" t="s">
        <v>63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</row>
    <row r="33" spans="1:17" ht="14.4" customHeight="1" x14ac:dyDescent="0.3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</row>
    <row r="34" spans="1:17" ht="14.4" customHeight="1" x14ac:dyDescent="0.3">
      <c r="A34" s="199" t="s">
        <v>64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</row>
    <row r="35" spans="1:17" ht="14.4" customHeight="1" x14ac:dyDescent="0.3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93"/>
      <c r="Q36" s="19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3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94" t="s">
        <v>65</v>
      </c>
      <c r="B1" s="194"/>
      <c r="C1" s="194"/>
      <c r="D1" s="194"/>
      <c r="E1" s="194"/>
      <c r="F1" s="194"/>
      <c r="G1" s="194"/>
      <c r="H1" s="200"/>
      <c r="I1" s="200"/>
      <c r="J1" s="200"/>
      <c r="K1" s="200"/>
    </row>
    <row r="2" spans="1:11" s="81" customFormat="1" ht="14.4" customHeight="1" thickBot="1" x14ac:dyDescent="0.35">
      <c r="A2" s="228" t="s">
        <v>128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95"/>
      <c r="B3" s="195" t="s">
        <v>66</v>
      </c>
      <c r="C3" s="196"/>
      <c r="D3" s="196"/>
      <c r="E3" s="196"/>
      <c r="F3" s="203" t="s">
        <v>67</v>
      </c>
      <c r="G3" s="196"/>
      <c r="H3" s="196"/>
      <c r="I3" s="196"/>
      <c r="J3" s="196"/>
      <c r="K3" s="204"/>
    </row>
    <row r="4" spans="1:11" ht="14.4" customHeight="1" x14ac:dyDescent="0.3">
      <c r="A4" s="96"/>
      <c r="B4" s="201"/>
      <c r="C4" s="202"/>
      <c r="D4" s="202"/>
      <c r="E4" s="202"/>
      <c r="F4" s="205" t="s">
        <v>85</v>
      </c>
      <c r="G4" s="207" t="s">
        <v>68</v>
      </c>
      <c r="H4" s="59" t="s">
        <v>114</v>
      </c>
      <c r="I4" s="205" t="s">
        <v>69</v>
      </c>
      <c r="J4" s="207" t="s">
        <v>70</v>
      </c>
      <c r="K4" s="208" t="s">
        <v>71</v>
      </c>
    </row>
    <row r="5" spans="1:11" ht="42" thickBot="1" x14ac:dyDescent="0.35">
      <c r="A5" s="97"/>
      <c r="B5" s="30" t="s">
        <v>86</v>
      </c>
      <c r="C5" s="31" t="s">
        <v>72</v>
      </c>
      <c r="D5" s="32" t="s">
        <v>73</v>
      </c>
      <c r="E5" s="32" t="s">
        <v>74</v>
      </c>
      <c r="F5" s="206"/>
      <c r="G5" s="206"/>
      <c r="H5" s="31" t="s">
        <v>75</v>
      </c>
      <c r="I5" s="206"/>
      <c r="J5" s="206"/>
      <c r="K5" s="209"/>
    </row>
    <row r="6" spans="1:11" ht="14.4" customHeight="1" thickBot="1" x14ac:dyDescent="0.35">
      <c r="A6" s="247" t="s">
        <v>131</v>
      </c>
      <c r="B6" s="229">
        <v>320028.36820072099</v>
      </c>
      <c r="C6" s="229">
        <v>362266.67398999998</v>
      </c>
      <c r="D6" s="230">
        <v>42238.3057892793</v>
      </c>
      <c r="E6" s="231">
        <v>1.1319830052149999</v>
      </c>
      <c r="F6" s="229">
        <v>319010.01614229602</v>
      </c>
      <c r="G6" s="230">
        <v>292425.84813043801</v>
      </c>
      <c r="H6" s="232">
        <v>18689.864000000001</v>
      </c>
      <c r="I6" s="229">
        <v>256588.91097999999</v>
      </c>
      <c r="J6" s="230">
        <v>-35836.9371504382</v>
      </c>
      <c r="K6" s="233">
        <v>0.80432869814800001</v>
      </c>
    </row>
    <row r="7" spans="1:11" ht="14.4" customHeight="1" thickBot="1" x14ac:dyDescent="0.35">
      <c r="A7" s="248" t="s">
        <v>132</v>
      </c>
      <c r="B7" s="229">
        <v>284864.53834797599</v>
      </c>
      <c r="C7" s="229">
        <v>322546.91342</v>
      </c>
      <c r="D7" s="230">
        <v>37682.375072024603</v>
      </c>
      <c r="E7" s="231">
        <v>1.1322817339439999</v>
      </c>
      <c r="F7" s="229">
        <v>284297.43051382201</v>
      </c>
      <c r="G7" s="230">
        <v>260605.977971004</v>
      </c>
      <c r="H7" s="232">
        <v>15184.52168</v>
      </c>
      <c r="I7" s="229">
        <v>222716.85505000001</v>
      </c>
      <c r="J7" s="230">
        <v>-37889.122921003996</v>
      </c>
      <c r="K7" s="233">
        <v>0.78339383738799995</v>
      </c>
    </row>
    <row r="8" spans="1:11" ht="14.4" customHeight="1" thickBot="1" x14ac:dyDescent="0.35">
      <c r="A8" s="249" t="s">
        <v>133</v>
      </c>
      <c r="B8" s="229">
        <v>1480.4892308580299</v>
      </c>
      <c r="C8" s="229">
        <v>4208.6002099999996</v>
      </c>
      <c r="D8" s="230">
        <v>2728.1109791419799</v>
      </c>
      <c r="E8" s="231">
        <v>2.8427091006670002</v>
      </c>
      <c r="F8" s="229">
        <v>2205.2082650489101</v>
      </c>
      <c r="G8" s="230">
        <v>2021.4409096281599</v>
      </c>
      <c r="H8" s="232">
        <v>435.04385000000002</v>
      </c>
      <c r="I8" s="229">
        <v>2850.3405200000002</v>
      </c>
      <c r="J8" s="230">
        <v>828.89961037183502</v>
      </c>
      <c r="K8" s="233">
        <v>1.2925493547139999</v>
      </c>
    </row>
    <row r="9" spans="1:11" ht="14.4" customHeight="1" thickBot="1" x14ac:dyDescent="0.35">
      <c r="A9" s="250" t="s">
        <v>134</v>
      </c>
      <c r="B9" s="234">
        <v>4.9406564584124654E-324</v>
      </c>
      <c r="C9" s="234">
        <v>-2.24824</v>
      </c>
      <c r="D9" s="235">
        <v>-2.24824</v>
      </c>
      <c r="E9" s="236" t="s">
        <v>135</v>
      </c>
      <c r="F9" s="234">
        <v>0</v>
      </c>
      <c r="G9" s="235">
        <v>0</v>
      </c>
      <c r="H9" s="237">
        <v>4.9406564584124654E-324</v>
      </c>
      <c r="I9" s="234">
        <v>-2.91526</v>
      </c>
      <c r="J9" s="235">
        <v>-2.91526</v>
      </c>
      <c r="K9" s="238" t="s">
        <v>129</v>
      </c>
    </row>
    <row r="10" spans="1:11" ht="14.4" customHeight="1" thickBot="1" x14ac:dyDescent="0.35">
      <c r="A10" s="251" t="s">
        <v>136</v>
      </c>
      <c r="B10" s="229">
        <v>4.9406564584124654E-324</v>
      </c>
      <c r="C10" s="229">
        <v>-2.24824</v>
      </c>
      <c r="D10" s="230">
        <v>-2.24824</v>
      </c>
      <c r="E10" s="239" t="s">
        <v>135</v>
      </c>
      <c r="F10" s="229">
        <v>0</v>
      </c>
      <c r="G10" s="230">
        <v>0</v>
      </c>
      <c r="H10" s="232">
        <v>4.9406564584124654E-324</v>
      </c>
      <c r="I10" s="229">
        <v>-2.91526</v>
      </c>
      <c r="J10" s="230">
        <v>-2.91526</v>
      </c>
      <c r="K10" s="240" t="s">
        <v>129</v>
      </c>
    </row>
    <row r="11" spans="1:11" ht="14.4" customHeight="1" thickBot="1" x14ac:dyDescent="0.35">
      <c r="A11" s="250" t="s">
        <v>137</v>
      </c>
      <c r="B11" s="234">
        <v>4.9406564584124654E-324</v>
      </c>
      <c r="C11" s="234">
        <v>-0.77853000000000006</v>
      </c>
      <c r="D11" s="235">
        <v>-0.77853000000000006</v>
      </c>
      <c r="E11" s="236" t="s">
        <v>135</v>
      </c>
      <c r="F11" s="234">
        <v>0</v>
      </c>
      <c r="G11" s="235">
        <v>0</v>
      </c>
      <c r="H11" s="237">
        <v>-1.7170000000000001E-2</v>
      </c>
      <c r="I11" s="234">
        <v>-0.35322999999999999</v>
      </c>
      <c r="J11" s="235">
        <v>-0.35322999999999999</v>
      </c>
      <c r="K11" s="238" t="s">
        <v>129</v>
      </c>
    </row>
    <row r="12" spans="1:11" ht="14.4" customHeight="1" thickBot="1" x14ac:dyDescent="0.35">
      <c r="A12" s="251" t="s">
        <v>138</v>
      </c>
      <c r="B12" s="229">
        <v>4.9406564584124654E-324</v>
      </c>
      <c r="C12" s="229">
        <v>-0.77853000000000006</v>
      </c>
      <c r="D12" s="230">
        <v>-0.77853000000000006</v>
      </c>
      <c r="E12" s="239" t="s">
        <v>135</v>
      </c>
      <c r="F12" s="229">
        <v>0</v>
      </c>
      <c r="G12" s="230">
        <v>0</v>
      </c>
      <c r="H12" s="232">
        <v>-1.7170000000000001E-2</v>
      </c>
      <c r="I12" s="229">
        <v>-0.35322999999999999</v>
      </c>
      <c r="J12" s="230">
        <v>-0.35322999999999999</v>
      </c>
      <c r="K12" s="240" t="s">
        <v>129</v>
      </c>
    </row>
    <row r="13" spans="1:11" ht="14.4" customHeight="1" thickBot="1" x14ac:dyDescent="0.35">
      <c r="A13" s="250" t="s">
        <v>139</v>
      </c>
      <c r="B13" s="234">
        <v>95.999874219736</v>
      </c>
      <c r="C13" s="234">
        <v>569.77421000000004</v>
      </c>
      <c r="D13" s="235">
        <v>473.77433578026398</v>
      </c>
      <c r="E13" s="241">
        <v>5.9351557971400002</v>
      </c>
      <c r="F13" s="234">
        <v>926.30322298167903</v>
      </c>
      <c r="G13" s="235">
        <v>849.11128773320502</v>
      </c>
      <c r="H13" s="237">
        <v>143.68761000000001</v>
      </c>
      <c r="I13" s="234">
        <v>-360.45384999999999</v>
      </c>
      <c r="J13" s="235">
        <v>-1209.5651377332099</v>
      </c>
      <c r="K13" s="242">
        <v>-0.38913159433799999</v>
      </c>
    </row>
    <row r="14" spans="1:11" ht="14.4" customHeight="1" thickBot="1" x14ac:dyDescent="0.35">
      <c r="A14" s="251" t="s">
        <v>140</v>
      </c>
      <c r="B14" s="229">
        <v>89.999994580994993</v>
      </c>
      <c r="C14" s="229">
        <v>974.92030999999997</v>
      </c>
      <c r="D14" s="230">
        <v>884.92031541900406</v>
      </c>
      <c r="E14" s="231">
        <v>10.832448541123</v>
      </c>
      <c r="F14" s="229">
        <v>925.75123579529895</v>
      </c>
      <c r="G14" s="230">
        <v>848.60529947902398</v>
      </c>
      <c r="H14" s="232">
        <v>137.21994000000001</v>
      </c>
      <c r="I14" s="229">
        <v>426.68079999999998</v>
      </c>
      <c r="J14" s="230">
        <v>-421.92449947902401</v>
      </c>
      <c r="K14" s="233">
        <v>0.46090222027400002</v>
      </c>
    </row>
    <row r="15" spans="1:11" ht="14.4" customHeight="1" thickBot="1" x14ac:dyDescent="0.35">
      <c r="A15" s="251" t="s">
        <v>141</v>
      </c>
      <c r="B15" s="229">
        <v>4.9406564584124654E-324</v>
      </c>
      <c r="C15" s="229">
        <v>-1.8894500000000001</v>
      </c>
      <c r="D15" s="230">
        <v>-1.8894500000000001</v>
      </c>
      <c r="E15" s="239" t="s">
        <v>135</v>
      </c>
      <c r="F15" s="229">
        <v>0.51699195034599998</v>
      </c>
      <c r="G15" s="230">
        <v>0.47390928781699998</v>
      </c>
      <c r="H15" s="232">
        <v>0.19633999999999999</v>
      </c>
      <c r="I15" s="229">
        <v>4.2093600000000002</v>
      </c>
      <c r="J15" s="230">
        <v>3.7354507121820002</v>
      </c>
      <c r="K15" s="233">
        <v>8.142022321971</v>
      </c>
    </row>
    <row r="16" spans="1:11" ht="14.4" customHeight="1" thickBot="1" x14ac:dyDescent="0.35">
      <c r="A16" s="251" t="s">
        <v>142</v>
      </c>
      <c r="B16" s="229">
        <v>4.9406564584124654E-324</v>
      </c>
      <c r="C16" s="229">
        <v>5.5869400000000002</v>
      </c>
      <c r="D16" s="230">
        <v>5.5869400000000002</v>
      </c>
      <c r="E16" s="239" t="s">
        <v>135</v>
      </c>
      <c r="F16" s="229">
        <v>0</v>
      </c>
      <c r="G16" s="230">
        <v>0</v>
      </c>
      <c r="H16" s="232">
        <v>4.9406564584124654E-324</v>
      </c>
      <c r="I16" s="229">
        <v>5.434722104253712E-323</v>
      </c>
      <c r="J16" s="230">
        <v>5.434722104253712E-323</v>
      </c>
      <c r="K16" s="240" t="s">
        <v>129</v>
      </c>
    </row>
    <row r="17" spans="1:11" ht="14.4" customHeight="1" thickBot="1" x14ac:dyDescent="0.35">
      <c r="A17" s="251" t="s">
        <v>143</v>
      </c>
      <c r="B17" s="229">
        <v>5.9998796387400004</v>
      </c>
      <c r="C17" s="229">
        <v>-2.7349199999999998</v>
      </c>
      <c r="D17" s="230">
        <v>-8.7347996387400002</v>
      </c>
      <c r="E17" s="231">
        <v>-0.45582914402800001</v>
      </c>
      <c r="F17" s="229">
        <v>0</v>
      </c>
      <c r="G17" s="230">
        <v>0</v>
      </c>
      <c r="H17" s="232">
        <v>1.7353499999999999</v>
      </c>
      <c r="I17" s="229">
        <v>4.9335399999999998</v>
      </c>
      <c r="J17" s="230">
        <v>4.9335399999999998</v>
      </c>
      <c r="K17" s="240" t="s">
        <v>129</v>
      </c>
    </row>
    <row r="18" spans="1:11" ht="14.4" customHeight="1" thickBot="1" x14ac:dyDescent="0.35">
      <c r="A18" s="251" t="s">
        <v>144</v>
      </c>
      <c r="B18" s="229">
        <v>4.9406564584124654E-324</v>
      </c>
      <c r="C18" s="229">
        <v>-7.8361799999999997</v>
      </c>
      <c r="D18" s="230">
        <v>-7.8361799999999997</v>
      </c>
      <c r="E18" s="239" t="s">
        <v>135</v>
      </c>
      <c r="F18" s="229">
        <v>3.4655236031999999E-2</v>
      </c>
      <c r="G18" s="230">
        <v>3.1767299696E-2</v>
      </c>
      <c r="H18" s="232">
        <v>0.68039000000000005</v>
      </c>
      <c r="I18" s="229">
        <v>1.46651</v>
      </c>
      <c r="J18" s="230">
        <v>1.434742700303</v>
      </c>
      <c r="K18" s="233">
        <v>42.317126295342</v>
      </c>
    </row>
    <row r="19" spans="1:11" ht="14.4" customHeight="1" thickBot="1" x14ac:dyDescent="0.35">
      <c r="A19" s="251" t="s">
        <v>145</v>
      </c>
      <c r="B19" s="229">
        <v>4.9406564584124654E-324</v>
      </c>
      <c r="C19" s="229">
        <v>3.4000000000000002E-4</v>
      </c>
      <c r="D19" s="230">
        <v>3.4000000000000002E-4</v>
      </c>
      <c r="E19" s="239" t="s">
        <v>135</v>
      </c>
      <c r="F19" s="229">
        <v>3.4000000000000002E-4</v>
      </c>
      <c r="G19" s="230">
        <v>3.1166666599999999E-4</v>
      </c>
      <c r="H19" s="232">
        <v>8.6013500000000001</v>
      </c>
      <c r="I19" s="229">
        <v>8.6013500000000001</v>
      </c>
      <c r="J19" s="230">
        <v>8.6010383333329994</v>
      </c>
      <c r="K19" s="233">
        <v>25298.088235195901</v>
      </c>
    </row>
    <row r="20" spans="1:11" ht="14.4" customHeight="1" thickBot="1" x14ac:dyDescent="0.35">
      <c r="A20" s="251" t="s">
        <v>146</v>
      </c>
      <c r="B20" s="229">
        <v>4.9406564584124654E-324</v>
      </c>
      <c r="C20" s="229">
        <v>-398.27283</v>
      </c>
      <c r="D20" s="230">
        <v>-398.27283</v>
      </c>
      <c r="E20" s="239" t="s">
        <v>135</v>
      </c>
      <c r="F20" s="229">
        <v>0</v>
      </c>
      <c r="G20" s="230">
        <v>0</v>
      </c>
      <c r="H20" s="232">
        <v>-4.7457599999999998</v>
      </c>
      <c r="I20" s="229">
        <v>-806.34541000000002</v>
      </c>
      <c r="J20" s="230">
        <v>-806.34541000000002</v>
      </c>
      <c r="K20" s="240" t="s">
        <v>129</v>
      </c>
    </row>
    <row r="21" spans="1:11" ht="14.4" customHeight="1" thickBot="1" x14ac:dyDescent="0.35">
      <c r="A21" s="250" t="s">
        <v>147</v>
      </c>
      <c r="B21" s="234">
        <v>378.61341720324702</v>
      </c>
      <c r="C21" s="234">
        <v>2643.7759999999998</v>
      </c>
      <c r="D21" s="235">
        <v>2265.16258279675</v>
      </c>
      <c r="E21" s="241">
        <v>6.9827847611129998</v>
      </c>
      <c r="F21" s="234">
        <v>360.52512986876502</v>
      </c>
      <c r="G21" s="235">
        <v>330.481369046368</v>
      </c>
      <c r="H21" s="237">
        <v>246.12064000000001</v>
      </c>
      <c r="I21" s="234">
        <v>2503.56783</v>
      </c>
      <c r="J21" s="235">
        <v>2173.0864609536302</v>
      </c>
      <c r="K21" s="242">
        <v>6.9442255825860002</v>
      </c>
    </row>
    <row r="22" spans="1:11" ht="14.4" customHeight="1" thickBot="1" x14ac:dyDescent="0.35">
      <c r="A22" s="251" t="s">
        <v>148</v>
      </c>
      <c r="B22" s="229">
        <v>17.403598952109</v>
      </c>
      <c r="C22" s="229">
        <v>52.86515</v>
      </c>
      <c r="D22" s="230">
        <v>35.461551047889998</v>
      </c>
      <c r="E22" s="231">
        <v>3.0375987257269998</v>
      </c>
      <c r="F22" s="229">
        <v>16.533418374936002</v>
      </c>
      <c r="G22" s="230">
        <v>15.155633510357999</v>
      </c>
      <c r="H22" s="232">
        <v>-2.44861</v>
      </c>
      <c r="I22" s="229">
        <v>9.4641900000000003</v>
      </c>
      <c r="J22" s="230">
        <v>-5.6914435103579999</v>
      </c>
      <c r="K22" s="233">
        <v>0.57242790240800001</v>
      </c>
    </row>
    <row r="23" spans="1:11" ht="14.4" customHeight="1" thickBot="1" x14ac:dyDescent="0.35">
      <c r="A23" s="251" t="s">
        <v>149</v>
      </c>
      <c r="B23" s="229">
        <v>19.000078855982999</v>
      </c>
      <c r="C23" s="229">
        <v>9.8145000000000007</v>
      </c>
      <c r="D23" s="230">
        <v>-9.1855788559829996</v>
      </c>
      <c r="E23" s="231">
        <v>0.51655048773099999</v>
      </c>
      <c r="F23" s="229">
        <v>22.349373885156002</v>
      </c>
      <c r="G23" s="230">
        <v>20.486926061393</v>
      </c>
      <c r="H23" s="232">
        <v>1.0527</v>
      </c>
      <c r="I23" s="229">
        <v>4.4870000000000001</v>
      </c>
      <c r="J23" s="230">
        <v>-15.999926061392999</v>
      </c>
      <c r="K23" s="233">
        <v>0.20076625068100001</v>
      </c>
    </row>
    <row r="24" spans="1:11" ht="14.4" customHeight="1" thickBot="1" x14ac:dyDescent="0.35">
      <c r="A24" s="251" t="s">
        <v>150</v>
      </c>
      <c r="B24" s="229">
        <v>27.617158337138001</v>
      </c>
      <c r="C24" s="229">
        <v>18.09732</v>
      </c>
      <c r="D24" s="230">
        <v>-9.5198383371379993</v>
      </c>
      <c r="E24" s="231">
        <v>0.65529261841700004</v>
      </c>
      <c r="F24" s="229">
        <v>26.236839335260999</v>
      </c>
      <c r="G24" s="230">
        <v>24.050436057321999</v>
      </c>
      <c r="H24" s="232">
        <v>3.9557199999999999</v>
      </c>
      <c r="I24" s="229">
        <v>21.381329999999998</v>
      </c>
      <c r="J24" s="230">
        <v>-2.6691060573219998</v>
      </c>
      <c r="K24" s="233">
        <v>0.81493543207600005</v>
      </c>
    </row>
    <row r="25" spans="1:11" ht="14.4" customHeight="1" thickBot="1" x14ac:dyDescent="0.35">
      <c r="A25" s="251" t="s">
        <v>151</v>
      </c>
      <c r="B25" s="229">
        <v>129.42576220712499</v>
      </c>
      <c r="C25" s="229">
        <v>1353.78097</v>
      </c>
      <c r="D25" s="230">
        <v>1224.35520779288</v>
      </c>
      <c r="E25" s="231">
        <v>10.45990339878</v>
      </c>
      <c r="F25" s="229">
        <v>123.974485435565</v>
      </c>
      <c r="G25" s="230">
        <v>113.643278315934</v>
      </c>
      <c r="H25" s="232">
        <v>117.59714</v>
      </c>
      <c r="I25" s="229">
        <v>1256.14663</v>
      </c>
      <c r="J25" s="230">
        <v>1142.5033516840699</v>
      </c>
      <c r="K25" s="233">
        <v>10.132299606541</v>
      </c>
    </row>
    <row r="26" spans="1:11" ht="14.4" customHeight="1" thickBot="1" x14ac:dyDescent="0.35">
      <c r="A26" s="251" t="s">
        <v>152</v>
      </c>
      <c r="B26" s="229">
        <v>4.9406564584124654E-324</v>
      </c>
      <c r="C26" s="229">
        <v>977.91330000000005</v>
      </c>
      <c r="D26" s="230">
        <v>977.91330000000005</v>
      </c>
      <c r="E26" s="239" t="s">
        <v>135</v>
      </c>
      <c r="F26" s="229">
        <v>0</v>
      </c>
      <c r="G26" s="230">
        <v>0</v>
      </c>
      <c r="H26" s="232">
        <v>116.44264</v>
      </c>
      <c r="I26" s="229">
        <v>993.24035000000003</v>
      </c>
      <c r="J26" s="230">
        <v>993.24035000000003</v>
      </c>
      <c r="K26" s="240" t="s">
        <v>129</v>
      </c>
    </row>
    <row r="27" spans="1:11" ht="14.4" customHeight="1" thickBot="1" x14ac:dyDescent="0.35">
      <c r="A27" s="251" t="s">
        <v>153</v>
      </c>
      <c r="B27" s="229">
        <v>4.9406564584124654E-324</v>
      </c>
      <c r="C27" s="229">
        <v>47.292999999999999</v>
      </c>
      <c r="D27" s="230">
        <v>47.292999999999999</v>
      </c>
      <c r="E27" s="239" t="s">
        <v>135</v>
      </c>
      <c r="F27" s="229">
        <v>0</v>
      </c>
      <c r="G27" s="230">
        <v>0</v>
      </c>
      <c r="H27" s="232">
        <v>2.5862500000000002</v>
      </c>
      <c r="I27" s="229">
        <v>47.834000000000003</v>
      </c>
      <c r="J27" s="230">
        <v>47.834000000000003</v>
      </c>
      <c r="K27" s="240" t="s">
        <v>129</v>
      </c>
    </row>
    <row r="28" spans="1:11" ht="14.4" customHeight="1" thickBot="1" x14ac:dyDescent="0.35">
      <c r="A28" s="251" t="s">
        <v>154</v>
      </c>
      <c r="B28" s="229">
        <v>185.16681885089099</v>
      </c>
      <c r="C28" s="229">
        <v>184.01176000000001</v>
      </c>
      <c r="D28" s="230">
        <v>-1.155058850891</v>
      </c>
      <c r="E28" s="231">
        <v>0.99376206353700003</v>
      </c>
      <c r="F28" s="229">
        <v>171.431012837846</v>
      </c>
      <c r="G28" s="230">
        <v>157.14509510135801</v>
      </c>
      <c r="H28" s="232">
        <v>6.9348000000000001</v>
      </c>
      <c r="I28" s="229">
        <v>171.01433</v>
      </c>
      <c r="J28" s="230">
        <v>13.869234898641</v>
      </c>
      <c r="K28" s="233">
        <v>0.99756938472800005</v>
      </c>
    </row>
    <row r="29" spans="1:11" ht="14.4" customHeight="1" thickBot="1" x14ac:dyDescent="0.35">
      <c r="A29" s="250" t="s">
        <v>155</v>
      </c>
      <c r="B29" s="234">
        <v>14.999999096831999</v>
      </c>
      <c r="C29" s="234">
        <v>14.565289999999999</v>
      </c>
      <c r="D29" s="235">
        <v>-0.43470909683199999</v>
      </c>
      <c r="E29" s="241">
        <v>0.97101939179899999</v>
      </c>
      <c r="F29" s="234">
        <v>11.282051898260001</v>
      </c>
      <c r="G29" s="235">
        <v>10.341880906738</v>
      </c>
      <c r="H29" s="237">
        <v>1.18746</v>
      </c>
      <c r="I29" s="234">
        <v>14.36168</v>
      </c>
      <c r="J29" s="235">
        <v>4.0197990932609997</v>
      </c>
      <c r="K29" s="242">
        <v>1.272967021381</v>
      </c>
    </row>
    <row r="30" spans="1:11" ht="14.4" customHeight="1" thickBot="1" x14ac:dyDescent="0.35">
      <c r="A30" s="251" t="s">
        <v>156</v>
      </c>
      <c r="B30" s="229">
        <v>14.999999096831999</v>
      </c>
      <c r="C30" s="229">
        <v>12.33431</v>
      </c>
      <c r="D30" s="230">
        <v>-2.6656890968320002</v>
      </c>
      <c r="E30" s="231">
        <v>0.82228738284400005</v>
      </c>
      <c r="F30" s="229">
        <v>11.282051898260001</v>
      </c>
      <c r="G30" s="230">
        <v>10.341880906738</v>
      </c>
      <c r="H30" s="232">
        <v>1.18746</v>
      </c>
      <c r="I30" s="229">
        <v>12.998699999999999</v>
      </c>
      <c r="J30" s="230">
        <v>2.6568190932609999</v>
      </c>
      <c r="K30" s="233">
        <v>1.1521574370700001</v>
      </c>
    </row>
    <row r="31" spans="1:11" ht="14.4" customHeight="1" thickBot="1" x14ac:dyDescent="0.35">
      <c r="A31" s="251" t="s">
        <v>157</v>
      </c>
      <c r="B31" s="229">
        <v>4.9406564584124654E-324</v>
      </c>
      <c r="C31" s="229">
        <v>2.2309800000000002</v>
      </c>
      <c r="D31" s="230">
        <v>2.2309800000000002</v>
      </c>
      <c r="E31" s="239" t="s">
        <v>135</v>
      </c>
      <c r="F31" s="229">
        <v>0</v>
      </c>
      <c r="G31" s="230">
        <v>0</v>
      </c>
      <c r="H31" s="232">
        <v>4.9406564584124654E-324</v>
      </c>
      <c r="I31" s="229">
        <v>1.3629800000000001</v>
      </c>
      <c r="J31" s="230">
        <v>1.3629800000000001</v>
      </c>
      <c r="K31" s="240" t="s">
        <v>129</v>
      </c>
    </row>
    <row r="32" spans="1:11" ht="14.4" customHeight="1" thickBot="1" x14ac:dyDescent="0.35">
      <c r="A32" s="250" t="s">
        <v>158</v>
      </c>
      <c r="B32" s="234">
        <v>563.08544609597197</v>
      </c>
      <c r="C32" s="234">
        <v>670.84655999999904</v>
      </c>
      <c r="D32" s="235">
        <v>107.761113904027</v>
      </c>
      <c r="E32" s="241">
        <v>1.191376130658</v>
      </c>
      <c r="F32" s="234">
        <v>614.69169999575695</v>
      </c>
      <c r="G32" s="235">
        <v>563.46739166277803</v>
      </c>
      <c r="H32" s="237">
        <v>36.515560000000001</v>
      </c>
      <c r="I32" s="234">
        <v>496.28321</v>
      </c>
      <c r="J32" s="235">
        <v>-67.184181662776993</v>
      </c>
      <c r="K32" s="242">
        <v>0.80736930399899998</v>
      </c>
    </row>
    <row r="33" spans="1:11" ht="14.4" customHeight="1" thickBot="1" x14ac:dyDescent="0.35">
      <c r="A33" s="251" t="s">
        <v>159</v>
      </c>
      <c r="B33" s="229">
        <v>262.08694421944102</v>
      </c>
      <c r="C33" s="229">
        <v>324.75551000000002</v>
      </c>
      <c r="D33" s="230">
        <v>62.668565780559</v>
      </c>
      <c r="E33" s="231">
        <v>1.239113649736</v>
      </c>
      <c r="F33" s="229">
        <v>323.00749516813698</v>
      </c>
      <c r="G33" s="230">
        <v>296.09020390412502</v>
      </c>
      <c r="H33" s="232">
        <v>17.356400000000001</v>
      </c>
      <c r="I33" s="229">
        <v>19.1692</v>
      </c>
      <c r="J33" s="230">
        <v>-276.92100390412497</v>
      </c>
      <c r="K33" s="233">
        <v>5.9345991304999998E-2</v>
      </c>
    </row>
    <row r="34" spans="1:11" ht="14.4" customHeight="1" thickBot="1" x14ac:dyDescent="0.35">
      <c r="A34" s="251" t="s">
        <v>160</v>
      </c>
      <c r="B34" s="229">
        <v>28.000078314082</v>
      </c>
      <c r="C34" s="229">
        <v>37.385309999999997</v>
      </c>
      <c r="D34" s="230">
        <v>9.3852316859170006</v>
      </c>
      <c r="E34" s="231">
        <v>1.335185908433</v>
      </c>
      <c r="F34" s="229">
        <v>35.115810252667998</v>
      </c>
      <c r="G34" s="230">
        <v>32.189492731611999</v>
      </c>
      <c r="H34" s="232">
        <v>1.9334899999999999</v>
      </c>
      <c r="I34" s="229">
        <v>27.22794</v>
      </c>
      <c r="J34" s="230">
        <v>-4.9615527316119996</v>
      </c>
      <c r="K34" s="233">
        <v>0.77537553039700002</v>
      </c>
    </row>
    <row r="35" spans="1:11" ht="14.4" customHeight="1" thickBot="1" x14ac:dyDescent="0.35">
      <c r="A35" s="251" t="s">
        <v>161</v>
      </c>
      <c r="B35" s="229">
        <v>59.99999638733</v>
      </c>
      <c r="C35" s="229">
        <v>94.033050000000003</v>
      </c>
      <c r="D35" s="230">
        <v>34.033053612669001</v>
      </c>
      <c r="E35" s="231">
        <v>1.567217594363</v>
      </c>
      <c r="F35" s="229">
        <v>62.773741935997002</v>
      </c>
      <c r="G35" s="230">
        <v>57.542596774663998</v>
      </c>
      <c r="H35" s="232">
        <v>7.5888</v>
      </c>
      <c r="I35" s="229">
        <v>64.830520000000007</v>
      </c>
      <c r="J35" s="230">
        <v>7.2879232253349997</v>
      </c>
      <c r="K35" s="233">
        <v>1.032764942802</v>
      </c>
    </row>
    <row r="36" spans="1:11" ht="14.4" customHeight="1" thickBot="1" x14ac:dyDescent="0.35">
      <c r="A36" s="251" t="s">
        <v>162</v>
      </c>
      <c r="B36" s="229">
        <v>161.99999024579299</v>
      </c>
      <c r="C36" s="229">
        <v>127.08063</v>
      </c>
      <c r="D36" s="230">
        <v>-34.919360245791999</v>
      </c>
      <c r="E36" s="231">
        <v>0.78444838056499999</v>
      </c>
      <c r="F36" s="229">
        <v>126.898123896255</v>
      </c>
      <c r="G36" s="230">
        <v>116.32328023823401</v>
      </c>
      <c r="H36" s="232">
        <v>4.6570400000000003</v>
      </c>
      <c r="I36" s="229">
        <v>135.85273000000001</v>
      </c>
      <c r="J36" s="230">
        <v>19.529449761765001</v>
      </c>
      <c r="K36" s="233">
        <v>1.070565315142</v>
      </c>
    </row>
    <row r="37" spans="1:11" ht="14.4" customHeight="1" thickBot="1" x14ac:dyDescent="0.35">
      <c r="A37" s="251" t="s">
        <v>163</v>
      </c>
      <c r="B37" s="229">
        <v>9.9999593978900005</v>
      </c>
      <c r="C37" s="229">
        <v>13.541320000000001</v>
      </c>
      <c r="D37" s="230">
        <v>3.5413606021090001</v>
      </c>
      <c r="E37" s="231">
        <v>1.3541374980830001</v>
      </c>
      <c r="F37" s="229">
        <v>13.205683493013</v>
      </c>
      <c r="G37" s="230">
        <v>12.105209868595001</v>
      </c>
      <c r="H37" s="232">
        <v>2.6100000000000002E-2</v>
      </c>
      <c r="I37" s="229">
        <v>4.5301200000000001</v>
      </c>
      <c r="J37" s="230">
        <v>-7.5750898685949997</v>
      </c>
      <c r="K37" s="233">
        <v>0.34304320578300002</v>
      </c>
    </row>
    <row r="38" spans="1:11" ht="14.4" customHeight="1" thickBot="1" x14ac:dyDescent="0.35">
      <c r="A38" s="251" t="s">
        <v>164</v>
      </c>
      <c r="B38" s="229">
        <v>3.998519759244</v>
      </c>
      <c r="C38" s="229">
        <v>35.630000000000003</v>
      </c>
      <c r="D38" s="230">
        <v>31.631480240755</v>
      </c>
      <c r="E38" s="231">
        <v>8.9107975314169998</v>
      </c>
      <c r="F38" s="229">
        <v>20.939488151643001</v>
      </c>
      <c r="G38" s="230">
        <v>19.194530805673001</v>
      </c>
      <c r="H38" s="232">
        <v>4.9406564584124654E-324</v>
      </c>
      <c r="I38" s="229">
        <v>34.333219999999997</v>
      </c>
      <c r="J38" s="230">
        <v>15.138689194326</v>
      </c>
      <c r="K38" s="233">
        <v>1.63963988763</v>
      </c>
    </row>
    <row r="39" spans="1:11" ht="14.4" customHeight="1" thickBot="1" x14ac:dyDescent="0.35">
      <c r="A39" s="251" t="s">
        <v>165</v>
      </c>
      <c r="B39" s="229">
        <v>4.9406564584124654E-324</v>
      </c>
      <c r="C39" s="229">
        <v>3.38293</v>
      </c>
      <c r="D39" s="230">
        <v>3.38293</v>
      </c>
      <c r="E39" s="239" t="s">
        <v>135</v>
      </c>
      <c r="F39" s="229">
        <v>1.3144797699349999</v>
      </c>
      <c r="G39" s="230">
        <v>1.2049397891069999</v>
      </c>
      <c r="H39" s="232">
        <v>4.5999999999999999E-2</v>
      </c>
      <c r="I39" s="229">
        <v>1.6371199999999999</v>
      </c>
      <c r="J39" s="230">
        <v>0.43218021089199998</v>
      </c>
      <c r="K39" s="233">
        <v>1.245450890491</v>
      </c>
    </row>
    <row r="40" spans="1:11" ht="14.4" customHeight="1" thickBot="1" x14ac:dyDescent="0.35">
      <c r="A40" s="251" t="s">
        <v>166</v>
      </c>
      <c r="B40" s="229">
        <v>4.9406564584124654E-324</v>
      </c>
      <c r="C40" s="229">
        <v>2.57064</v>
      </c>
      <c r="D40" s="230">
        <v>2.57064</v>
      </c>
      <c r="E40" s="239" t="s">
        <v>135</v>
      </c>
      <c r="F40" s="229">
        <v>2.5904843451369999</v>
      </c>
      <c r="G40" s="230">
        <v>2.374610649709</v>
      </c>
      <c r="H40" s="232">
        <v>1.39029</v>
      </c>
      <c r="I40" s="229">
        <v>4.2889499999999998</v>
      </c>
      <c r="J40" s="230">
        <v>1.9143393502899999</v>
      </c>
      <c r="K40" s="233">
        <v>1.6556556336849999</v>
      </c>
    </row>
    <row r="41" spans="1:11" ht="14.4" customHeight="1" thickBot="1" x14ac:dyDescent="0.35">
      <c r="A41" s="251" t="s">
        <v>167</v>
      </c>
      <c r="B41" s="229">
        <v>30.999958133456001</v>
      </c>
      <c r="C41" s="229">
        <v>32.467170000000003</v>
      </c>
      <c r="D41" s="230">
        <v>1.4672118665430001</v>
      </c>
      <c r="E41" s="231">
        <v>1.047329478969</v>
      </c>
      <c r="F41" s="229">
        <v>28.846392982969</v>
      </c>
      <c r="G41" s="230">
        <v>26.442526901055</v>
      </c>
      <c r="H41" s="232">
        <v>1.2390000000000001</v>
      </c>
      <c r="I41" s="229">
        <v>51.954279999999997</v>
      </c>
      <c r="J41" s="230">
        <v>25.511753098943998</v>
      </c>
      <c r="K41" s="233">
        <v>1.8010667756850001</v>
      </c>
    </row>
    <row r="42" spans="1:11" ht="14.4" customHeight="1" thickBot="1" x14ac:dyDescent="0.35">
      <c r="A42" s="251" t="s">
        <v>168</v>
      </c>
      <c r="B42" s="229">
        <v>4.9406564584124654E-324</v>
      </c>
      <c r="C42" s="229">
        <v>4.9406564584124654E-324</v>
      </c>
      <c r="D42" s="230">
        <v>0</v>
      </c>
      <c r="E42" s="231">
        <v>1</v>
      </c>
      <c r="F42" s="229">
        <v>4.9406564584124654E-324</v>
      </c>
      <c r="G42" s="230">
        <v>0</v>
      </c>
      <c r="H42" s="232">
        <v>0.49114000000000002</v>
      </c>
      <c r="I42" s="229">
        <v>0.49114000000000002</v>
      </c>
      <c r="J42" s="230">
        <v>0.49114000000000002</v>
      </c>
      <c r="K42" s="240" t="s">
        <v>135</v>
      </c>
    </row>
    <row r="43" spans="1:11" ht="14.4" customHeight="1" thickBot="1" x14ac:dyDescent="0.35">
      <c r="A43" s="251" t="s">
        <v>169</v>
      </c>
      <c r="B43" s="229">
        <v>4.9406564584124654E-324</v>
      </c>
      <c r="C43" s="229">
        <v>4.9406564584124654E-324</v>
      </c>
      <c r="D43" s="230">
        <v>0</v>
      </c>
      <c r="E43" s="231">
        <v>1</v>
      </c>
      <c r="F43" s="229">
        <v>4.9406564584124654E-324</v>
      </c>
      <c r="G43" s="230">
        <v>0</v>
      </c>
      <c r="H43" s="232">
        <v>4.9406564584124654E-324</v>
      </c>
      <c r="I43" s="229">
        <v>0.35171999999999998</v>
      </c>
      <c r="J43" s="230">
        <v>0.35171999999999998</v>
      </c>
      <c r="K43" s="240" t="s">
        <v>135</v>
      </c>
    </row>
    <row r="44" spans="1:11" ht="14.4" customHeight="1" thickBot="1" x14ac:dyDescent="0.35">
      <c r="A44" s="251" t="s">
        <v>170</v>
      </c>
      <c r="B44" s="229">
        <v>4.9406564584124654E-324</v>
      </c>
      <c r="C44" s="229">
        <v>4.9406564584124654E-324</v>
      </c>
      <c r="D44" s="230">
        <v>0</v>
      </c>
      <c r="E44" s="231">
        <v>1</v>
      </c>
      <c r="F44" s="229">
        <v>4.9406564584124654E-324</v>
      </c>
      <c r="G44" s="230">
        <v>0</v>
      </c>
      <c r="H44" s="232">
        <v>3.9564300000000001</v>
      </c>
      <c r="I44" s="229">
        <v>153.78540000000001</v>
      </c>
      <c r="J44" s="230">
        <v>153.78540000000001</v>
      </c>
      <c r="K44" s="240" t="s">
        <v>135</v>
      </c>
    </row>
    <row r="45" spans="1:11" ht="14.4" customHeight="1" thickBot="1" x14ac:dyDescent="0.35">
      <c r="A45" s="251" t="s">
        <v>171</v>
      </c>
      <c r="B45" s="229">
        <v>5.9999996387329997</v>
      </c>
      <c r="C45" s="229">
        <v>4.9406564584124654E-324</v>
      </c>
      <c r="D45" s="230">
        <v>-5.9999996387329997</v>
      </c>
      <c r="E45" s="231">
        <v>0</v>
      </c>
      <c r="F45" s="229">
        <v>0</v>
      </c>
      <c r="G45" s="230">
        <v>0</v>
      </c>
      <c r="H45" s="232">
        <v>-2.16913</v>
      </c>
      <c r="I45" s="229">
        <v>-2.16913</v>
      </c>
      <c r="J45" s="230">
        <v>-2.16913</v>
      </c>
      <c r="K45" s="240" t="s">
        <v>129</v>
      </c>
    </row>
    <row r="46" spans="1:11" ht="14.4" customHeight="1" thickBot="1" x14ac:dyDescent="0.35">
      <c r="A46" s="250" t="s">
        <v>172</v>
      </c>
      <c r="B46" s="234">
        <v>82.790515015086996</v>
      </c>
      <c r="C46" s="234">
        <v>32.265549999999998</v>
      </c>
      <c r="D46" s="235">
        <v>-50.524965015086998</v>
      </c>
      <c r="E46" s="241">
        <v>0.38972519972899999</v>
      </c>
      <c r="F46" s="234">
        <v>31.755309394548</v>
      </c>
      <c r="G46" s="235">
        <v>29.109033611668998</v>
      </c>
      <c r="H46" s="237">
        <v>4.9406564584124654E-324</v>
      </c>
      <c r="I46" s="234">
        <v>107.72423000000001</v>
      </c>
      <c r="J46" s="235">
        <v>78.615196388330006</v>
      </c>
      <c r="K46" s="242">
        <v>3.392321852751</v>
      </c>
    </row>
    <row r="47" spans="1:11" ht="14.4" customHeight="1" thickBot="1" x14ac:dyDescent="0.35">
      <c r="A47" s="251" t="s">
        <v>173</v>
      </c>
      <c r="B47" s="229">
        <v>2.9999998193659998</v>
      </c>
      <c r="C47" s="229">
        <v>1.0282</v>
      </c>
      <c r="D47" s="230">
        <v>-1.971799819366</v>
      </c>
      <c r="E47" s="231">
        <v>0.34273335396900001</v>
      </c>
      <c r="F47" s="229">
        <v>0.72468711506000005</v>
      </c>
      <c r="G47" s="230">
        <v>0.66429652213799995</v>
      </c>
      <c r="H47" s="232">
        <v>4.9406564584124654E-324</v>
      </c>
      <c r="I47" s="229">
        <v>1.8100000000000002E-2</v>
      </c>
      <c r="J47" s="230">
        <v>-0.64619652213800005</v>
      </c>
      <c r="K47" s="233">
        <v>2.4976296147000001E-2</v>
      </c>
    </row>
    <row r="48" spans="1:11" ht="14.4" customHeight="1" thickBot="1" x14ac:dyDescent="0.35">
      <c r="A48" s="251" t="s">
        <v>174</v>
      </c>
      <c r="B48" s="229">
        <v>42.448917444100999</v>
      </c>
      <c r="C48" s="229">
        <v>7.2249999999999996</v>
      </c>
      <c r="D48" s="230">
        <v>-35.223917444100998</v>
      </c>
      <c r="E48" s="231">
        <v>0.17020457611199999</v>
      </c>
      <c r="F48" s="229">
        <v>7.5045095537890001</v>
      </c>
      <c r="G48" s="230">
        <v>6.87913375764</v>
      </c>
      <c r="H48" s="232">
        <v>4.9406564584124654E-324</v>
      </c>
      <c r="I48" s="229">
        <v>4.6900000000000004</v>
      </c>
      <c r="J48" s="230">
        <v>-2.1891337576400001</v>
      </c>
      <c r="K48" s="233">
        <v>0.62495756270000002</v>
      </c>
    </row>
    <row r="49" spans="1:11" ht="14.4" customHeight="1" thickBot="1" x14ac:dyDescent="0.35">
      <c r="A49" s="251" t="s">
        <v>175</v>
      </c>
      <c r="B49" s="229">
        <v>29.999998193665</v>
      </c>
      <c r="C49" s="229">
        <v>20.144939999999998</v>
      </c>
      <c r="D49" s="230">
        <v>-9.8550581936650001</v>
      </c>
      <c r="E49" s="231">
        <v>0.67149804043100003</v>
      </c>
      <c r="F49" s="229">
        <v>19.797819455108002</v>
      </c>
      <c r="G49" s="230">
        <v>18.148001167181999</v>
      </c>
      <c r="H49" s="232">
        <v>4.9406564584124654E-324</v>
      </c>
      <c r="I49" s="229">
        <v>94.598929999999996</v>
      </c>
      <c r="J49" s="230">
        <v>76.450928832816999</v>
      </c>
      <c r="K49" s="233">
        <v>4.7782499590169998</v>
      </c>
    </row>
    <row r="50" spans="1:11" ht="14.4" customHeight="1" thickBot="1" x14ac:dyDescent="0.35">
      <c r="A50" s="251" t="s">
        <v>176</v>
      </c>
      <c r="B50" s="229">
        <v>4.9406564584124654E-324</v>
      </c>
      <c r="C50" s="229">
        <v>0.95199999999999996</v>
      </c>
      <c r="D50" s="230">
        <v>0.95199999999999996</v>
      </c>
      <c r="E50" s="239" t="s">
        <v>135</v>
      </c>
      <c r="F50" s="229">
        <v>0.97116157583399998</v>
      </c>
      <c r="G50" s="230">
        <v>0.89023144451500003</v>
      </c>
      <c r="H50" s="232">
        <v>4.9406564584124654E-324</v>
      </c>
      <c r="I50" s="229">
        <v>4.4247999999990002</v>
      </c>
      <c r="J50" s="230">
        <v>3.5345685554839998</v>
      </c>
      <c r="K50" s="233">
        <v>4.5561934389719996</v>
      </c>
    </row>
    <row r="51" spans="1:11" ht="14.4" customHeight="1" thickBot="1" x14ac:dyDescent="0.35">
      <c r="A51" s="251" t="s">
        <v>177</v>
      </c>
      <c r="B51" s="229">
        <v>4.9406564584124654E-324</v>
      </c>
      <c r="C51" s="229">
        <v>0.27600000000000002</v>
      </c>
      <c r="D51" s="230">
        <v>0.27600000000000002</v>
      </c>
      <c r="E51" s="239" t="s">
        <v>135</v>
      </c>
      <c r="F51" s="229">
        <v>0</v>
      </c>
      <c r="G51" s="230">
        <v>0</v>
      </c>
      <c r="H51" s="232">
        <v>4.9406564584124654E-324</v>
      </c>
      <c r="I51" s="229">
        <v>2.2189999999999999</v>
      </c>
      <c r="J51" s="230">
        <v>2.2189999999999999</v>
      </c>
      <c r="K51" s="240" t="s">
        <v>129</v>
      </c>
    </row>
    <row r="52" spans="1:11" ht="14.4" customHeight="1" thickBot="1" x14ac:dyDescent="0.35">
      <c r="A52" s="251" t="s">
        <v>178</v>
      </c>
      <c r="B52" s="229">
        <v>7.3415995579529998</v>
      </c>
      <c r="C52" s="229">
        <v>2.6394099999999998</v>
      </c>
      <c r="D52" s="230">
        <v>-4.702189557953</v>
      </c>
      <c r="E52" s="231">
        <v>0.35951429646400002</v>
      </c>
      <c r="F52" s="229">
        <v>2.757131694755</v>
      </c>
      <c r="G52" s="230">
        <v>2.5273707201920002</v>
      </c>
      <c r="H52" s="232">
        <v>4.9406564584124654E-324</v>
      </c>
      <c r="I52" s="229">
        <v>1.7734000000000001</v>
      </c>
      <c r="J52" s="230">
        <v>-0.75397072019199995</v>
      </c>
      <c r="K52" s="233">
        <v>0.64320467657500002</v>
      </c>
    </row>
    <row r="53" spans="1:11" ht="14.4" customHeight="1" thickBot="1" x14ac:dyDescent="0.35">
      <c r="A53" s="250" t="s">
        <v>179</v>
      </c>
      <c r="B53" s="234">
        <v>344.99997922715102</v>
      </c>
      <c r="C53" s="234">
        <v>272.14512999999999</v>
      </c>
      <c r="D53" s="235">
        <v>-72.854849227151007</v>
      </c>
      <c r="E53" s="241">
        <v>0.78882651126400005</v>
      </c>
      <c r="F53" s="234">
        <v>260.650850909898</v>
      </c>
      <c r="G53" s="235">
        <v>238.929946667406</v>
      </c>
      <c r="H53" s="237">
        <v>7.5497500000000004</v>
      </c>
      <c r="I53" s="234">
        <v>89.210650000000001</v>
      </c>
      <c r="J53" s="235">
        <v>-149.71929666740601</v>
      </c>
      <c r="K53" s="242">
        <v>0.34226111170700002</v>
      </c>
    </row>
    <row r="54" spans="1:11" ht="14.4" customHeight="1" thickBot="1" x14ac:dyDescent="0.35">
      <c r="A54" s="251" t="s">
        <v>180</v>
      </c>
      <c r="B54" s="229">
        <v>183.99994892115001</v>
      </c>
      <c r="C54" s="229">
        <v>167.07577000000001</v>
      </c>
      <c r="D54" s="230">
        <v>-16.924178921149</v>
      </c>
      <c r="E54" s="231">
        <v>0.908020741199</v>
      </c>
      <c r="F54" s="229">
        <v>156.43645258501999</v>
      </c>
      <c r="G54" s="230">
        <v>143.400081536268</v>
      </c>
      <c r="H54" s="232">
        <v>0.31215999999999999</v>
      </c>
      <c r="I54" s="229">
        <v>38.710259999999998</v>
      </c>
      <c r="J54" s="230">
        <v>-104.689821536268</v>
      </c>
      <c r="K54" s="233">
        <v>0.24745038231300001</v>
      </c>
    </row>
    <row r="55" spans="1:11" ht="14.4" customHeight="1" thickBot="1" x14ac:dyDescent="0.35">
      <c r="A55" s="251" t="s">
        <v>181</v>
      </c>
      <c r="B55" s="229">
        <v>161.00003030600101</v>
      </c>
      <c r="C55" s="229">
        <v>105.06936</v>
      </c>
      <c r="D55" s="230">
        <v>-55.930670306000998</v>
      </c>
      <c r="E55" s="231">
        <v>0.65260459765300005</v>
      </c>
      <c r="F55" s="229">
        <v>104.214398324878</v>
      </c>
      <c r="G55" s="230">
        <v>95.529865131137996</v>
      </c>
      <c r="H55" s="232">
        <v>7.23759</v>
      </c>
      <c r="I55" s="229">
        <v>50.500390000000003</v>
      </c>
      <c r="J55" s="230">
        <v>-45.029475131138</v>
      </c>
      <c r="K55" s="233">
        <v>0.48458169707499998</v>
      </c>
    </row>
    <row r="56" spans="1:11" ht="14.4" customHeight="1" thickBot="1" x14ac:dyDescent="0.35">
      <c r="A56" s="250" t="s">
        <v>182</v>
      </c>
      <c r="B56" s="234">
        <v>4.9406564584124654E-324</v>
      </c>
      <c r="C56" s="234">
        <v>6.0060000000000002</v>
      </c>
      <c r="D56" s="235">
        <v>6.0060000000000002</v>
      </c>
      <c r="E56" s="236" t="s">
        <v>135</v>
      </c>
      <c r="F56" s="234">
        <v>0</v>
      </c>
      <c r="G56" s="235">
        <v>0</v>
      </c>
      <c r="H56" s="237">
        <v>4.9406564584124654E-324</v>
      </c>
      <c r="I56" s="234">
        <v>5.434722104253712E-323</v>
      </c>
      <c r="J56" s="235">
        <v>5.434722104253712E-323</v>
      </c>
      <c r="K56" s="238" t="s">
        <v>129</v>
      </c>
    </row>
    <row r="57" spans="1:11" ht="14.4" customHeight="1" thickBot="1" x14ac:dyDescent="0.35">
      <c r="A57" s="251" t="s">
        <v>183</v>
      </c>
      <c r="B57" s="229">
        <v>4.9406564584124654E-324</v>
      </c>
      <c r="C57" s="229">
        <v>6.0060000000000002</v>
      </c>
      <c r="D57" s="230">
        <v>6.0060000000000002</v>
      </c>
      <c r="E57" s="239" t="s">
        <v>135</v>
      </c>
      <c r="F57" s="229">
        <v>0</v>
      </c>
      <c r="G57" s="230">
        <v>0</v>
      </c>
      <c r="H57" s="232">
        <v>4.9406564584124654E-324</v>
      </c>
      <c r="I57" s="229">
        <v>5.434722104253712E-323</v>
      </c>
      <c r="J57" s="230">
        <v>5.434722104253712E-323</v>
      </c>
      <c r="K57" s="240" t="s">
        <v>129</v>
      </c>
    </row>
    <row r="58" spans="1:11" ht="14.4" customHeight="1" thickBot="1" x14ac:dyDescent="0.35">
      <c r="A58" s="250" t="s">
        <v>184</v>
      </c>
      <c r="B58" s="234">
        <v>4.9406564584124654E-324</v>
      </c>
      <c r="C58" s="234">
        <v>1.73569</v>
      </c>
      <c r="D58" s="235">
        <v>1.73569</v>
      </c>
      <c r="E58" s="236" t="s">
        <v>135</v>
      </c>
      <c r="F58" s="234">
        <v>0</v>
      </c>
      <c r="G58" s="235">
        <v>0</v>
      </c>
      <c r="H58" s="237">
        <v>4.9406564584124654E-324</v>
      </c>
      <c r="I58" s="234">
        <v>2.3040600000000002</v>
      </c>
      <c r="J58" s="235">
        <v>2.3040600000000002</v>
      </c>
      <c r="K58" s="238" t="s">
        <v>129</v>
      </c>
    </row>
    <row r="59" spans="1:11" ht="14.4" customHeight="1" thickBot="1" x14ac:dyDescent="0.35">
      <c r="A59" s="251" t="s">
        <v>185</v>
      </c>
      <c r="B59" s="229">
        <v>4.9406564584124654E-324</v>
      </c>
      <c r="C59" s="229">
        <v>1.1607000000000001</v>
      </c>
      <c r="D59" s="230">
        <v>1.1607000000000001</v>
      </c>
      <c r="E59" s="239" t="s">
        <v>135</v>
      </c>
      <c r="F59" s="229">
        <v>0</v>
      </c>
      <c r="G59" s="230">
        <v>0</v>
      </c>
      <c r="H59" s="232">
        <v>4.9406564584124654E-324</v>
      </c>
      <c r="I59" s="229">
        <v>1.3771599999999999</v>
      </c>
      <c r="J59" s="230">
        <v>1.3771599999999999</v>
      </c>
      <c r="K59" s="240" t="s">
        <v>129</v>
      </c>
    </row>
    <row r="60" spans="1:11" ht="14.4" customHeight="1" thickBot="1" x14ac:dyDescent="0.35">
      <c r="A60" s="251" t="s">
        <v>186</v>
      </c>
      <c r="B60" s="229">
        <v>4.9406564584124654E-324</v>
      </c>
      <c r="C60" s="229">
        <v>0.28359000000000001</v>
      </c>
      <c r="D60" s="230">
        <v>0.28359000000000001</v>
      </c>
      <c r="E60" s="239" t="s">
        <v>135</v>
      </c>
      <c r="F60" s="229">
        <v>0</v>
      </c>
      <c r="G60" s="230">
        <v>0</v>
      </c>
      <c r="H60" s="232">
        <v>4.9406564584124654E-324</v>
      </c>
      <c r="I60" s="229">
        <v>2.681E-2</v>
      </c>
      <c r="J60" s="230">
        <v>2.681E-2</v>
      </c>
      <c r="K60" s="240" t="s">
        <v>129</v>
      </c>
    </row>
    <row r="61" spans="1:11" ht="14.4" customHeight="1" thickBot="1" x14ac:dyDescent="0.35">
      <c r="A61" s="251" t="s">
        <v>187</v>
      </c>
      <c r="B61" s="229">
        <v>4.9406564584124654E-324</v>
      </c>
      <c r="C61" s="229">
        <v>0.12592</v>
      </c>
      <c r="D61" s="230">
        <v>0.12592</v>
      </c>
      <c r="E61" s="239" t="s">
        <v>135</v>
      </c>
      <c r="F61" s="229">
        <v>0</v>
      </c>
      <c r="G61" s="230">
        <v>0</v>
      </c>
      <c r="H61" s="232">
        <v>4.9406564584124654E-324</v>
      </c>
      <c r="I61" s="229">
        <v>0.90008999999999995</v>
      </c>
      <c r="J61" s="230">
        <v>0.90008999999999995</v>
      </c>
      <c r="K61" s="240" t="s">
        <v>129</v>
      </c>
    </row>
    <row r="62" spans="1:11" ht="14.4" customHeight="1" thickBot="1" x14ac:dyDescent="0.35">
      <c r="A62" s="251" t="s">
        <v>188</v>
      </c>
      <c r="B62" s="229">
        <v>4.9406564584124654E-324</v>
      </c>
      <c r="C62" s="229">
        <v>0.16547999999999999</v>
      </c>
      <c r="D62" s="230">
        <v>0.16547999999999999</v>
      </c>
      <c r="E62" s="239" t="s">
        <v>135</v>
      </c>
      <c r="F62" s="229">
        <v>0</v>
      </c>
      <c r="G62" s="230">
        <v>0</v>
      </c>
      <c r="H62" s="232">
        <v>4.9406564584124654E-324</v>
      </c>
      <c r="I62" s="229">
        <v>5.434722104253712E-323</v>
      </c>
      <c r="J62" s="230">
        <v>5.434722104253712E-323</v>
      </c>
      <c r="K62" s="240" t="s">
        <v>129</v>
      </c>
    </row>
    <row r="63" spans="1:11" ht="14.4" customHeight="1" thickBot="1" x14ac:dyDescent="0.35">
      <c r="A63" s="250" t="s">
        <v>189</v>
      </c>
      <c r="B63" s="234">
        <v>4.9406564584124654E-324</v>
      </c>
      <c r="C63" s="234">
        <v>0.18817999999999999</v>
      </c>
      <c r="D63" s="235">
        <v>0.18817999999999999</v>
      </c>
      <c r="E63" s="236" t="s">
        <v>135</v>
      </c>
      <c r="F63" s="234">
        <v>0</v>
      </c>
      <c r="G63" s="235">
        <v>0</v>
      </c>
      <c r="H63" s="237">
        <v>4.9406564584124654E-324</v>
      </c>
      <c r="I63" s="234">
        <v>0.53098999999999996</v>
      </c>
      <c r="J63" s="235">
        <v>0.53098999999999996</v>
      </c>
      <c r="K63" s="238" t="s">
        <v>129</v>
      </c>
    </row>
    <row r="64" spans="1:11" ht="14.4" customHeight="1" thickBot="1" x14ac:dyDescent="0.35">
      <c r="A64" s="251" t="s">
        <v>190</v>
      </c>
      <c r="B64" s="229">
        <v>4.9406564584124654E-324</v>
      </c>
      <c r="C64" s="229">
        <v>0.18817999999999999</v>
      </c>
      <c r="D64" s="230">
        <v>0.18817999999999999</v>
      </c>
      <c r="E64" s="239" t="s">
        <v>135</v>
      </c>
      <c r="F64" s="229">
        <v>0</v>
      </c>
      <c r="G64" s="230">
        <v>0</v>
      </c>
      <c r="H64" s="232">
        <v>4.9406564584124654E-324</v>
      </c>
      <c r="I64" s="229">
        <v>0.53098999999999996</v>
      </c>
      <c r="J64" s="230">
        <v>0.53098999999999996</v>
      </c>
      <c r="K64" s="240" t="s">
        <v>129</v>
      </c>
    </row>
    <row r="65" spans="1:11" ht="14.4" customHeight="1" thickBot="1" x14ac:dyDescent="0.35">
      <c r="A65" s="250" t="s">
        <v>191</v>
      </c>
      <c r="B65" s="234">
        <v>4.9406564584124654E-324</v>
      </c>
      <c r="C65" s="234">
        <v>0.32436999999999999</v>
      </c>
      <c r="D65" s="235">
        <v>0.32436999999999999</v>
      </c>
      <c r="E65" s="236" t="s">
        <v>135</v>
      </c>
      <c r="F65" s="234">
        <v>0</v>
      </c>
      <c r="G65" s="235">
        <v>0</v>
      </c>
      <c r="H65" s="237">
        <v>4.9406564584124654E-324</v>
      </c>
      <c r="I65" s="234">
        <v>8.0210000000000004E-2</v>
      </c>
      <c r="J65" s="235">
        <v>8.0210000000000004E-2</v>
      </c>
      <c r="K65" s="238" t="s">
        <v>129</v>
      </c>
    </row>
    <row r="66" spans="1:11" ht="14.4" customHeight="1" thickBot="1" x14ac:dyDescent="0.35">
      <c r="A66" s="251" t="s">
        <v>192</v>
      </c>
      <c r="B66" s="229">
        <v>4.9406564584124654E-324</v>
      </c>
      <c r="C66" s="229">
        <v>0.32436999999999999</v>
      </c>
      <c r="D66" s="230">
        <v>0.32436999999999999</v>
      </c>
      <c r="E66" s="239" t="s">
        <v>135</v>
      </c>
      <c r="F66" s="229">
        <v>0</v>
      </c>
      <c r="G66" s="230">
        <v>0</v>
      </c>
      <c r="H66" s="232">
        <v>4.9406564584124654E-324</v>
      </c>
      <c r="I66" s="229">
        <v>8.0210000000000004E-2</v>
      </c>
      <c r="J66" s="230">
        <v>8.0210000000000004E-2</v>
      </c>
      <c r="K66" s="240" t="s">
        <v>129</v>
      </c>
    </row>
    <row r="67" spans="1:11" ht="14.4" customHeight="1" thickBot="1" x14ac:dyDescent="0.35">
      <c r="A67" s="249" t="s">
        <v>45</v>
      </c>
      <c r="B67" s="229">
        <v>1716.27455666112</v>
      </c>
      <c r="C67" s="229">
        <v>1319.58851</v>
      </c>
      <c r="D67" s="230">
        <v>-396.68604666111798</v>
      </c>
      <c r="E67" s="231">
        <v>0.76886795581599998</v>
      </c>
      <c r="F67" s="229">
        <v>1577.2212487889001</v>
      </c>
      <c r="G67" s="230">
        <v>1445.7861447231601</v>
      </c>
      <c r="H67" s="232">
        <v>124.572</v>
      </c>
      <c r="I67" s="229">
        <v>1151.4194399999999</v>
      </c>
      <c r="J67" s="230">
        <v>-294.36670472315598</v>
      </c>
      <c r="K67" s="233">
        <v>0.73003038786300001</v>
      </c>
    </row>
    <row r="68" spans="1:11" ht="14.4" customHeight="1" thickBot="1" x14ac:dyDescent="0.35">
      <c r="A68" s="250" t="s">
        <v>193</v>
      </c>
      <c r="B68" s="234">
        <v>4.9406564584124654E-324</v>
      </c>
      <c r="C68" s="234">
        <v>-7.8416499999999996</v>
      </c>
      <c r="D68" s="235">
        <v>-7.8416499999999996</v>
      </c>
      <c r="E68" s="236" t="s">
        <v>135</v>
      </c>
      <c r="F68" s="234">
        <v>0</v>
      </c>
      <c r="G68" s="235">
        <v>0</v>
      </c>
      <c r="H68" s="237">
        <v>4.9406564584124654E-324</v>
      </c>
      <c r="I68" s="234">
        <v>-6.6162599999999996</v>
      </c>
      <c r="J68" s="235">
        <v>-6.6162599999999996</v>
      </c>
      <c r="K68" s="238" t="s">
        <v>129</v>
      </c>
    </row>
    <row r="69" spans="1:11" ht="14.4" customHeight="1" thickBot="1" x14ac:dyDescent="0.35">
      <c r="A69" s="251" t="s">
        <v>194</v>
      </c>
      <c r="B69" s="229">
        <v>4.9406564584124654E-324</v>
      </c>
      <c r="C69" s="229">
        <v>-7.8416499999999996</v>
      </c>
      <c r="D69" s="230">
        <v>-7.8416499999999996</v>
      </c>
      <c r="E69" s="239" t="s">
        <v>135</v>
      </c>
      <c r="F69" s="229">
        <v>0</v>
      </c>
      <c r="G69" s="230">
        <v>0</v>
      </c>
      <c r="H69" s="232">
        <v>4.9406564584124654E-324</v>
      </c>
      <c r="I69" s="229">
        <v>-6.6162599999999996</v>
      </c>
      <c r="J69" s="230">
        <v>-6.6162599999999996</v>
      </c>
      <c r="K69" s="240" t="s">
        <v>129</v>
      </c>
    </row>
    <row r="70" spans="1:11" ht="14.4" customHeight="1" thickBot="1" x14ac:dyDescent="0.35">
      <c r="A70" s="250" t="s">
        <v>195</v>
      </c>
      <c r="B70" s="234">
        <v>1716.27455666112</v>
      </c>
      <c r="C70" s="234">
        <v>1319.58851</v>
      </c>
      <c r="D70" s="235">
        <v>-396.68604666111702</v>
      </c>
      <c r="E70" s="241">
        <v>0.76886795581599998</v>
      </c>
      <c r="F70" s="234">
        <v>1577.2212487889001</v>
      </c>
      <c r="G70" s="235">
        <v>1445.7861447231601</v>
      </c>
      <c r="H70" s="237">
        <v>124.572</v>
      </c>
      <c r="I70" s="234">
        <v>1151.4194399999999</v>
      </c>
      <c r="J70" s="235">
        <v>-294.36670472315598</v>
      </c>
      <c r="K70" s="242">
        <v>0.73003038786300001</v>
      </c>
    </row>
    <row r="71" spans="1:11" ht="14.4" customHeight="1" thickBot="1" x14ac:dyDescent="0.35">
      <c r="A71" s="251" t="s">
        <v>196</v>
      </c>
      <c r="B71" s="229">
        <v>382.27269698291701</v>
      </c>
      <c r="C71" s="229">
        <v>415.40800000000002</v>
      </c>
      <c r="D71" s="230">
        <v>33.135303017082002</v>
      </c>
      <c r="E71" s="231">
        <v>1.0866797531670001</v>
      </c>
      <c r="F71" s="229">
        <v>408.22960072871302</v>
      </c>
      <c r="G71" s="230">
        <v>374.21046733465403</v>
      </c>
      <c r="H71" s="232">
        <v>33.942</v>
      </c>
      <c r="I71" s="229">
        <v>380.27199999999999</v>
      </c>
      <c r="J71" s="230">
        <v>6.0615326653450001</v>
      </c>
      <c r="K71" s="233">
        <v>0.93151500851699998</v>
      </c>
    </row>
    <row r="72" spans="1:11" ht="14.4" customHeight="1" thickBot="1" x14ac:dyDescent="0.35">
      <c r="A72" s="251" t="s">
        <v>197</v>
      </c>
      <c r="B72" s="229">
        <v>371.99985760145699</v>
      </c>
      <c r="C72" s="229">
        <v>212.143</v>
      </c>
      <c r="D72" s="230">
        <v>-159.85685760145699</v>
      </c>
      <c r="E72" s="231">
        <v>0.57027710001700005</v>
      </c>
      <c r="F72" s="229">
        <v>382.01641833898498</v>
      </c>
      <c r="G72" s="230">
        <v>350.18171681073602</v>
      </c>
      <c r="H72" s="232">
        <v>16.585999999999999</v>
      </c>
      <c r="I72" s="229">
        <v>194.929</v>
      </c>
      <c r="J72" s="230">
        <v>-155.25271681073599</v>
      </c>
      <c r="K72" s="233">
        <v>0.51026340922000002</v>
      </c>
    </row>
    <row r="73" spans="1:11" ht="14.4" customHeight="1" thickBot="1" x14ac:dyDescent="0.35">
      <c r="A73" s="251" t="s">
        <v>198</v>
      </c>
      <c r="B73" s="229">
        <v>832.00192990419805</v>
      </c>
      <c r="C73" s="229">
        <v>675.64700000000005</v>
      </c>
      <c r="D73" s="230">
        <v>-156.354929904198</v>
      </c>
      <c r="E73" s="231">
        <v>0.81207383746999995</v>
      </c>
      <c r="F73" s="229">
        <v>771.058992716072</v>
      </c>
      <c r="G73" s="230">
        <v>706.80407665639996</v>
      </c>
      <c r="H73" s="232">
        <v>73.543999999999997</v>
      </c>
      <c r="I73" s="229">
        <v>572.59799999999996</v>
      </c>
      <c r="J73" s="230">
        <v>-134.2060766564</v>
      </c>
      <c r="K73" s="233">
        <v>0.74261244004500004</v>
      </c>
    </row>
    <row r="74" spans="1:11" ht="14.4" customHeight="1" thickBot="1" x14ac:dyDescent="0.35">
      <c r="A74" s="251" t="s">
        <v>199</v>
      </c>
      <c r="B74" s="229">
        <v>130.000072172545</v>
      </c>
      <c r="C74" s="229">
        <v>16.390509999999999</v>
      </c>
      <c r="D74" s="230">
        <v>-113.609562172545</v>
      </c>
      <c r="E74" s="231">
        <v>0.126080776157</v>
      </c>
      <c r="F74" s="229">
        <v>15.916237005127</v>
      </c>
      <c r="G74" s="230">
        <v>14.589883921366001</v>
      </c>
      <c r="H74" s="232">
        <v>0.5</v>
      </c>
      <c r="I74" s="229">
        <v>3.6204399999999999</v>
      </c>
      <c r="J74" s="230">
        <v>-10.969443921366</v>
      </c>
      <c r="K74" s="233">
        <v>0.22746833933300001</v>
      </c>
    </row>
    <row r="75" spans="1:11" ht="14.4" customHeight="1" thickBot="1" x14ac:dyDescent="0.35">
      <c r="A75" s="250" t="s">
        <v>200</v>
      </c>
      <c r="B75" s="234">
        <v>4.9406564584124654E-324</v>
      </c>
      <c r="C75" s="234">
        <v>7.8416499999999996</v>
      </c>
      <c r="D75" s="235">
        <v>7.8416499999999996</v>
      </c>
      <c r="E75" s="236" t="s">
        <v>135</v>
      </c>
      <c r="F75" s="234">
        <v>0</v>
      </c>
      <c r="G75" s="235">
        <v>0</v>
      </c>
      <c r="H75" s="237">
        <v>4.9406564584124654E-324</v>
      </c>
      <c r="I75" s="234">
        <v>6.6162599999999996</v>
      </c>
      <c r="J75" s="235">
        <v>6.6162599999999996</v>
      </c>
      <c r="K75" s="238" t="s">
        <v>129</v>
      </c>
    </row>
    <row r="76" spans="1:11" ht="14.4" customHeight="1" thickBot="1" x14ac:dyDescent="0.35">
      <c r="A76" s="251" t="s">
        <v>201</v>
      </c>
      <c r="B76" s="229">
        <v>4.9406564584124654E-324</v>
      </c>
      <c r="C76" s="229">
        <v>3.0852200000000001</v>
      </c>
      <c r="D76" s="230">
        <v>3.0852200000000001</v>
      </c>
      <c r="E76" s="239" t="s">
        <v>135</v>
      </c>
      <c r="F76" s="229">
        <v>0</v>
      </c>
      <c r="G76" s="230">
        <v>0</v>
      </c>
      <c r="H76" s="232">
        <v>4.9406564584124654E-324</v>
      </c>
      <c r="I76" s="229">
        <v>2.60684</v>
      </c>
      <c r="J76" s="230">
        <v>2.60684</v>
      </c>
      <c r="K76" s="240" t="s">
        <v>129</v>
      </c>
    </row>
    <row r="77" spans="1:11" ht="14.4" customHeight="1" thickBot="1" x14ac:dyDescent="0.35">
      <c r="A77" s="251" t="s">
        <v>202</v>
      </c>
      <c r="B77" s="229">
        <v>4.9406564584124654E-324</v>
      </c>
      <c r="C77" s="229">
        <v>0.71635000000000004</v>
      </c>
      <c r="D77" s="230">
        <v>0.71635000000000004</v>
      </c>
      <c r="E77" s="239" t="s">
        <v>135</v>
      </c>
      <c r="F77" s="229">
        <v>0</v>
      </c>
      <c r="G77" s="230">
        <v>0</v>
      </c>
      <c r="H77" s="232">
        <v>4.9406564584124654E-324</v>
      </c>
      <c r="I77" s="229">
        <v>0.53522000000000003</v>
      </c>
      <c r="J77" s="230">
        <v>0.53522000000000003</v>
      </c>
      <c r="K77" s="240" t="s">
        <v>129</v>
      </c>
    </row>
    <row r="78" spans="1:11" ht="14.4" customHeight="1" thickBot="1" x14ac:dyDescent="0.35">
      <c r="A78" s="251" t="s">
        <v>203</v>
      </c>
      <c r="B78" s="229">
        <v>4.9406564584124654E-324</v>
      </c>
      <c r="C78" s="229">
        <v>4.0260699999999998</v>
      </c>
      <c r="D78" s="230">
        <v>4.0260699999999998</v>
      </c>
      <c r="E78" s="239" t="s">
        <v>135</v>
      </c>
      <c r="F78" s="229">
        <v>0</v>
      </c>
      <c r="G78" s="230">
        <v>0</v>
      </c>
      <c r="H78" s="232">
        <v>4.9406564584124654E-324</v>
      </c>
      <c r="I78" s="229">
        <v>3.4603299999999999</v>
      </c>
      <c r="J78" s="230">
        <v>3.4603299999999999</v>
      </c>
      <c r="K78" s="240" t="s">
        <v>129</v>
      </c>
    </row>
    <row r="79" spans="1:11" ht="14.4" customHeight="1" thickBot="1" x14ac:dyDescent="0.35">
      <c r="A79" s="251" t="s">
        <v>204</v>
      </c>
      <c r="B79" s="229">
        <v>4.9406564584124654E-324</v>
      </c>
      <c r="C79" s="229">
        <v>1.401E-2</v>
      </c>
      <c r="D79" s="230">
        <v>1.401E-2</v>
      </c>
      <c r="E79" s="239" t="s">
        <v>135</v>
      </c>
      <c r="F79" s="229">
        <v>0</v>
      </c>
      <c r="G79" s="230">
        <v>0</v>
      </c>
      <c r="H79" s="232">
        <v>4.9406564584124654E-324</v>
      </c>
      <c r="I79" s="229">
        <v>1.387E-2</v>
      </c>
      <c r="J79" s="230">
        <v>1.387E-2</v>
      </c>
      <c r="K79" s="240" t="s">
        <v>129</v>
      </c>
    </row>
    <row r="80" spans="1:11" ht="14.4" customHeight="1" thickBot="1" x14ac:dyDescent="0.35">
      <c r="A80" s="249" t="s">
        <v>46</v>
      </c>
      <c r="B80" s="229">
        <v>284817.77437079098</v>
      </c>
      <c r="C80" s="229">
        <v>320813.99398000003</v>
      </c>
      <c r="D80" s="230">
        <v>35996.2196092085</v>
      </c>
      <c r="E80" s="231">
        <v>1.1263833329520001</v>
      </c>
      <c r="F80" s="229">
        <v>284015.00099998497</v>
      </c>
      <c r="G80" s="230">
        <v>260347.08424998599</v>
      </c>
      <c r="H80" s="232">
        <v>14698.46925</v>
      </c>
      <c r="I80" s="229">
        <v>222565.89834000001</v>
      </c>
      <c r="J80" s="230">
        <v>-37781.185909985899</v>
      </c>
      <c r="K80" s="233">
        <v>0.78364134836599997</v>
      </c>
    </row>
    <row r="81" spans="1:11" ht="14.4" customHeight="1" thickBot="1" x14ac:dyDescent="0.35">
      <c r="A81" s="250" t="s">
        <v>205</v>
      </c>
      <c r="B81" s="234">
        <v>4.9406564584124654E-324</v>
      </c>
      <c r="C81" s="234">
        <v>-58.018770000000004</v>
      </c>
      <c r="D81" s="235">
        <v>-58.018770000000004</v>
      </c>
      <c r="E81" s="236" t="s">
        <v>135</v>
      </c>
      <c r="F81" s="234">
        <v>0</v>
      </c>
      <c r="G81" s="235">
        <v>0</v>
      </c>
      <c r="H81" s="237">
        <v>4.9406564584124654E-324</v>
      </c>
      <c r="I81" s="234">
        <v>-71.849029999999004</v>
      </c>
      <c r="J81" s="235">
        <v>-71.849029999999004</v>
      </c>
      <c r="K81" s="238" t="s">
        <v>129</v>
      </c>
    </row>
    <row r="82" spans="1:11" ht="14.4" customHeight="1" thickBot="1" x14ac:dyDescent="0.35">
      <c r="A82" s="251" t="s">
        <v>206</v>
      </c>
      <c r="B82" s="229">
        <v>4.9406564584124654E-324</v>
      </c>
      <c r="C82" s="229">
        <v>-58.018770000000004</v>
      </c>
      <c r="D82" s="230">
        <v>-58.018770000000004</v>
      </c>
      <c r="E82" s="239" t="s">
        <v>135</v>
      </c>
      <c r="F82" s="229">
        <v>0</v>
      </c>
      <c r="G82" s="230">
        <v>0</v>
      </c>
      <c r="H82" s="232">
        <v>4.9406564584124654E-324</v>
      </c>
      <c r="I82" s="229">
        <v>-71.849029999999004</v>
      </c>
      <c r="J82" s="230">
        <v>-71.849029999999004</v>
      </c>
      <c r="K82" s="240" t="s">
        <v>129</v>
      </c>
    </row>
    <row r="83" spans="1:11" ht="14.4" customHeight="1" thickBot="1" x14ac:dyDescent="0.35">
      <c r="A83" s="250" t="s">
        <v>207</v>
      </c>
      <c r="B83" s="234">
        <v>284817.77437079098</v>
      </c>
      <c r="C83" s="234">
        <v>320872.01274999999</v>
      </c>
      <c r="D83" s="235">
        <v>36054.238379208502</v>
      </c>
      <c r="E83" s="241">
        <v>1.12658703783</v>
      </c>
      <c r="F83" s="234">
        <v>284015.00099998497</v>
      </c>
      <c r="G83" s="235">
        <v>260347.08424998599</v>
      </c>
      <c r="H83" s="237">
        <v>14698.46925</v>
      </c>
      <c r="I83" s="234">
        <v>222637.74737</v>
      </c>
      <c r="J83" s="235">
        <v>-37709.336879985902</v>
      </c>
      <c r="K83" s="242">
        <v>0.78389432454600005</v>
      </c>
    </row>
    <row r="84" spans="1:11" ht="14.4" customHeight="1" thickBot="1" x14ac:dyDescent="0.35">
      <c r="A84" s="251" t="s">
        <v>208</v>
      </c>
      <c r="B84" s="229">
        <v>8699.9994761629405</v>
      </c>
      <c r="C84" s="229">
        <v>18045.27161</v>
      </c>
      <c r="D84" s="230">
        <v>9345.2721338370593</v>
      </c>
      <c r="E84" s="231">
        <v>2.0741692754619998</v>
      </c>
      <c r="F84" s="229">
        <v>16519.999999999101</v>
      </c>
      <c r="G84" s="230">
        <v>15143.333333332501</v>
      </c>
      <c r="H84" s="232">
        <v>1320.8756800000001</v>
      </c>
      <c r="I84" s="229">
        <v>16021.77594</v>
      </c>
      <c r="J84" s="230">
        <v>878.44260666749096</v>
      </c>
      <c r="K84" s="233">
        <v>0.96984115859499997</v>
      </c>
    </row>
    <row r="85" spans="1:11" ht="14.4" customHeight="1" thickBot="1" x14ac:dyDescent="0.35">
      <c r="A85" s="251" t="s">
        <v>209</v>
      </c>
      <c r="B85" s="229">
        <v>1599.9998636621499</v>
      </c>
      <c r="C85" s="229">
        <v>1965.2382500000001</v>
      </c>
      <c r="D85" s="230">
        <v>365.238386337848</v>
      </c>
      <c r="E85" s="231">
        <v>1.2282740109120001</v>
      </c>
      <c r="F85" s="229">
        <v>1619.99999999991</v>
      </c>
      <c r="G85" s="230">
        <v>1484.99999999992</v>
      </c>
      <c r="H85" s="232">
        <v>91.908779999999993</v>
      </c>
      <c r="I85" s="229">
        <v>1870.68688</v>
      </c>
      <c r="J85" s="230">
        <v>385.68688000008001</v>
      </c>
      <c r="K85" s="233">
        <v>1.1547449876539999</v>
      </c>
    </row>
    <row r="86" spans="1:11" ht="14.4" customHeight="1" thickBot="1" x14ac:dyDescent="0.35">
      <c r="A86" s="251" t="s">
        <v>210</v>
      </c>
      <c r="B86" s="229">
        <v>4.9406564584124654E-324</v>
      </c>
      <c r="C86" s="229">
        <v>37.200029999999998</v>
      </c>
      <c r="D86" s="230">
        <v>37.200029999999998</v>
      </c>
      <c r="E86" s="239" t="s">
        <v>135</v>
      </c>
      <c r="F86" s="229">
        <v>44.999999999997002</v>
      </c>
      <c r="G86" s="230">
        <v>41.249999999997002</v>
      </c>
      <c r="H86" s="232">
        <v>2.4689100000000002</v>
      </c>
      <c r="I86" s="229">
        <v>50.403950000000002</v>
      </c>
      <c r="J86" s="230">
        <v>9.1539500000020002</v>
      </c>
      <c r="K86" s="233">
        <v>1.120087777777</v>
      </c>
    </row>
    <row r="87" spans="1:11" ht="14.4" customHeight="1" thickBot="1" x14ac:dyDescent="0.35">
      <c r="A87" s="251" t="s">
        <v>211</v>
      </c>
      <c r="B87" s="229">
        <v>11999.9992774661</v>
      </c>
      <c r="C87" s="229">
        <v>6043.2175900000002</v>
      </c>
      <c r="D87" s="230">
        <v>-5956.7816874661203</v>
      </c>
      <c r="E87" s="231">
        <v>0.50360149615500005</v>
      </c>
      <c r="F87" s="229">
        <v>6234.9999999996598</v>
      </c>
      <c r="G87" s="230">
        <v>5715.4166666663596</v>
      </c>
      <c r="H87" s="232">
        <v>393.14013999999997</v>
      </c>
      <c r="I87" s="229">
        <v>2627.4034499999998</v>
      </c>
      <c r="J87" s="230">
        <v>-3088.0132166663602</v>
      </c>
      <c r="K87" s="233">
        <v>0.421395902165</v>
      </c>
    </row>
    <row r="88" spans="1:11" ht="14.4" customHeight="1" thickBot="1" x14ac:dyDescent="0.35">
      <c r="A88" s="251" t="s">
        <v>212</v>
      </c>
      <c r="B88" s="229">
        <v>66000.100186057403</v>
      </c>
      <c r="C88" s="229">
        <v>89003.32359</v>
      </c>
      <c r="D88" s="230">
        <v>23003.2234039426</v>
      </c>
      <c r="E88" s="231">
        <v>1.348533158875</v>
      </c>
      <c r="F88" s="229">
        <v>89769.999999995096</v>
      </c>
      <c r="G88" s="230">
        <v>82289.166666662204</v>
      </c>
      <c r="H88" s="232">
        <v>4447.0884400000004</v>
      </c>
      <c r="I88" s="229">
        <v>76156.103659999993</v>
      </c>
      <c r="J88" s="230">
        <v>-6133.0630066621798</v>
      </c>
      <c r="K88" s="233">
        <v>0.84834692725799998</v>
      </c>
    </row>
    <row r="89" spans="1:11" ht="14.4" customHeight="1" thickBot="1" x14ac:dyDescent="0.35">
      <c r="A89" s="251" t="s">
        <v>213</v>
      </c>
      <c r="B89" s="229">
        <v>66999.683445871298</v>
      </c>
      <c r="C89" s="229">
        <v>102191.81071000001</v>
      </c>
      <c r="D89" s="230">
        <v>35192.1272641287</v>
      </c>
      <c r="E89" s="231">
        <v>1.525258112488</v>
      </c>
      <c r="F89" s="229">
        <v>102549.999999994</v>
      </c>
      <c r="G89" s="230">
        <v>94004.166666661506</v>
      </c>
      <c r="H89" s="232">
        <v>5368.7846499999996</v>
      </c>
      <c r="I89" s="229">
        <v>85799.549159999995</v>
      </c>
      <c r="J89" s="230">
        <v>-8204.6175066615506</v>
      </c>
      <c r="K89" s="233">
        <v>0.83666064514799998</v>
      </c>
    </row>
    <row r="90" spans="1:11" ht="14.4" customHeight="1" thickBot="1" x14ac:dyDescent="0.35">
      <c r="A90" s="251" t="s">
        <v>214</v>
      </c>
      <c r="B90" s="229">
        <v>1599.9998636621499</v>
      </c>
      <c r="C90" s="229">
        <v>1842.9031500000001</v>
      </c>
      <c r="D90" s="230">
        <v>242.90328633784799</v>
      </c>
      <c r="E90" s="231">
        <v>1.1518145668969999</v>
      </c>
      <c r="F90" s="229">
        <v>1839.9999999999</v>
      </c>
      <c r="G90" s="230">
        <v>1686.6666666665701</v>
      </c>
      <c r="H90" s="232">
        <v>156.74807999999999</v>
      </c>
      <c r="I90" s="229">
        <v>1730.03322</v>
      </c>
      <c r="J90" s="230">
        <v>43.366553333425003</v>
      </c>
      <c r="K90" s="233">
        <v>0.94023544565200001</v>
      </c>
    </row>
    <row r="91" spans="1:11" ht="14.4" customHeight="1" thickBot="1" x14ac:dyDescent="0.35">
      <c r="A91" s="251" t="s">
        <v>215</v>
      </c>
      <c r="B91" s="229">
        <v>7299.9995204585603</v>
      </c>
      <c r="C91" s="229">
        <v>8965.7089599999999</v>
      </c>
      <c r="D91" s="230">
        <v>1665.7094395414399</v>
      </c>
      <c r="E91" s="231">
        <v>1.228179390268</v>
      </c>
      <c r="F91" s="229">
        <v>8770.00099999952</v>
      </c>
      <c r="G91" s="230">
        <v>8039.1675833329</v>
      </c>
      <c r="H91" s="232">
        <v>708.28114000000005</v>
      </c>
      <c r="I91" s="229">
        <v>9500.3330900000001</v>
      </c>
      <c r="J91" s="230">
        <v>1461.1655066671001</v>
      </c>
      <c r="K91" s="233">
        <v>1.083276169523</v>
      </c>
    </row>
    <row r="92" spans="1:11" ht="14.4" customHeight="1" thickBot="1" x14ac:dyDescent="0.35">
      <c r="A92" s="251" t="s">
        <v>216</v>
      </c>
      <c r="B92" s="229">
        <v>9999.9993578884405</v>
      </c>
      <c r="C92" s="229">
        <v>9570.0828199999996</v>
      </c>
      <c r="D92" s="230">
        <v>-429.91653788843701</v>
      </c>
      <c r="E92" s="231">
        <v>0.95700834344999997</v>
      </c>
      <c r="F92" s="229">
        <v>9589.9999999994707</v>
      </c>
      <c r="G92" s="230">
        <v>8790.8333333328501</v>
      </c>
      <c r="H92" s="232">
        <v>940.03237999999999</v>
      </c>
      <c r="I92" s="229">
        <v>10827.19896</v>
      </c>
      <c r="J92" s="230">
        <v>2036.3656266671501</v>
      </c>
      <c r="K92" s="233">
        <v>1.1290092763290001</v>
      </c>
    </row>
    <row r="93" spans="1:11" ht="14.4" customHeight="1" thickBot="1" x14ac:dyDescent="0.35">
      <c r="A93" s="251" t="s">
        <v>217</v>
      </c>
      <c r="B93" s="229">
        <v>3999.9997191553798</v>
      </c>
      <c r="C93" s="229">
        <v>3944.40598</v>
      </c>
      <c r="D93" s="230">
        <v>-55.593739155374998</v>
      </c>
      <c r="E93" s="231">
        <v>0.98610156423499995</v>
      </c>
      <c r="F93" s="229">
        <v>3279.9999999998199</v>
      </c>
      <c r="G93" s="230">
        <v>3006.6666666665001</v>
      </c>
      <c r="H93" s="232">
        <v>232.98496</v>
      </c>
      <c r="I93" s="229">
        <v>3208.0780800000002</v>
      </c>
      <c r="J93" s="230">
        <v>201.41141333349699</v>
      </c>
      <c r="K93" s="233">
        <v>0.97807258536499997</v>
      </c>
    </row>
    <row r="94" spans="1:11" ht="14.4" customHeight="1" thickBot="1" x14ac:dyDescent="0.35">
      <c r="A94" s="251" t="s">
        <v>218</v>
      </c>
      <c r="B94" s="229">
        <v>32908.998058511002</v>
      </c>
      <c r="C94" s="229">
        <v>33870.41562</v>
      </c>
      <c r="D94" s="230">
        <v>961.41756148894603</v>
      </c>
      <c r="E94" s="231">
        <v>1.0292144282169999</v>
      </c>
      <c r="F94" s="229">
        <v>15224.9999999992</v>
      </c>
      <c r="G94" s="230">
        <v>13956.2499999992</v>
      </c>
      <c r="H94" s="232">
        <v>18.5992</v>
      </c>
      <c r="I94" s="229">
        <v>2908.6930600000001</v>
      </c>
      <c r="J94" s="230">
        <v>-11047.5569399992</v>
      </c>
      <c r="K94" s="233">
        <v>0.191047163218</v>
      </c>
    </row>
    <row r="95" spans="1:11" ht="14.4" customHeight="1" thickBot="1" x14ac:dyDescent="0.35">
      <c r="A95" s="251" t="s">
        <v>219</v>
      </c>
      <c r="B95" s="229">
        <v>32908.998058511002</v>
      </c>
      <c r="C95" s="229">
        <v>36232.188000000002</v>
      </c>
      <c r="D95" s="230">
        <v>3323.1899414889499</v>
      </c>
      <c r="E95" s="231">
        <v>1.1009811947349999</v>
      </c>
      <c r="F95" s="229">
        <v>19504.999999998901</v>
      </c>
      <c r="G95" s="230">
        <v>17879.583333332299</v>
      </c>
      <c r="H95" s="232">
        <v>88.176749999999998</v>
      </c>
      <c r="I95" s="229">
        <v>3842.7070699999999</v>
      </c>
      <c r="J95" s="230">
        <v>-14036.8762633323</v>
      </c>
      <c r="K95" s="233">
        <v>0.19701138528500001</v>
      </c>
    </row>
    <row r="96" spans="1:11" ht="14.4" customHeight="1" thickBot="1" x14ac:dyDescent="0.35">
      <c r="A96" s="251" t="s">
        <v>220</v>
      </c>
      <c r="B96" s="229">
        <v>1899.99984559881</v>
      </c>
      <c r="C96" s="229">
        <v>1175.21615</v>
      </c>
      <c r="D96" s="230">
        <v>-724.78369559880502</v>
      </c>
      <c r="E96" s="231">
        <v>0.61853486605300001</v>
      </c>
      <c r="F96" s="229">
        <v>1249.99999999993</v>
      </c>
      <c r="G96" s="230">
        <v>1145.83333333327</v>
      </c>
      <c r="H96" s="232">
        <v>136.24782999999999</v>
      </c>
      <c r="I96" s="229">
        <v>1033.83395</v>
      </c>
      <c r="J96" s="230">
        <v>-111.999383333271</v>
      </c>
      <c r="K96" s="233">
        <v>0.82706716000000002</v>
      </c>
    </row>
    <row r="97" spans="1:11" ht="14.4" customHeight="1" thickBot="1" x14ac:dyDescent="0.35">
      <c r="A97" s="251" t="s">
        <v>221</v>
      </c>
      <c r="B97" s="229">
        <v>1399.99995570438</v>
      </c>
      <c r="C97" s="229">
        <v>831.92940999999996</v>
      </c>
      <c r="D97" s="230">
        <v>-568.07054570437799</v>
      </c>
      <c r="E97" s="231">
        <v>0.59423531165800003</v>
      </c>
      <c r="F97" s="229">
        <v>914.99999999994998</v>
      </c>
      <c r="G97" s="230">
        <v>838.74999999995396</v>
      </c>
      <c r="H97" s="232">
        <v>103.17825999999999</v>
      </c>
      <c r="I97" s="229">
        <v>682.63171999999997</v>
      </c>
      <c r="J97" s="230">
        <v>-156.11827999995401</v>
      </c>
      <c r="K97" s="233">
        <v>0.74604559562799999</v>
      </c>
    </row>
    <row r="98" spans="1:11" ht="14.4" customHeight="1" thickBot="1" x14ac:dyDescent="0.35">
      <c r="A98" s="251" t="s">
        <v>222</v>
      </c>
      <c r="B98" s="229">
        <v>500.00000989441901</v>
      </c>
      <c r="C98" s="229">
        <v>1500.5243399999999</v>
      </c>
      <c r="D98" s="230">
        <v>1000.52433010558</v>
      </c>
      <c r="E98" s="231">
        <v>3.001048620612</v>
      </c>
      <c r="F98" s="229">
        <v>1579.99999999991</v>
      </c>
      <c r="G98" s="230">
        <v>1448.33333333325</v>
      </c>
      <c r="H98" s="232">
        <v>273.28707000000003</v>
      </c>
      <c r="I98" s="229">
        <v>1538.84458</v>
      </c>
      <c r="J98" s="230">
        <v>90.511246666746004</v>
      </c>
      <c r="K98" s="233">
        <v>0.97395226582200001</v>
      </c>
    </row>
    <row r="99" spans="1:11" ht="14.4" customHeight="1" thickBot="1" x14ac:dyDescent="0.35">
      <c r="A99" s="251" t="s">
        <v>223</v>
      </c>
      <c r="B99" s="229">
        <v>4999.9997389442096</v>
      </c>
      <c r="C99" s="229">
        <v>5652.57654</v>
      </c>
      <c r="D99" s="230">
        <v>652.57680105578504</v>
      </c>
      <c r="E99" s="231">
        <v>1.1305153670250001</v>
      </c>
      <c r="F99" s="229">
        <v>5319.9999999997099</v>
      </c>
      <c r="G99" s="230">
        <v>4876.6666666663996</v>
      </c>
      <c r="H99" s="232">
        <v>416.66698000000002</v>
      </c>
      <c r="I99" s="229">
        <v>4839.4705999999996</v>
      </c>
      <c r="J99" s="230">
        <v>-37.196066666398998</v>
      </c>
      <c r="K99" s="233">
        <v>0.90967492481199996</v>
      </c>
    </row>
    <row r="100" spans="1:11" ht="14.4" customHeight="1" thickBot="1" x14ac:dyDescent="0.35">
      <c r="A100" s="252" t="s">
        <v>224</v>
      </c>
      <c r="B100" s="234">
        <v>-3149.9998103348598</v>
      </c>
      <c r="C100" s="234">
        <v>-3795.26928</v>
      </c>
      <c r="D100" s="235">
        <v>-645.26946966514299</v>
      </c>
      <c r="E100" s="241">
        <v>1.204847463021</v>
      </c>
      <c r="F100" s="234">
        <v>-3499.9999999998099</v>
      </c>
      <c r="G100" s="235">
        <v>-3208.3333333331602</v>
      </c>
      <c r="H100" s="237">
        <v>-73.563419999999994</v>
      </c>
      <c r="I100" s="234">
        <v>-3850.8032499999999</v>
      </c>
      <c r="J100" s="235">
        <v>-642.46991666684198</v>
      </c>
      <c r="K100" s="242">
        <v>1.1002295</v>
      </c>
    </row>
    <row r="101" spans="1:11" ht="14.4" customHeight="1" thickBot="1" x14ac:dyDescent="0.35">
      <c r="A101" s="250" t="s">
        <v>225</v>
      </c>
      <c r="B101" s="234">
        <v>-3149.9998103348598</v>
      </c>
      <c r="C101" s="234">
        <v>-3795.26928</v>
      </c>
      <c r="D101" s="235">
        <v>-645.26946966514299</v>
      </c>
      <c r="E101" s="241">
        <v>1.204847463021</v>
      </c>
      <c r="F101" s="234">
        <v>-3499.9999999998099</v>
      </c>
      <c r="G101" s="235">
        <v>-3208.3333333331602</v>
      </c>
      <c r="H101" s="237">
        <v>-73.563419999999994</v>
      </c>
      <c r="I101" s="234">
        <v>-3850.8032499999999</v>
      </c>
      <c r="J101" s="235">
        <v>-642.46991666684198</v>
      </c>
      <c r="K101" s="242">
        <v>1.1002295</v>
      </c>
    </row>
    <row r="102" spans="1:11" ht="14.4" customHeight="1" thickBot="1" x14ac:dyDescent="0.35">
      <c r="A102" s="251" t="s">
        <v>226</v>
      </c>
      <c r="B102" s="229">
        <v>-149.99999096832599</v>
      </c>
      <c r="C102" s="229">
        <v>-176.1</v>
      </c>
      <c r="D102" s="230">
        <v>-26.100009031673</v>
      </c>
      <c r="E102" s="231">
        <v>1.174000070687</v>
      </c>
      <c r="F102" s="229">
        <v>0</v>
      </c>
      <c r="G102" s="230">
        <v>0</v>
      </c>
      <c r="H102" s="232">
        <v>217.17303999999999</v>
      </c>
      <c r="I102" s="229">
        <v>-251.59612999999999</v>
      </c>
      <c r="J102" s="230">
        <v>-251.59612999999999</v>
      </c>
      <c r="K102" s="240" t="s">
        <v>129</v>
      </c>
    </row>
    <row r="103" spans="1:11" ht="14.4" customHeight="1" thickBot="1" x14ac:dyDescent="0.35">
      <c r="A103" s="251" t="s">
        <v>227</v>
      </c>
      <c r="B103" s="229">
        <v>-2999.9998193665301</v>
      </c>
      <c r="C103" s="229">
        <v>-3619.1692800000001</v>
      </c>
      <c r="D103" s="230">
        <v>-619.16946063346995</v>
      </c>
      <c r="E103" s="231">
        <v>1.206389832638</v>
      </c>
      <c r="F103" s="229">
        <v>-3499.9999999998099</v>
      </c>
      <c r="G103" s="230">
        <v>-3208.3333333331602</v>
      </c>
      <c r="H103" s="232">
        <v>-290.73646000000002</v>
      </c>
      <c r="I103" s="229">
        <v>-3599.20712</v>
      </c>
      <c r="J103" s="230">
        <v>-390.87378666684299</v>
      </c>
      <c r="K103" s="233">
        <v>1.028344891428</v>
      </c>
    </row>
    <row r="104" spans="1:11" ht="14.4" customHeight="1" thickBot="1" x14ac:dyDescent="0.35">
      <c r="A104" s="253" t="s">
        <v>228</v>
      </c>
      <c r="B104" s="234">
        <v>1085.8319446208</v>
      </c>
      <c r="C104" s="234">
        <v>2096.5039400000001</v>
      </c>
      <c r="D104" s="235">
        <v>1010.6719953792</v>
      </c>
      <c r="E104" s="241">
        <v>1.9307812322019999</v>
      </c>
      <c r="F104" s="234">
        <v>1763.5941588309199</v>
      </c>
      <c r="G104" s="235">
        <v>1616.6279789283401</v>
      </c>
      <c r="H104" s="237">
        <v>88.214489999999998</v>
      </c>
      <c r="I104" s="234">
        <v>1825.3754100000001</v>
      </c>
      <c r="J104" s="235">
        <v>208.74743107166</v>
      </c>
      <c r="K104" s="242">
        <v>1.035031444655</v>
      </c>
    </row>
    <row r="105" spans="1:11" ht="14.4" customHeight="1" thickBot="1" x14ac:dyDescent="0.35">
      <c r="A105" s="249" t="s">
        <v>48</v>
      </c>
      <c r="B105" s="229">
        <v>168.041159882047</v>
      </c>
      <c r="C105" s="229">
        <v>460.72854999999998</v>
      </c>
      <c r="D105" s="230">
        <v>292.68739011795299</v>
      </c>
      <c r="E105" s="231">
        <v>2.7417601159339999</v>
      </c>
      <c r="F105" s="229">
        <v>293.03008243930299</v>
      </c>
      <c r="G105" s="230">
        <v>268.61090890269401</v>
      </c>
      <c r="H105" s="232">
        <v>38.089590000000001</v>
      </c>
      <c r="I105" s="229">
        <v>397.10316999999998</v>
      </c>
      <c r="J105" s="230">
        <v>128.492261097306</v>
      </c>
      <c r="K105" s="233">
        <v>1.3551617864429999</v>
      </c>
    </row>
    <row r="106" spans="1:11" ht="14.4" customHeight="1" thickBot="1" x14ac:dyDescent="0.35">
      <c r="A106" s="254" t="s">
        <v>229</v>
      </c>
      <c r="B106" s="229">
        <v>4.9406564584124654E-324</v>
      </c>
      <c r="C106" s="229">
        <v>-3.0235699999999999</v>
      </c>
      <c r="D106" s="230">
        <v>-3.0235699999999999</v>
      </c>
      <c r="E106" s="239" t="s">
        <v>135</v>
      </c>
      <c r="F106" s="229">
        <v>0</v>
      </c>
      <c r="G106" s="230">
        <v>0</v>
      </c>
      <c r="H106" s="232">
        <v>4.9406564584124654E-324</v>
      </c>
      <c r="I106" s="229">
        <v>-0.70281000000000005</v>
      </c>
      <c r="J106" s="230">
        <v>-0.70281000000000005</v>
      </c>
      <c r="K106" s="240" t="s">
        <v>129</v>
      </c>
    </row>
    <row r="107" spans="1:11" ht="14.4" customHeight="1" thickBot="1" x14ac:dyDescent="0.35">
      <c r="A107" s="251" t="s">
        <v>230</v>
      </c>
      <c r="B107" s="229">
        <v>4.9406564584124654E-324</v>
      </c>
      <c r="C107" s="229">
        <v>-3.0235699999999999</v>
      </c>
      <c r="D107" s="230">
        <v>-3.0235699999999999</v>
      </c>
      <c r="E107" s="239" t="s">
        <v>135</v>
      </c>
      <c r="F107" s="229">
        <v>0</v>
      </c>
      <c r="G107" s="230">
        <v>0</v>
      </c>
      <c r="H107" s="232">
        <v>4.9406564584124654E-324</v>
      </c>
      <c r="I107" s="229">
        <v>-0.70281000000000005</v>
      </c>
      <c r="J107" s="230">
        <v>-0.70281000000000005</v>
      </c>
      <c r="K107" s="240" t="s">
        <v>129</v>
      </c>
    </row>
    <row r="108" spans="1:11" ht="14.4" customHeight="1" thickBot="1" x14ac:dyDescent="0.35">
      <c r="A108" s="250" t="s">
        <v>231</v>
      </c>
      <c r="B108" s="234">
        <v>4.9406564584124654E-324</v>
      </c>
      <c r="C108" s="234">
        <v>35.857390000000002</v>
      </c>
      <c r="D108" s="235">
        <v>35.857390000000002</v>
      </c>
      <c r="E108" s="236" t="s">
        <v>135</v>
      </c>
      <c r="F108" s="234">
        <v>0</v>
      </c>
      <c r="G108" s="235">
        <v>0</v>
      </c>
      <c r="H108" s="237">
        <v>4.9406564584124654E-324</v>
      </c>
      <c r="I108" s="234">
        <v>7.6529999999999996</v>
      </c>
      <c r="J108" s="235">
        <v>7.6529999999999996</v>
      </c>
      <c r="K108" s="238" t="s">
        <v>129</v>
      </c>
    </row>
    <row r="109" spans="1:11" ht="14.4" customHeight="1" thickBot="1" x14ac:dyDescent="0.35">
      <c r="A109" s="251" t="s">
        <v>232</v>
      </c>
      <c r="B109" s="229">
        <v>4.9406564584124654E-324</v>
      </c>
      <c r="C109" s="229">
        <v>35.857390000000002</v>
      </c>
      <c r="D109" s="230">
        <v>35.857390000000002</v>
      </c>
      <c r="E109" s="239" t="s">
        <v>135</v>
      </c>
      <c r="F109" s="229">
        <v>0</v>
      </c>
      <c r="G109" s="230">
        <v>0</v>
      </c>
      <c r="H109" s="232">
        <v>4.9406564584124654E-324</v>
      </c>
      <c r="I109" s="229">
        <v>5.434722104253712E-323</v>
      </c>
      <c r="J109" s="230">
        <v>5.434722104253712E-323</v>
      </c>
      <c r="K109" s="240" t="s">
        <v>129</v>
      </c>
    </row>
    <row r="110" spans="1:11" ht="14.4" customHeight="1" thickBot="1" x14ac:dyDescent="0.35">
      <c r="A110" s="251" t="s">
        <v>233</v>
      </c>
      <c r="B110" s="229">
        <v>4.9406564584124654E-324</v>
      </c>
      <c r="C110" s="229">
        <v>4.9406564584124654E-324</v>
      </c>
      <c r="D110" s="230">
        <v>0</v>
      </c>
      <c r="E110" s="231">
        <v>1</v>
      </c>
      <c r="F110" s="229">
        <v>4.9406564584124654E-324</v>
      </c>
      <c r="G110" s="230">
        <v>0</v>
      </c>
      <c r="H110" s="232">
        <v>4.9406564584124654E-324</v>
      </c>
      <c r="I110" s="229">
        <v>7.6529999999999996</v>
      </c>
      <c r="J110" s="230">
        <v>7.6529999999999996</v>
      </c>
      <c r="K110" s="240" t="s">
        <v>135</v>
      </c>
    </row>
    <row r="111" spans="1:11" ht="14.4" customHeight="1" thickBot="1" x14ac:dyDescent="0.35">
      <c r="A111" s="250" t="s">
        <v>234</v>
      </c>
      <c r="B111" s="234">
        <v>168.041159882047</v>
      </c>
      <c r="C111" s="234">
        <v>424.87115999999997</v>
      </c>
      <c r="D111" s="235">
        <v>256.83000011795298</v>
      </c>
      <c r="E111" s="241">
        <v>2.5283755497649998</v>
      </c>
      <c r="F111" s="234">
        <v>293.03008243930299</v>
      </c>
      <c r="G111" s="235">
        <v>268.61090890269401</v>
      </c>
      <c r="H111" s="237">
        <v>38.089590000000001</v>
      </c>
      <c r="I111" s="234">
        <v>389.45017000000001</v>
      </c>
      <c r="J111" s="235">
        <v>120.83926109730599</v>
      </c>
      <c r="K111" s="242">
        <v>1.3290450139379999</v>
      </c>
    </row>
    <row r="112" spans="1:11" ht="14.4" customHeight="1" thickBot="1" x14ac:dyDescent="0.35">
      <c r="A112" s="251" t="s">
        <v>235</v>
      </c>
      <c r="B112" s="229">
        <v>4.9406564584124654E-324</v>
      </c>
      <c r="C112" s="229">
        <v>92.884</v>
      </c>
      <c r="D112" s="230">
        <v>92.884</v>
      </c>
      <c r="E112" s="239" t="s">
        <v>135</v>
      </c>
      <c r="F112" s="229">
        <v>79.838397752161001</v>
      </c>
      <c r="G112" s="230">
        <v>73.185197939481</v>
      </c>
      <c r="H112" s="232">
        <v>6.2619999999999996</v>
      </c>
      <c r="I112" s="229">
        <v>251.96645000000001</v>
      </c>
      <c r="J112" s="230">
        <v>178.78125206051899</v>
      </c>
      <c r="K112" s="233">
        <v>3.1559557442789998</v>
      </c>
    </row>
    <row r="113" spans="1:11" ht="14.4" customHeight="1" thickBot="1" x14ac:dyDescent="0.35">
      <c r="A113" s="251" t="s">
        <v>236</v>
      </c>
      <c r="B113" s="229">
        <v>61.041006324649999</v>
      </c>
      <c r="C113" s="229">
        <v>106.2912</v>
      </c>
      <c r="D113" s="230">
        <v>45.250193675349003</v>
      </c>
      <c r="E113" s="231">
        <v>1.7413081205550001</v>
      </c>
      <c r="F113" s="229">
        <v>90.201135590198007</v>
      </c>
      <c r="G113" s="230">
        <v>82.684374291013995</v>
      </c>
      <c r="H113" s="232">
        <v>4.9406564584124654E-324</v>
      </c>
      <c r="I113" s="229">
        <v>34.40428</v>
      </c>
      <c r="J113" s="230">
        <v>-48.280094291014002</v>
      </c>
      <c r="K113" s="233">
        <v>0.38141737102099998</v>
      </c>
    </row>
    <row r="114" spans="1:11" ht="14.4" customHeight="1" thickBot="1" x14ac:dyDescent="0.35">
      <c r="A114" s="251" t="s">
        <v>237</v>
      </c>
      <c r="B114" s="229">
        <v>39.000237651749998</v>
      </c>
      <c r="C114" s="229">
        <v>170.32849999999999</v>
      </c>
      <c r="D114" s="230">
        <v>131.32826234825001</v>
      </c>
      <c r="E114" s="231">
        <v>4.3673708227350003</v>
      </c>
      <c r="F114" s="229">
        <v>54.995564748789</v>
      </c>
      <c r="G114" s="230">
        <v>50.412601019722999</v>
      </c>
      <c r="H114" s="232">
        <v>31.372630000000001</v>
      </c>
      <c r="I114" s="229">
        <v>57.393039999999999</v>
      </c>
      <c r="J114" s="230">
        <v>6.9804389802760003</v>
      </c>
      <c r="K114" s="233">
        <v>1.0435939745709999</v>
      </c>
    </row>
    <row r="115" spans="1:11" ht="14.4" customHeight="1" thickBot="1" x14ac:dyDescent="0.35">
      <c r="A115" s="251" t="s">
        <v>238</v>
      </c>
      <c r="B115" s="229">
        <v>67.999915905646006</v>
      </c>
      <c r="C115" s="229">
        <v>55.367460000000001</v>
      </c>
      <c r="D115" s="230">
        <v>-12.632455905645999</v>
      </c>
      <c r="E115" s="231">
        <v>0.81422835988200004</v>
      </c>
      <c r="F115" s="229">
        <v>67.994984348154006</v>
      </c>
      <c r="G115" s="230">
        <v>62.328735652474002</v>
      </c>
      <c r="H115" s="232">
        <v>0.45495999999999998</v>
      </c>
      <c r="I115" s="229">
        <v>45.686399999999999</v>
      </c>
      <c r="J115" s="230">
        <v>-16.642335652473999</v>
      </c>
      <c r="K115" s="233">
        <v>0.67190838321299995</v>
      </c>
    </row>
    <row r="116" spans="1:11" ht="14.4" customHeight="1" thickBot="1" x14ac:dyDescent="0.35">
      <c r="A116" s="250" t="s">
        <v>239</v>
      </c>
      <c r="B116" s="234">
        <v>4.9406564584124654E-324</v>
      </c>
      <c r="C116" s="234">
        <v>3.0235699999999999</v>
      </c>
      <c r="D116" s="235">
        <v>3.0235699999999999</v>
      </c>
      <c r="E116" s="236" t="s">
        <v>135</v>
      </c>
      <c r="F116" s="234">
        <v>0</v>
      </c>
      <c r="G116" s="235">
        <v>0</v>
      </c>
      <c r="H116" s="237">
        <v>4.9406564584124654E-324</v>
      </c>
      <c r="I116" s="234">
        <v>0.70281000000000005</v>
      </c>
      <c r="J116" s="235">
        <v>0.70281000000000005</v>
      </c>
      <c r="K116" s="238" t="s">
        <v>129</v>
      </c>
    </row>
    <row r="117" spans="1:11" ht="14.4" customHeight="1" thickBot="1" x14ac:dyDescent="0.35">
      <c r="A117" s="251" t="s">
        <v>240</v>
      </c>
      <c r="B117" s="229">
        <v>4.9406564584124654E-324</v>
      </c>
      <c r="C117" s="229">
        <v>4.7359999999999999E-2</v>
      </c>
      <c r="D117" s="230">
        <v>4.7359999999999999E-2</v>
      </c>
      <c r="E117" s="239" t="s">
        <v>135</v>
      </c>
      <c r="F117" s="229">
        <v>0</v>
      </c>
      <c r="G117" s="230">
        <v>0</v>
      </c>
      <c r="H117" s="232">
        <v>4.9406564584124654E-324</v>
      </c>
      <c r="I117" s="229">
        <v>0.45279999999999998</v>
      </c>
      <c r="J117" s="230">
        <v>0.45279999999999998</v>
      </c>
      <c r="K117" s="240" t="s">
        <v>129</v>
      </c>
    </row>
    <row r="118" spans="1:11" ht="14.4" customHeight="1" thickBot="1" x14ac:dyDescent="0.35">
      <c r="A118" s="251" t="s">
        <v>241</v>
      </c>
      <c r="B118" s="229">
        <v>4.9406564584124654E-324</v>
      </c>
      <c r="C118" s="229">
        <v>2.97621</v>
      </c>
      <c r="D118" s="230">
        <v>2.97621</v>
      </c>
      <c r="E118" s="239" t="s">
        <v>135</v>
      </c>
      <c r="F118" s="229">
        <v>0</v>
      </c>
      <c r="G118" s="230">
        <v>0</v>
      </c>
      <c r="H118" s="232">
        <v>4.9406564584124654E-324</v>
      </c>
      <c r="I118" s="229">
        <v>0.25001000000000001</v>
      </c>
      <c r="J118" s="230">
        <v>0.25001000000000001</v>
      </c>
      <c r="K118" s="240" t="s">
        <v>129</v>
      </c>
    </row>
    <row r="119" spans="1:11" ht="14.4" customHeight="1" thickBot="1" x14ac:dyDescent="0.35">
      <c r="A119" s="252" t="s">
        <v>49</v>
      </c>
      <c r="B119" s="234">
        <v>71.999875664803</v>
      </c>
      <c r="C119" s="234">
        <v>32.427999999999997</v>
      </c>
      <c r="D119" s="235">
        <v>-39.571875664803002</v>
      </c>
      <c r="E119" s="241">
        <v>0.450389666656</v>
      </c>
      <c r="F119" s="234">
        <v>0</v>
      </c>
      <c r="G119" s="235">
        <v>0</v>
      </c>
      <c r="H119" s="237">
        <v>2.5619999999999998</v>
      </c>
      <c r="I119" s="234">
        <v>16.658000000000001</v>
      </c>
      <c r="J119" s="235">
        <v>16.658000000000001</v>
      </c>
      <c r="K119" s="238" t="s">
        <v>129</v>
      </c>
    </row>
    <row r="120" spans="1:11" ht="14.4" customHeight="1" thickBot="1" x14ac:dyDescent="0.35">
      <c r="A120" s="250" t="s">
        <v>242</v>
      </c>
      <c r="B120" s="234">
        <v>71.999875664803</v>
      </c>
      <c r="C120" s="234">
        <v>32.427999999999997</v>
      </c>
      <c r="D120" s="235">
        <v>-39.571875664803002</v>
      </c>
      <c r="E120" s="241">
        <v>0.450389666656</v>
      </c>
      <c r="F120" s="234">
        <v>0</v>
      </c>
      <c r="G120" s="235">
        <v>0</v>
      </c>
      <c r="H120" s="237">
        <v>2.5619999999999998</v>
      </c>
      <c r="I120" s="234">
        <v>16.658000000000001</v>
      </c>
      <c r="J120" s="235">
        <v>16.658000000000001</v>
      </c>
      <c r="K120" s="238" t="s">
        <v>129</v>
      </c>
    </row>
    <row r="121" spans="1:11" ht="14.4" customHeight="1" thickBot="1" x14ac:dyDescent="0.35">
      <c r="A121" s="251" t="s">
        <v>243</v>
      </c>
      <c r="B121" s="229">
        <v>71.999875664803</v>
      </c>
      <c r="C121" s="229">
        <v>23.988</v>
      </c>
      <c r="D121" s="230">
        <v>-48.011875664803</v>
      </c>
      <c r="E121" s="231">
        <v>0.33316724200499997</v>
      </c>
      <c r="F121" s="229">
        <v>0</v>
      </c>
      <c r="G121" s="230">
        <v>0</v>
      </c>
      <c r="H121" s="232">
        <v>1.022</v>
      </c>
      <c r="I121" s="229">
        <v>14.318</v>
      </c>
      <c r="J121" s="230">
        <v>14.318</v>
      </c>
      <c r="K121" s="240" t="s">
        <v>129</v>
      </c>
    </row>
    <row r="122" spans="1:11" ht="14.4" customHeight="1" thickBot="1" x14ac:dyDescent="0.35">
      <c r="A122" s="251" t="s">
        <v>244</v>
      </c>
      <c r="B122" s="229">
        <v>4.9406564584124654E-324</v>
      </c>
      <c r="C122" s="229">
        <v>8.44</v>
      </c>
      <c r="D122" s="230">
        <v>8.44</v>
      </c>
      <c r="E122" s="239" t="s">
        <v>135</v>
      </c>
      <c r="F122" s="229">
        <v>0</v>
      </c>
      <c r="G122" s="230">
        <v>0</v>
      </c>
      <c r="H122" s="232">
        <v>1.54</v>
      </c>
      <c r="I122" s="229">
        <v>2.34</v>
      </c>
      <c r="J122" s="230">
        <v>2.34</v>
      </c>
      <c r="K122" s="240" t="s">
        <v>129</v>
      </c>
    </row>
    <row r="123" spans="1:11" ht="14.4" customHeight="1" thickBot="1" x14ac:dyDescent="0.35">
      <c r="A123" s="249" t="s">
        <v>50</v>
      </c>
      <c r="B123" s="229">
        <v>845.790909073948</v>
      </c>
      <c r="C123" s="229">
        <v>1603.3473899999999</v>
      </c>
      <c r="D123" s="230">
        <v>757.55648092605099</v>
      </c>
      <c r="E123" s="231">
        <v>1.8956782022580001</v>
      </c>
      <c r="F123" s="229">
        <v>1470.5640763916099</v>
      </c>
      <c r="G123" s="230">
        <v>1348.0170700256499</v>
      </c>
      <c r="H123" s="232">
        <v>47.562899999999999</v>
      </c>
      <c r="I123" s="229">
        <v>1411.6142400000001</v>
      </c>
      <c r="J123" s="230">
        <v>63.597169974353001</v>
      </c>
      <c r="K123" s="233">
        <v>0.95991345270899997</v>
      </c>
    </row>
    <row r="124" spans="1:11" ht="14.4" customHeight="1" thickBot="1" x14ac:dyDescent="0.35">
      <c r="A124" s="250" t="s">
        <v>245</v>
      </c>
      <c r="B124" s="234">
        <v>4.9406564584124654E-324</v>
      </c>
      <c r="C124" s="234">
        <v>-3.0378699999999998</v>
      </c>
      <c r="D124" s="235">
        <v>-3.0378699999999998</v>
      </c>
      <c r="E124" s="236" t="s">
        <v>135</v>
      </c>
      <c r="F124" s="234">
        <v>0</v>
      </c>
      <c r="G124" s="235">
        <v>0</v>
      </c>
      <c r="H124" s="237">
        <v>4.9406564584124654E-324</v>
      </c>
      <c r="I124" s="234">
        <v>-1.02338</v>
      </c>
      <c r="J124" s="235">
        <v>-1.02338</v>
      </c>
      <c r="K124" s="238" t="s">
        <v>129</v>
      </c>
    </row>
    <row r="125" spans="1:11" ht="14.4" customHeight="1" thickBot="1" x14ac:dyDescent="0.35">
      <c r="A125" s="251" t="s">
        <v>246</v>
      </c>
      <c r="B125" s="229">
        <v>4.9406564584124654E-324</v>
      </c>
      <c r="C125" s="229">
        <v>-3.0378699999999998</v>
      </c>
      <c r="D125" s="230">
        <v>-3.0378699999999998</v>
      </c>
      <c r="E125" s="239" t="s">
        <v>135</v>
      </c>
      <c r="F125" s="229">
        <v>0</v>
      </c>
      <c r="G125" s="230">
        <v>0</v>
      </c>
      <c r="H125" s="232">
        <v>4.9406564584124654E-324</v>
      </c>
      <c r="I125" s="229">
        <v>-1.02338</v>
      </c>
      <c r="J125" s="230">
        <v>-1.02338</v>
      </c>
      <c r="K125" s="240" t="s">
        <v>129</v>
      </c>
    </row>
    <row r="126" spans="1:11" ht="14.4" customHeight="1" thickBot="1" x14ac:dyDescent="0.35">
      <c r="A126" s="250" t="s">
        <v>247</v>
      </c>
      <c r="B126" s="234">
        <v>2.3874498562480002</v>
      </c>
      <c r="C126" s="234">
        <v>0.86519999999999997</v>
      </c>
      <c r="D126" s="235">
        <v>-1.522249856248</v>
      </c>
      <c r="E126" s="241">
        <v>0.362395045799</v>
      </c>
      <c r="F126" s="234">
        <v>0.82994613317400001</v>
      </c>
      <c r="G126" s="235">
        <v>0.76078395540900001</v>
      </c>
      <c r="H126" s="237">
        <v>4.9406564584124654E-324</v>
      </c>
      <c r="I126" s="234">
        <v>5.434722104253712E-323</v>
      </c>
      <c r="J126" s="235">
        <v>-0.76078395540900001</v>
      </c>
      <c r="K126" s="242">
        <v>6.4228533959362051E-323</v>
      </c>
    </row>
    <row r="127" spans="1:11" ht="14.4" customHeight="1" thickBot="1" x14ac:dyDescent="0.35">
      <c r="A127" s="251" t="s">
        <v>248</v>
      </c>
      <c r="B127" s="229">
        <v>2.3874498562480002</v>
      </c>
      <c r="C127" s="229">
        <v>0.86519999999999997</v>
      </c>
      <c r="D127" s="230">
        <v>-1.522249856248</v>
      </c>
      <c r="E127" s="231">
        <v>0.362395045799</v>
      </c>
      <c r="F127" s="229">
        <v>0.82994613317400001</v>
      </c>
      <c r="G127" s="230">
        <v>0.76078395540900001</v>
      </c>
      <c r="H127" s="232">
        <v>4.9406564584124654E-324</v>
      </c>
      <c r="I127" s="229">
        <v>5.434722104253712E-323</v>
      </c>
      <c r="J127" s="230">
        <v>-0.76078395540900001</v>
      </c>
      <c r="K127" s="233">
        <v>6.4228533959362051E-323</v>
      </c>
    </row>
    <row r="128" spans="1:11" ht="14.4" customHeight="1" thickBot="1" x14ac:dyDescent="0.35">
      <c r="A128" s="250" t="s">
        <v>249</v>
      </c>
      <c r="B128" s="234">
        <v>95.985794220583998</v>
      </c>
      <c r="C128" s="234">
        <v>183.05999</v>
      </c>
      <c r="D128" s="235">
        <v>87.074195779416002</v>
      </c>
      <c r="E128" s="241">
        <v>1.9071571109709999</v>
      </c>
      <c r="F128" s="234">
        <v>176.72600241182599</v>
      </c>
      <c r="G128" s="235">
        <v>161.998835544174</v>
      </c>
      <c r="H128" s="237">
        <v>6.7157799999999996</v>
      </c>
      <c r="I128" s="234">
        <v>73.627219999999994</v>
      </c>
      <c r="J128" s="235">
        <v>-88.371615544172997</v>
      </c>
      <c r="K128" s="242">
        <v>0.41661792263199998</v>
      </c>
    </row>
    <row r="129" spans="1:11" ht="14.4" customHeight="1" thickBot="1" x14ac:dyDescent="0.35">
      <c r="A129" s="251" t="s">
        <v>250</v>
      </c>
      <c r="B129" s="229">
        <v>7.8948795246400003</v>
      </c>
      <c r="C129" s="229">
        <v>85.005200000000002</v>
      </c>
      <c r="D129" s="230">
        <v>77.110320475359003</v>
      </c>
      <c r="E129" s="231">
        <v>10.767130737675</v>
      </c>
      <c r="F129" s="229">
        <v>98.154458660732999</v>
      </c>
      <c r="G129" s="230">
        <v>89.974920439005004</v>
      </c>
      <c r="H129" s="232">
        <v>0.50919999999999999</v>
      </c>
      <c r="I129" s="229">
        <v>1.6777</v>
      </c>
      <c r="J129" s="230">
        <v>-88.297220439005002</v>
      </c>
      <c r="K129" s="233">
        <v>1.7092448196999999E-2</v>
      </c>
    </row>
    <row r="130" spans="1:11" ht="14.4" customHeight="1" thickBot="1" x14ac:dyDescent="0.35">
      <c r="A130" s="251" t="s">
        <v>251</v>
      </c>
      <c r="B130" s="229">
        <v>87.999954701419995</v>
      </c>
      <c r="C130" s="229">
        <v>98.054789999999997</v>
      </c>
      <c r="D130" s="230">
        <v>10.054835298579</v>
      </c>
      <c r="E130" s="231">
        <v>1.1142595508449999</v>
      </c>
      <c r="F130" s="229">
        <v>78.571543751091994</v>
      </c>
      <c r="G130" s="230">
        <v>72.023915105168001</v>
      </c>
      <c r="H130" s="232">
        <v>6.2065799999999998</v>
      </c>
      <c r="I130" s="229">
        <v>71.949520000000007</v>
      </c>
      <c r="J130" s="230">
        <v>-7.4395105168000006E-2</v>
      </c>
      <c r="K130" s="233">
        <v>0.91571982126100004</v>
      </c>
    </row>
    <row r="131" spans="1:11" ht="14.4" customHeight="1" thickBot="1" x14ac:dyDescent="0.35">
      <c r="A131" s="250" t="s">
        <v>252</v>
      </c>
      <c r="B131" s="234">
        <v>183.99994892115001</v>
      </c>
      <c r="C131" s="234">
        <v>726.75360000000001</v>
      </c>
      <c r="D131" s="235">
        <v>542.75365107885</v>
      </c>
      <c r="E131" s="241">
        <v>3.9497489225460001</v>
      </c>
      <c r="F131" s="234">
        <v>709.37674448188898</v>
      </c>
      <c r="G131" s="235">
        <v>650.26201577506504</v>
      </c>
      <c r="H131" s="237">
        <v>4.9406564584124654E-324</v>
      </c>
      <c r="I131" s="234">
        <v>724.97343999999998</v>
      </c>
      <c r="J131" s="235">
        <v>74.711424224934007</v>
      </c>
      <c r="K131" s="242">
        <v>1.0219864770580001</v>
      </c>
    </row>
    <row r="132" spans="1:11" ht="14.4" customHeight="1" thickBot="1" x14ac:dyDescent="0.35">
      <c r="A132" s="251" t="s">
        <v>253</v>
      </c>
      <c r="B132" s="229">
        <v>179.999989161992</v>
      </c>
      <c r="C132" s="229">
        <v>723.24</v>
      </c>
      <c r="D132" s="230">
        <v>543.24001083800795</v>
      </c>
      <c r="E132" s="231">
        <v>4.0180002419280001</v>
      </c>
      <c r="F132" s="229">
        <v>705.96338132758797</v>
      </c>
      <c r="G132" s="230">
        <v>647.13309955028899</v>
      </c>
      <c r="H132" s="232">
        <v>4.9406564584124654E-324</v>
      </c>
      <c r="I132" s="229">
        <v>723.24</v>
      </c>
      <c r="J132" s="230">
        <v>76.106900449711006</v>
      </c>
      <c r="K132" s="233">
        <v>1.0244724005929999</v>
      </c>
    </row>
    <row r="133" spans="1:11" ht="14.4" customHeight="1" thickBot="1" x14ac:dyDescent="0.35">
      <c r="A133" s="251" t="s">
        <v>254</v>
      </c>
      <c r="B133" s="229">
        <v>3.999959759157</v>
      </c>
      <c r="C133" s="229">
        <v>3.5135999999999998</v>
      </c>
      <c r="D133" s="230">
        <v>-0.48635975915700003</v>
      </c>
      <c r="E133" s="231">
        <v>0.87840883697700001</v>
      </c>
      <c r="F133" s="229">
        <v>3.4133631543009999</v>
      </c>
      <c r="G133" s="230">
        <v>3.1289162247759998</v>
      </c>
      <c r="H133" s="232">
        <v>4.9406564584124654E-324</v>
      </c>
      <c r="I133" s="229">
        <v>1.7334400000000001</v>
      </c>
      <c r="J133" s="230">
        <v>-1.395476224776</v>
      </c>
      <c r="K133" s="233">
        <v>0.50783931320499998</v>
      </c>
    </row>
    <row r="134" spans="1:11" ht="14.4" customHeight="1" thickBot="1" x14ac:dyDescent="0.35">
      <c r="A134" s="250" t="s">
        <v>255</v>
      </c>
      <c r="B134" s="234">
        <v>4.9406564584124654E-324</v>
      </c>
      <c r="C134" s="234">
        <v>10.68</v>
      </c>
      <c r="D134" s="235">
        <v>10.68</v>
      </c>
      <c r="E134" s="236" t="s">
        <v>135</v>
      </c>
      <c r="F134" s="234">
        <v>0</v>
      </c>
      <c r="G134" s="235">
        <v>0</v>
      </c>
      <c r="H134" s="237">
        <v>4.9406564584124654E-324</v>
      </c>
      <c r="I134" s="234">
        <v>5.434722104253712E-323</v>
      </c>
      <c r="J134" s="235">
        <v>5.434722104253712E-323</v>
      </c>
      <c r="K134" s="238" t="s">
        <v>129</v>
      </c>
    </row>
    <row r="135" spans="1:11" ht="14.4" customHeight="1" thickBot="1" x14ac:dyDescent="0.35">
      <c r="A135" s="251" t="s">
        <v>256</v>
      </c>
      <c r="B135" s="229">
        <v>4.9406564584124654E-324</v>
      </c>
      <c r="C135" s="229">
        <v>10.68</v>
      </c>
      <c r="D135" s="230">
        <v>10.68</v>
      </c>
      <c r="E135" s="239" t="s">
        <v>135</v>
      </c>
      <c r="F135" s="229">
        <v>0</v>
      </c>
      <c r="G135" s="230">
        <v>0</v>
      </c>
      <c r="H135" s="232">
        <v>4.9406564584124654E-324</v>
      </c>
      <c r="I135" s="229">
        <v>5.434722104253712E-323</v>
      </c>
      <c r="J135" s="230">
        <v>5.434722104253712E-323</v>
      </c>
      <c r="K135" s="240" t="s">
        <v>129</v>
      </c>
    </row>
    <row r="136" spans="1:11" ht="14.4" customHeight="1" thickBot="1" x14ac:dyDescent="0.35">
      <c r="A136" s="250" t="s">
        <v>257</v>
      </c>
      <c r="B136" s="234">
        <v>21.197998723643</v>
      </c>
      <c r="C136" s="234">
        <v>46.023490000000002</v>
      </c>
      <c r="D136" s="235">
        <v>24.825491276356001</v>
      </c>
      <c r="E136" s="241">
        <v>2.1711242933819999</v>
      </c>
      <c r="F136" s="234">
        <v>33.651126551299001</v>
      </c>
      <c r="G136" s="235">
        <v>30.846866005357001</v>
      </c>
      <c r="H136" s="237">
        <v>2.44312</v>
      </c>
      <c r="I136" s="234">
        <v>37.379660000000001</v>
      </c>
      <c r="J136" s="235">
        <v>6.5327939946419997</v>
      </c>
      <c r="K136" s="242">
        <v>1.1107996620259999</v>
      </c>
    </row>
    <row r="137" spans="1:11" ht="14.4" customHeight="1" thickBot="1" x14ac:dyDescent="0.35">
      <c r="A137" s="251" t="s">
        <v>258</v>
      </c>
      <c r="B137" s="229">
        <v>4.9406564584124654E-324</v>
      </c>
      <c r="C137" s="229">
        <v>12.3504</v>
      </c>
      <c r="D137" s="230">
        <v>12.3504</v>
      </c>
      <c r="E137" s="239" t="s">
        <v>135</v>
      </c>
      <c r="F137" s="229">
        <v>0</v>
      </c>
      <c r="G137" s="230">
        <v>0</v>
      </c>
      <c r="H137" s="232">
        <v>4.9406564584124654E-324</v>
      </c>
      <c r="I137" s="229">
        <v>8.2522000000000002</v>
      </c>
      <c r="J137" s="230">
        <v>8.2522000000000002</v>
      </c>
      <c r="K137" s="240" t="s">
        <v>129</v>
      </c>
    </row>
    <row r="138" spans="1:11" ht="14.4" customHeight="1" thickBot="1" x14ac:dyDescent="0.35">
      <c r="A138" s="251" t="s">
        <v>259</v>
      </c>
      <c r="B138" s="229">
        <v>0.74423995518800001</v>
      </c>
      <c r="C138" s="229">
        <v>3.6739999999999999</v>
      </c>
      <c r="D138" s="230">
        <v>2.9297600448110002</v>
      </c>
      <c r="E138" s="231">
        <v>4.936579895216</v>
      </c>
      <c r="F138" s="229">
        <v>3.6447631412549999</v>
      </c>
      <c r="G138" s="230">
        <v>3.3410328794840001</v>
      </c>
      <c r="H138" s="232">
        <v>4.9406564584124654E-324</v>
      </c>
      <c r="I138" s="229">
        <v>2.0739999999999998</v>
      </c>
      <c r="J138" s="230">
        <v>-1.267032879484</v>
      </c>
      <c r="K138" s="233">
        <v>0.56903560522800001</v>
      </c>
    </row>
    <row r="139" spans="1:11" ht="14.4" customHeight="1" thickBot="1" x14ac:dyDescent="0.35">
      <c r="A139" s="251" t="s">
        <v>260</v>
      </c>
      <c r="B139" s="229">
        <v>20.453758768455</v>
      </c>
      <c r="C139" s="229">
        <v>29.999089999999999</v>
      </c>
      <c r="D139" s="230">
        <v>9.5453312315440009</v>
      </c>
      <c r="E139" s="231">
        <v>1.466678586542</v>
      </c>
      <c r="F139" s="229">
        <v>30.006363410043001</v>
      </c>
      <c r="G139" s="230">
        <v>27.505833125873</v>
      </c>
      <c r="H139" s="232">
        <v>2.44312</v>
      </c>
      <c r="I139" s="229">
        <v>27.053460000000001</v>
      </c>
      <c r="J139" s="230">
        <v>-0.45237312587299999</v>
      </c>
      <c r="K139" s="233">
        <v>0.90159076027600005</v>
      </c>
    </row>
    <row r="140" spans="1:11" ht="14.4" customHeight="1" thickBot="1" x14ac:dyDescent="0.35">
      <c r="A140" s="250" t="s">
        <v>261</v>
      </c>
      <c r="B140" s="234">
        <v>408.54837540082798</v>
      </c>
      <c r="C140" s="234">
        <v>454.32611000000003</v>
      </c>
      <c r="D140" s="235">
        <v>45.777734599170998</v>
      </c>
      <c r="E140" s="241">
        <v>1.112049728638</v>
      </c>
      <c r="F140" s="234">
        <v>509.91603662286701</v>
      </c>
      <c r="G140" s="235">
        <v>467.42303357096102</v>
      </c>
      <c r="H140" s="237">
        <v>36.058</v>
      </c>
      <c r="I140" s="234">
        <v>563.00361999999996</v>
      </c>
      <c r="J140" s="235">
        <v>95.580586429037993</v>
      </c>
      <c r="K140" s="242">
        <v>1.104110440865</v>
      </c>
    </row>
    <row r="141" spans="1:11" ht="14.4" customHeight="1" thickBot="1" x14ac:dyDescent="0.35">
      <c r="A141" s="251" t="s">
        <v>262</v>
      </c>
      <c r="B141" s="229">
        <v>17.000038976407001</v>
      </c>
      <c r="C141" s="229">
        <v>0.9</v>
      </c>
      <c r="D141" s="230">
        <v>-16.100038976406999</v>
      </c>
      <c r="E141" s="231">
        <v>5.2941055091E-2</v>
      </c>
      <c r="F141" s="229">
        <v>14.018294911518</v>
      </c>
      <c r="G141" s="230">
        <v>12.850103668891</v>
      </c>
      <c r="H141" s="232">
        <v>4.9406564584124654E-324</v>
      </c>
      <c r="I141" s="229">
        <v>21.303000000000001</v>
      </c>
      <c r="J141" s="230">
        <v>8.4528963311080005</v>
      </c>
      <c r="K141" s="233">
        <v>1.5196570006879999</v>
      </c>
    </row>
    <row r="142" spans="1:11" ht="14.4" customHeight="1" thickBot="1" x14ac:dyDescent="0.35">
      <c r="A142" s="251" t="s">
        <v>263</v>
      </c>
      <c r="B142" s="229">
        <v>383.548296906112</v>
      </c>
      <c r="C142" s="229">
        <v>127.82651</v>
      </c>
      <c r="D142" s="230">
        <v>-255.72178690611199</v>
      </c>
      <c r="E142" s="231">
        <v>0.33327356953699999</v>
      </c>
      <c r="F142" s="229">
        <v>117.840537821392</v>
      </c>
      <c r="G142" s="230">
        <v>108.020493002943</v>
      </c>
      <c r="H142" s="232">
        <v>4.9406564584124654E-324</v>
      </c>
      <c r="I142" s="229">
        <v>186.87961999999999</v>
      </c>
      <c r="J142" s="230">
        <v>78.859126997057004</v>
      </c>
      <c r="K142" s="233">
        <v>1.585868695569</v>
      </c>
    </row>
    <row r="143" spans="1:11" ht="14.4" customHeight="1" thickBot="1" x14ac:dyDescent="0.35">
      <c r="A143" s="251" t="s">
        <v>264</v>
      </c>
      <c r="B143" s="229">
        <v>8.0000395183080002</v>
      </c>
      <c r="C143" s="229">
        <v>6.117</v>
      </c>
      <c r="D143" s="230">
        <v>-1.883039518308</v>
      </c>
      <c r="E143" s="231">
        <v>0.76462122293199997</v>
      </c>
      <c r="F143" s="229">
        <v>4.997422284962</v>
      </c>
      <c r="G143" s="230">
        <v>4.5809704278819998</v>
      </c>
      <c r="H143" s="232">
        <v>4.9406564584124654E-324</v>
      </c>
      <c r="I143" s="229">
        <v>1.905</v>
      </c>
      <c r="J143" s="230">
        <v>-2.675970427882</v>
      </c>
      <c r="K143" s="233">
        <v>0.38119652320199998</v>
      </c>
    </row>
    <row r="144" spans="1:11" ht="14.4" customHeight="1" thickBot="1" x14ac:dyDescent="0.35">
      <c r="A144" s="251" t="s">
        <v>265</v>
      </c>
      <c r="B144" s="229">
        <v>4.9406564584124654E-324</v>
      </c>
      <c r="C144" s="229">
        <v>312.2826</v>
      </c>
      <c r="D144" s="230">
        <v>312.2826</v>
      </c>
      <c r="E144" s="239" t="s">
        <v>135</v>
      </c>
      <c r="F144" s="229">
        <v>365.81631548970699</v>
      </c>
      <c r="G144" s="230">
        <v>335.33162253223099</v>
      </c>
      <c r="H144" s="232">
        <v>36.058</v>
      </c>
      <c r="I144" s="229">
        <v>346.86599999999999</v>
      </c>
      <c r="J144" s="230">
        <v>11.534377467768</v>
      </c>
      <c r="K144" s="233">
        <v>0.94819718342899995</v>
      </c>
    </row>
    <row r="145" spans="1:11" ht="14.4" customHeight="1" thickBot="1" x14ac:dyDescent="0.35">
      <c r="A145" s="251" t="s">
        <v>266</v>
      </c>
      <c r="B145" s="229">
        <v>4.9406564584124654E-324</v>
      </c>
      <c r="C145" s="229">
        <v>7.2</v>
      </c>
      <c r="D145" s="230">
        <v>7.2</v>
      </c>
      <c r="E145" s="239" t="s">
        <v>135</v>
      </c>
      <c r="F145" s="229">
        <v>7.2434661152880002</v>
      </c>
      <c r="G145" s="230">
        <v>6.6398439390139998</v>
      </c>
      <c r="H145" s="232">
        <v>4.9406564584124654E-324</v>
      </c>
      <c r="I145" s="229">
        <v>6.05</v>
      </c>
      <c r="J145" s="230">
        <v>-0.58984393901400001</v>
      </c>
      <c r="K145" s="233">
        <v>0.83523549412700004</v>
      </c>
    </row>
    <row r="146" spans="1:11" ht="14.4" customHeight="1" thickBot="1" x14ac:dyDescent="0.35">
      <c r="A146" s="250" t="s">
        <v>267</v>
      </c>
      <c r="B146" s="234">
        <v>110.00003337677001</v>
      </c>
      <c r="C146" s="234">
        <v>94.602999999999994</v>
      </c>
      <c r="D146" s="235">
        <v>-15.397033376770001</v>
      </c>
      <c r="E146" s="241">
        <v>0.86002701177300001</v>
      </c>
      <c r="F146" s="234">
        <v>0</v>
      </c>
      <c r="G146" s="235">
        <v>0</v>
      </c>
      <c r="H146" s="237">
        <v>4.9406564584124654E-324</v>
      </c>
      <c r="I146" s="234">
        <v>5.434722104253712E-323</v>
      </c>
      <c r="J146" s="235">
        <v>5.434722104253712E-323</v>
      </c>
      <c r="K146" s="238" t="s">
        <v>129</v>
      </c>
    </row>
    <row r="147" spans="1:11" ht="14.4" customHeight="1" thickBot="1" x14ac:dyDescent="0.35">
      <c r="A147" s="251" t="s">
        <v>268</v>
      </c>
      <c r="B147" s="229">
        <v>110.00003337677001</v>
      </c>
      <c r="C147" s="229">
        <v>94.602999999999994</v>
      </c>
      <c r="D147" s="230">
        <v>-15.397033376770001</v>
      </c>
      <c r="E147" s="231">
        <v>0.86002701177300001</v>
      </c>
      <c r="F147" s="229">
        <v>0</v>
      </c>
      <c r="G147" s="230">
        <v>0</v>
      </c>
      <c r="H147" s="232">
        <v>4.9406564584124654E-324</v>
      </c>
      <c r="I147" s="229">
        <v>5.434722104253712E-323</v>
      </c>
      <c r="J147" s="230">
        <v>5.434722104253712E-323</v>
      </c>
      <c r="K147" s="240" t="s">
        <v>129</v>
      </c>
    </row>
    <row r="148" spans="1:11" ht="14.4" customHeight="1" thickBot="1" x14ac:dyDescent="0.35">
      <c r="A148" s="250" t="s">
        <v>269</v>
      </c>
      <c r="B148" s="234">
        <v>23.671308574723</v>
      </c>
      <c r="C148" s="234">
        <v>87.036000000000001</v>
      </c>
      <c r="D148" s="235">
        <v>63.364691425276</v>
      </c>
      <c r="E148" s="241">
        <v>3.6768562973710002</v>
      </c>
      <c r="F148" s="234">
        <v>40.064220190557997</v>
      </c>
      <c r="G148" s="235">
        <v>36.725535174678001</v>
      </c>
      <c r="H148" s="237">
        <v>2.3460000000000001</v>
      </c>
      <c r="I148" s="234">
        <v>12.6303</v>
      </c>
      <c r="J148" s="235">
        <v>-24.095235174677999</v>
      </c>
      <c r="K148" s="242">
        <v>0.31525136243500002</v>
      </c>
    </row>
    <row r="149" spans="1:11" ht="14.4" customHeight="1" thickBot="1" x14ac:dyDescent="0.35">
      <c r="A149" s="251" t="s">
        <v>270</v>
      </c>
      <c r="B149" s="229">
        <v>4.9406564584124654E-324</v>
      </c>
      <c r="C149" s="229">
        <v>14.91</v>
      </c>
      <c r="D149" s="230">
        <v>14.91</v>
      </c>
      <c r="E149" s="239" t="s">
        <v>135</v>
      </c>
      <c r="F149" s="229">
        <v>0</v>
      </c>
      <c r="G149" s="230">
        <v>0</v>
      </c>
      <c r="H149" s="232">
        <v>4.9406564584124654E-324</v>
      </c>
      <c r="I149" s="229">
        <v>5.434722104253712E-323</v>
      </c>
      <c r="J149" s="230">
        <v>5.434722104253712E-323</v>
      </c>
      <c r="K149" s="240" t="s">
        <v>129</v>
      </c>
    </row>
    <row r="150" spans="1:11" ht="14.4" customHeight="1" thickBot="1" x14ac:dyDescent="0.35">
      <c r="A150" s="251" t="s">
        <v>271</v>
      </c>
      <c r="B150" s="229">
        <v>10.799999349719</v>
      </c>
      <c r="C150" s="229">
        <v>40.283999999999999</v>
      </c>
      <c r="D150" s="230">
        <v>29.484000650279999</v>
      </c>
      <c r="E150" s="231">
        <v>3.7300002245870001</v>
      </c>
      <c r="F150" s="229">
        <v>40.064220190557997</v>
      </c>
      <c r="G150" s="230">
        <v>36.725535174678001</v>
      </c>
      <c r="H150" s="232">
        <v>4.9406564584124654E-324</v>
      </c>
      <c r="I150" s="229">
        <v>5.434722104253712E-323</v>
      </c>
      <c r="J150" s="230">
        <v>-36.725535174678001</v>
      </c>
      <c r="K150" s="233">
        <v>0</v>
      </c>
    </row>
    <row r="151" spans="1:11" ht="14.4" customHeight="1" thickBot="1" x14ac:dyDescent="0.35">
      <c r="A151" s="251" t="s">
        <v>272</v>
      </c>
      <c r="B151" s="229">
        <v>4.9406564584124654E-324</v>
      </c>
      <c r="C151" s="229">
        <v>5.4539999999999997</v>
      </c>
      <c r="D151" s="230">
        <v>5.4539999999999997</v>
      </c>
      <c r="E151" s="239" t="s">
        <v>135</v>
      </c>
      <c r="F151" s="229">
        <v>0</v>
      </c>
      <c r="G151" s="230">
        <v>0</v>
      </c>
      <c r="H151" s="232">
        <v>4.9406564584124654E-324</v>
      </c>
      <c r="I151" s="229">
        <v>5.8842999999999996</v>
      </c>
      <c r="J151" s="230">
        <v>5.8842999999999996</v>
      </c>
      <c r="K151" s="240" t="s">
        <v>129</v>
      </c>
    </row>
    <row r="152" spans="1:11" ht="14.4" customHeight="1" thickBot="1" x14ac:dyDescent="0.35">
      <c r="A152" s="251" t="s">
        <v>273</v>
      </c>
      <c r="B152" s="229">
        <v>12.871309225002999</v>
      </c>
      <c r="C152" s="229">
        <v>12.036</v>
      </c>
      <c r="D152" s="230">
        <v>-0.83530922500299998</v>
      </c>
      <c r="E152" s="231">
        <v>0.93510301008200003</v>
      </c>
      <c r="F152" s="229">
        <v>0</v>
      </c>
      <c r="G152" s="230">
        <v>0</v>
      </c>
      <c r="H152" s="232">
        <v>2.3460000000000001</v>
      </c>
      <c r="I152" s="229">
        <v>6.7460000000000004</v>
      </c>
      <c r="J152" s="230">
        <v>6.7460000000000004</v>
      </c>
      <c r="K152" s="240" t="s">
        <v>129</v>
      </c>
    </row>
    <row r="153" spans="1:11" ht="14.4" customHeight="1" thickBot="1" x14ac:dyDescent="0.35">
      <c r="A153" s="251" t="s">
        <v>274</v>
      </c>
      <c r="B153" s="229">
        <v>4.9406564584124654E-324</v>
      </c>
      <c r="C153" s="229">
        <v>14.352</v>
      </c>
      <c r="D153" s="230">
        <v>14.352</v>
      </c>
      <c r="E153" s="239" t="s">
        <v>135</v>
      </c>
      <c r="F153" s="229">
        <v>0</v>
      </c>
      <c r="G153" s="230">
        <v>0</v>
      </c>
      <c r="H153" s="232">
        <v>4.9406564584124654E-324</v>
      </c>
      <c r="I153" s="229">
        <v>5.434722104253712E-323</v>
      </c>
      <c r="J153" s="230">
        <v>5.434722104253712E-323</v>
      </c>
      <c r="K153" s="240" t="s">
        <v>129</v>
      </c>
    </row>
    <row r="154" spans="1:11" ht="14.4" customHeight="1" thickBot="1" x14ac:dyDescent="0.35">
      <c r="A154" s="250" t="s">
        <v>275</v>
      </c>
      <c r="B154" s="234">
        <v>4.9406564584124654E-324</v>
      </c>
      <c r="C154" s="234">
        <v>3.0378699999999998</v>
      </c>
      <c r="D154" s="235">
        <v>3.0378699999999998</v>
      </c>
      <c r="E154" s="236" t="s">
        <v>135</v>
      </c>
      <c r="F154" s="234">
        <v>0</v>
      </c>
      <c r="G154" s="235">
        <v>0</v>
      </c>
      <c r="H154" s="237">
        <v>4.9406564584124654E-324</v>
      </c>
      <c r="I154" s="234">
        <v>1.02338</v>
      </c>
      <c r="J154" s="235">
        <v>1.02338</v>
      </c>
      <c r="K154" s="238" t="s">
        <v>129</v>
      </c>
    </row>
    <row r="155" spans="1:11" ht="14.4" customHeight="1" thickBot="1" x14ac:dyDescent="0.35">
      <c r="A155" s="251" t="s">
        <v>276</v>
      </c>
      <c r="B155" s="229">
        <v>4.9406564584124654E-324</v>
      </c>
      <c r="C155" s="229">
        <v>1.4701599999999999</v>
      </c>
      <c r="D155" s="230">
        <v>1.4701599999999999</v>
      </c>
      <c r="E155" s="239" t="s">
        <v>135</v>
      </c>
      <c r="F155" s="229">
        <v>0</v>
      </c>
      <c r="G155" s="230">
        <v>0</v>
      </c>
      <c r="H155" s="232">
        <v>4.9406564584124654E-324</v>
      </c>
      <c r="I155" s="229">
        <v>0.71279000000000003</v>
      </c>
      <c r="J155" s="230">
        <v>0.71279000000000003</v>
      </c>
      <c r="K155" s="240" t="s">
        <v>129</v>
      </c>
    </row>
    <row r="156" spans="1:11" ht="14.4" customHeight="1" thickBot="1" x14ac:dyDescent="0.35">
      <c r="A156" s="251" t="s">
        <v>277</v>
      </c>
      <c r="B156" s="229">
        <v>4.9406564584124654E-324</v>
      </c>
      <c r="C156" s="229">
        <v>3.1280000000000002E-2</v>
      </c>
      <c r="D156" s="230">
        <v>3.1280000000000002E-2</v>
      </c>
      <c r="E156" s="239" t="s">
        <v>135</v>
      </c>
      <c r="F156" s="229">
        <v>0</v>
      </c>
      <c r="G156" s="230">
        <v>0</v>
      </c>
      <c r="H156" s="232">
        <v>4.9406564584124654E-324</v>
      </c>
      <c r="I156" s="229">
        <v>1.107E-2</v>
      </c>
      <c r="J156" s="230">
        <v>1.107E-2</v>
      </c>
      <c r="K156" s="240" t="s">
        <v>129</v>
      </c>
    </row>
    <row r="157" spans="1:11" ht="14.4" customHeight="1" thickBot="1" x14ac:dyDescent="0.35">
      <c r="A157" s="251" t="s">
        <v>278</v>
      </c>
      <c r="B157" s="229">
        <v>4.9406564584124654E-324</v>
      </c>
      <c r="C157" s="229">
        <v>0.17068</v>
      </c>
      <c r="D157" s="230">
        <v>0.17068</v>
      </c>
      <c r="E157" s="239" t="s">
        <v>135</v>
      </c>
      <c r="F157" s="229">
        <v>0</v>
      </c>
      <c r="G157" s="230">
        <v>0</v>
      </c>
      <c r="H157" s="232">
        <v>4.9406564584124654E-324</v>
      </c>
      <c r="I157" s="229">
        <v>0.11685</v>
      </c>
      <c r="J157" s="230">
        <v>0.11685</v>
      </c>
      <c r="K157" s="240" t="s">
        <v>129</v>
      </c>
    </row>
    <row r="158" spans="1:11" ht="14.4" customHeight="1" thickBot="1" x14ac:dyDescent="0.35">
      <c r="A158" s="251" t="s">
        <v>279</v>
      </c>
      <c r="B158" s="229">
        <v>4.9406564584124654E-324</v>
      </c>
      <c r="C158" s="229">
        <v>0.28882999999999998</v>
      </c>
      <c r="D158" s="230">
        <v>0.28882999999999998</v>
      </c>
      <c r="E158" s="239" t="s">
        <v>135</v>
      </c>
      <c r="F158" s="229">
        <v>0</v>
      </c>
      <c r="G158" s="230">
        <v>0</v>
      </c>
      <c r="H158" s="232">
        <v>4.9406564584124654E-324</v>
      </c>
      <c r="I158" s="229">
        <v>0.13796</v>
      </c>
      <c r="J158" s="230">
        <v>0.13796</v>
      </c>
      <c r="K158" s="240" t="s">
        <v>129</v>
      </c>
    </row>
    <row r="159" spans="1:11" ht="14.4" customHeight="1" thickBot="1" x14ac:dyDescent="0.35">
      <c r="A159" s="251" t="s">
        <v>280</v>
      </c>
      <c r="B159" s="229">
        <v>4.9406564584124654E-324</v>
      </c>
      <c r="C159" s="229">
        <v>1.0769200000000001</v>
      </c>
      <c r="D159" s="230">
        <v>1.0769200000000001</v>
      </c>
      <c r="E159" s="239" t="s">
        <v>135</v>
      </c>
      <c r="F159" s="229">
        <v>0</v>
      </c>
      <c r="G159" s="230">
        <v>0</v>
      </c>
      <c r="H159" s="232">
        <v>4.9406564584124654E-324</v>
      </c>
      <c r="I159" s="229">
        <v>4.471E-2</v>
      </c>
      <c r="J159" s="230">
        <v>4.471E-2</v>
      </c>
      <c r="K159" s="240" t="s">
        <v>129</v>
      </c>
    </row>
    <row r="160" spans="1:11" ht="14.4" customHeight="1" thickBot="1" x14ac:dyDescent="0.35">
      <c r="A160" s="248" t="s">
        <v>51</v>
      </c>
      <c r="B160" s="229">
        <v>32406.9980087371</v>
      </c>
      <c r="C160" s="229">
        <v>35527.048520000099</v>
      </c>
      <c r="D160" s="230">
        <v>3120.0505112629999</v>
      </c>
      <c r="E160" s="231">
        <v>1.0962770606029999</v>
      </c>
      <c r="F160" s="229">
        <v>31633.9914696429</v>
      </c>
      <c r="G160" s="230">
        <v>28997.8255138393</v>
      </c>
      <c r="H160" s="232">
        <v>3275.4273800000001</v>
      </c>
      <c r="I160" s="229">
        <v>30678.82057</v>
      </c>
      <c r="J160" s="230">
        <v>1680.99505616071</v>
      </c>
      <c r="K160" s="233">
        <v>0.96980555234200005</v>
      </c>
    </row>
    <row r="161" spans="1:11" ht="14.4" customHeight="1" thickBot="1" x14ac:dyDescent="0.35">
      <c r="A161" s="252" t="s">
        <v>281</v>
      </c>
      <c r="B161" s="234">
        <v>23998.998474992499</v>
      </c>
      <c r="C161" s="234">
        <v>26349.076000000001</v>
      </c>
      <c r="D161" s="235">
        <v>2350.0775250075499</v>
      </c>
      <c r="E161" s="241">
        <v>1.0979239832629999</v>
      </c>
      <c r="F161" s="234">
        <v>23450.999999998701</v>
      </c>
      <c r="G161" s="235">
        <v>21496.749999998799</v>
      </c>
      <c r="H161" s="237">
        <v>2429.7890000000002</v>
      </c>
      <c r="I161" s="234">
        <v>22749.731</v>
      </c>
      <c r="J161" s="235">
        <v>1252.9810000011801</v>
      </c>
      <c r="K161" s="242">
        <v>0.97009641379900002</v>
      </c>
    </row>
    <row r="162" spans="1:11" ht="14.4" customHeight="1" thickBot="1" x14ac:dyDescent="0.35">
      <c r="A162" s="250" t="s">
        <v>282</v>
      </c>
      <c r="B162" s="234">
        <v>4.9406564584124654E-324</v>
      </c>
      <c r="C162" s="234">
        <v>-176.57454999999999</v>
      </c>
      <c r="D162" s="235">
        <v>-176.57454999999999</v>
      </c>
      <c r="E162" s="236" t="s">
        <v>135</v>
      </c>
      <c r="F162" s="234">
        <v>0</v>
      </c>
      <c r="G162" s="235">
        <v>0</v>
      </c>
      <c r="H162" s="237">
        <v>4.9406564584124654E-324</v>
      </c>
      <c r="I162" s="234">
        <v>-97.988969999999995</v>
      </c>
      <c r="J162" s="235">
        <v>-97.988969999999995</v>
      </c>
      <c r="K162" s="238" t="s">
        <v>129</v>
      </c>
    </row>
    <row r="163" spans="1:11" ht="14.4" customHeight="1" thickBot="1" x14ac:dyDescent="0.35">
      <c r="A163" s="251" t="s">
        <v>283</v>
      </c>
      <c r="B163" s="229">
        <v>4.9406564584124654E-324</v>
      </c>
      <c r="C163" s="229">
        <v>-176.57454999999999</v>
      </c>
      <c r="D163" s="230">
        <v>-176.57454999999999</v>
      </c>
      <c r="E163" s="239" t="s">
        <v>135</v>
      </c>
      <c r="F163" s="229">
        <v>0</v>
      </c>
      <c r="G163" s="230">
        <v>0</v>
      </c>
      <c r="H163" s="232">
        <v>4.9406564584124654E-324</v>
      </c>
      <c r="I163" s="229">
        <v>-97.988969999999995</v>
      </c>
      <c r="J163" s="230">
        <v>-97.988969999999995</v>
      </c>
      <c r="K163" s="240" t="s">
        <v>129</v>
      </c>
    </row>
    <row r="164" spans="1:11" ht="14.4" customHeight="1" thickBot="1" x14ac:dyDescent="0.35">
      <c r="A164" s="250" t="s">
        <v>284</v>
      </c>
      <c r="B164" s="234">
        <v>23922.9985195685</v>
      </c>
      <c r="C164" s="234">
        <v>26105.885999999999</v>
      </c>
      <c r="D164" s="235">
        <v>2182.8874804314901</v>
      </c>
      <c r="E164" s="241">
        <v>1.091246399511</v>
      </c>
      <c r="F164" s="234">
        <v>23372.999999998701</v>
      </c>
      <c r="G164" s="235">
        <v>21425.249999998799</v>
      </c>
      <c r="H164" s="237">
        <v>2407.5619999999999</v>
      </c>
      <c r="I164" s="234">
        <v>22571.002</v>
      </c>
      <c r="J164" s="235">
        <v>1145.75200000117</v>
      </c>
      <c r="K164" s="242">
        <v>0.96568698926100005</v>
      </c>
    </row>
    <row r="165" spans="1:11" ht="14.4" customHeight="1" thickBot="1" x14ac:dyDescent="0.35">
      <c r="A165" s="251" t="s">
        <v>285</v>
      </c>
      <c r="B165" s="229">
        <v>23922.9985195685</v>
      </c>
      <c r="C165" s="229">
        <v>26105.885999999999</v>
      </c>
      <c r="D165" s="230">
        <v>2182.8874804314901</v>
      </c>
      <c r="E165" s="231">
        <v>1.091246399511</v>
      </c>
      <c r="F165" s="229">
        <v>23372.999999998701</v>
      </c>
      <c r="G165" s="230">
        <v>21425.249999998799</v>
      </c>
      <c r="H165" s="232">
        <v>2407.5619999999999</v>
      </c>
      <c r="I165" s="229">
        <v>22571.002</v>
      </c>
      <c r="J165" s="230">
        <v>1145.75200000117</v>
      </c>
      <c r="K165" s="233">
        <v>0.96568698926100005</v>
      </c>
    </row>
    <row r="166" spans="1:11" ht="14.4" customHeight="1" thickBot="1" x14ac:dyDescent="0.35">
      <c r="A166" s="250" t="s">
        <v>286</v>
      </c>
      <c r="B166" s="234">
        <v>4.9406564584124654E-324</v>
      </c>
      <c r="C166" s="234">
        <v>107.7</v>
      </c>
      <c r="D166" s="235">
        <v>107.7</v>
      </c>
      <c r="E166" s="236" t="s">
        <v>135</v>
      </c>
      <c r="F166" s="234">
        <v>77.999999999994998</v>
      </c>
      <c r="G166" s="235">
        <v>71.499999999996007</v>
      </c>
      <c r="H166" s="237">
        <v>8.4</v>
      </c>
      <c r="I166" s="234">
        <v>83.2</v>
      </c>
      <c r="J166" s="235">
        <v>11.700000000003</v>
      </c>
      <c r="K166" s="242">
        <v>1.0666666666660001</v>
      </c>
    </row>
    <row r="167" spans="1:11" ht="14.4" customHeight="1" thickBot="1" x14ac:dyDescent="0.35">
      <c r="A167" s="251" t="s">
        <v>287</v>
      </c>
      <c r="B167" s="229">
        <v>4.9406564584124654E-324</v>
      </c>
      <c r="C167" s="229">
        <v>107.7</v>
      </c>
      <c r="D167" s="230">
        <v>107.7</v>
      </c>
      <c r="E167" s="239" t="s">
        <v>135</v>
      </c>
      <c r="F167" s="229">
        <v>77.999999999994998</v>
      </c>
      <c r="G167" s="230">
        <v>71.499999999996007</v>
      </c>
      <c r="H167" s="232">
        <v>8.4</v>
      </c>
      <c r="I167" s="229">
        <v>83.2</v>
      </c>
      <c r="J167" s="230">
        <v>11.700000000003</v>
      </c>
      <c r="K167" s="233">
        <v>1.0666666666660001</v>
      </c>
    </row>
    <row r="168" spans="1:11" ht="14.4" customHeight="1" thickBot="1" x14ac:dyDescent="0.35">
      <c r="A168" s="250" t="s">
        <v>288</v>
      </c>
      <c r="B168" s="234">
        <v>75.999955423954006</v>
      </c>
      <c r="C168" s="234">
        <v>135.49</v>
      </c>
      <c r="D168" s="235">
        <v>59.490044576045001</v>
      </c>
      <c r="E168" s="241">
        <v>1.782764203533</v>
      </c>
      <c r="F168" s="234">
        <v>0</v>
      </c>
      <c r="G168" s="235">
        <v>0</v>
      </c>
      <c r="H168" s="237">
        <v>13.827</v>
      </c>
      <c r="I168" s="234">
        <v>95.528999999999996</v>
      </c>
      <c r="J168" s="235">
        <v>95.528999999999996</v>
      </c>
      <c r="K168" s="238" t="s">
        <v>129</v>
      </c>
    </row>
    <row r="169" spans="1:11" ht="14.4" customHeight="1" thickBot="1" x14ac:dyDescent="0.35">
      <c r="A169" s="251" t="s">
        <v>289</v>
      </c>
      <c r="B169" s="229">
        <v>75.999955423954006</v>
      </c>
      <c r="C169" s="229">
        <v>135.49</v>
      </c>
      <c r="D169" s="230">
        <v>59.490044576045001</v>
      </c>
      <c r="E169" s="231">
        <v>1.782764203533</v>
      </c>
      <c r="F169" s="229">
        <v>0</v>
      </c>
      <c r="G169" s="230">
        <v>0</v>
      </c>
      <c r="H169" s="232">
        <v>13.827</v>
      </c>
      <c r="I169" s="229">
        <v>95.528999999999996</v>
      </c>
      <c r="J169" s="230">
        <v>95.528999999999996</v>
      </c>
      <c r="K169" s="240" t="s">
        <v>129</v>
      </c>
    </row>
    <row r="170" spans="1:11" ht="14.4" customHeight="1" thickBot="1" x14ac:dyDescent="0.35">
      <c r="A170" s="250" t="s">
        <v>290</v>
      </c>
      <c r="B170" s="234">
        <v>4.9406564584124654E-324</v>
      </c>
      <c r="C170" s="234">
        <v>176.57454999999999</v>
      </c>
      <c r="D170" s="235">
        <v>176.57454999999999</v>
      </c>
      <c r="E170" s="236" t="s">
        <v>135</v>
      </c>
      <c r="F170" s="234">
        <v>0</v>
      </c>
      <c r="G170" s="235">
        <v>0</v>
      </c>
      <c r="H170" s="237">
        <v>4.9406564584124654E-324</v>
      </c>
      <c r="I170" s="234">
        <v>97.988969999999995</v>
      </c>
      <c r="J170" s="235">
        <v>97.988969999999995</v>
      </c>
      <c r="K170" s="238" t="s">
        <v>129</v>
      </c>
    </row>
    <row r="171" spans="1:11" ht="14.4" customHeight="1" thickBot="1" x14ac:dyDescent="0.35">
      <c r="A171" s="251" t="s">
        <v>291</v>
      </c>
      <c r="B171" s="229">
        <v>4.9406564584124654E-324</v>
      </c>
      <c r="C171" s="229">
        <v>175.05600999999999</v>
      </c>
      <c r="D171" s="230">
        <v>175.05600999999999</v>
      </c>
      <c r="E171" s="239" t="s">
        <v>135</v>
      </c>
      <c r="F171" s="229">
        <v>0</v>
      </c>
      <c r="G171" s="230">
        <v>0</v>
      </c>
      <c r="H171" s="232">
        <v>4.9406564584124654E-324</v>
      </c>
      <c r="I171" s="229">
        <v>97.044529999999995</v>
      </c>
      <c r="J171" s="230">
        <v>97.044529999999995</v>
      </c>
      <c r="K171" s="240" t="s">
        <v>129</v>
      </c>
    </row>
    <row r="172" spans="1:11" ht="14.4" customHeight="1" thickBot="1" x14ac:dyDescent="0.35">
      <c r="A172" s="251" t="s">
        <v>292</v>
      </c>
      <c r="B172" s="229">
        <v>4.9406564584124654E-324</v>
      </c>
      <c r="C172" s="229">
        <v>0.95606999999999998</v>
      </c>
      <c r="D172" s="230">
        <v>0.95606999999999998</v>
      </c>
      <c r="E172" s="239" t="s">
        <v>135</v>
      </c>
      <c r="F172" s="229">
        <v>0</v>
      </c>
      <c r="G172" s="230">
        <v>0</v>
      </c>
      <c r="H172" s="232">
        <v>4.9406564584124654E-324</v>
      </c>
      <c r="I172" s="229">
        <v>5.434722104253712E-323</v>
      </c>
      <c r="J172" s="230">
        <v>5.434722104253712E-323</v>
      </c>
      <c r="K172" s="240" t="s">
        <v>129</v>
      </c>
    </row>
    <row r="173" spans="1:11" ht="14.4" customHeight="1" thickBot="1" x14ac:dyDescent="0.35">
      <c r="A173" s="251" t="s">
        <v>293</v>
      </c>
      <c r="B173" s="229">
        <v>4.9406564584124654E-324</v>
      </c>
      <c r="C173" s="229">
        <v>0.56247000000000003</v>
      </c>
      <c r="D173" s="230">
        <v>0.56247000000000003</v>
      </c>
      <c r="E173" s="239" t="s">
        <v>135</v>
      </c>
      <c r="F173" s="229">
        <v>0</v>
      </c>
      <c r="G173" s="230">
        <v>0</v>
      </c>
      <c r="H173" s="232">
        <v>4.9406564584124654E-324</v>
      </c>
      <c r="I173" s="229">
        <v>0.94443999999999995</v>
      </c>
      <c r="J173" s="230">
        <v>0.94443999999999995</v>
      </c>
      <c r="K173" s="240" t="s">
        <v>129</v>
      </c>
    </row>
    <row r="174" spans="1:11" ht="14.4" customHeight="1" thickBot="1" x14ac:dyDescent="0.35">
      <c r="A174" s="249" t="s">
        <v>294</v>
      </c>
      <c r="B174" s="229">
        <v>8164.9995483759003</v>
      </c>
      <c r="C174" s="229">
        <v>8915.5608699999993</v>
      </c>
      <c r="D174" s="230">
        <v>750.56132162409403</v>
      </c>
      <c r="E174" s="231">
        <v>1.0919242330850001</v>
      </c>
      <c r="F174" s="229">
        <v>7948.9914696441501</v>
      </c>
      <c r="G174" s="230">
        <v>7286.5755138404702</v>
      </c>
      <c r="H174" s="232">
        <v>821.42391999999995</v>
      </c>
      <c r="I174" s="229">
        <v>7702.42256</v>
      </c>
      <c r="J174" s="230">
        <v>415.847046159532</v>
      </c>
      <c r="K174" s="233">
        <v>0.968981107781</v>
      </c>
    </row>
    <row r="175" spans="1:11" ht="14.4" customHeight="1" thickBot="1" x14ac:dyDescent="0.35">
      <c r="A175" s="250" t="s">
        <v>295</v>
      </c>
      <c r="B175" s="234">
        <v>4.9406564584124654E-324</v>
      </c>
      <c r="C175" s="234">
        <v>-59.870669999999997</v>
      </c>
      <c r="D175" s="235">
        <v>-59.870669999999997</v>
      </c>
      <c r="E175" s="236" t="s">
        <v>135</v>
      </c>
      <c r="F175" s="234">
        <v>0</v>
      </c>
      <c r="G175" s="235">
        <v>0</v>
      </c>
      <c r="H175" s="237">
        <v>4.9406564584124654E-324</v>
      </c>
      <c r="I175" s="234">
        <v>-32.995959999999997</v>
      </c>
      <c r="J175" s="235">
        <v>-32.995959999999997</v>
      </c>
      <c r="K175" s="238" t="s">
        <v>129</v>
      </c>
    </row>
    <row r="176" spans="1:11" ht="14.4" customHeight="1" thickBot="1" x14ac:dyDescent="0.35">
      <c r="A176" s="251" t="s">
        <v>296</v>
      </c>
      <c r="B176" s="229">
        <v>4.9406564584124654E-324</v>
      </c>
      <c r="C176" s="229">
        <v>-59.870669999999997</v>
      </c>
      <c r="D176" s="230">
        <v>-59.870669999999997</v>
      </c>
      <c r="E176" s="239" t="s">
        <v>135</v>
      </c>
      <c r="F176" s="229">
        <v>0</v>
      </c>
      <c r="G176" s="230">
        <v>0</v>
      </c>
      <c r="H176" s="232">
        <v>4.9406564584124654E-324</v>
      </c>
      <c r="I176" s="229">
        <v>-32.995959999999997</v>
      </c>
      <c r="J176" s="230">
        <v>-32.995959999999997</v>
      </c>
      <c r="K176" s="240" t="s">
        <v>129</v>
      </c>
    </row>
    <row r="177" spans="1:11" ht="14.4" customHeight="1" thickBot="1" x14ac:dyDescent="0.35">
      <c r="A177" s="250" t="s">
        <v>297</v>
      </c>
      <c r="B177" s="234">
        <v>2162.99986976327</v>
      </c>
      <c r="C177" s="234">
        <v>2359.7630800000002</v>
      </c>
      <c r="D177" s="235">
        <v>196.76321023673199</v>
      </c>
      <c r="E177" s="241">
        <v>1.0909677402139999</v>
      </c>
      <c r="F177" s="234">
        <v>2104.9999837979899</v>
      </c>
      <c r="G177" s="235">
        <v>1929.5833184814901</v>
      </c>
      <c r="H177" s="237">
        <v>217.43342000000001</v>
      </c>
      <c r="I177" s="234">
        <v>2038.8717999999999</v>
      </c>
      <c r="J177" s="235">
        <v>109.28848151850799</v>
      </c>
      <c r="K177" s="242">
        <v>0.96858518560200002</v>
      </c>
    </row>
    <row r="178" spans="1:11" ht="14.4" customHeight="1" thickBot="1" x14ac:dyDescent="0.35">
      <c r="A178" s="251" t="s">
        <v>298</v>
      </c>
      <c r="B178" s="229">
        <v>2162.99986976327</v>
      </c>
      <c r="C178" s="229">
        <v>2359.7630800000002</v>
      </c>
      <c r="D178" s="230">
        <v>196.76321023673199</v>
      </c>
      <c r="E178" s="231">
        <v>1.0909677402139999</v>
      </c>
      <c r="F178" s="229">
        <v>2104.9999837979899</v>
      </c>
      <c r="G178" s="230">
        <v>1929.5833184814901</v>
      </c>
      <c r="H178" s="232">
        <v>217.43342000000001</v>
      </c>
      <c r="I178" s="229">
        <v>2038.8717999999999</v>
      </c>
      <c r="J178" s="230">
        <v>109.28848151850799</v>
      </c>
      <c r="K178" s="233">
        <v>0.96858518560200002</v>
      </c>
    </row>
    <row r="179" spans="1:11" ht="14.4" customHeight="1" thickBot="1" x14ac:dyDescent="0.35">
      <c r="A179" s="250" t="s">
        <v>299</v>
      </c>
      <c r="B179" s="234">
        <v>6001.9996786126403</v>
      </c>
      <c r="C179" s="234">
        <v>6555.7977899999996</v>
      </c>
      <c r="D179" s="235">
        <v>553.79811138736204</v>
      </c>
      <c r="E179" s="241">
        <v>1.092268933862</v>
      </c>
      <c r="F179" s="234">
        <v>5843.9914858461598</v>
      </c>
      <c r="G179" s="235">
        <v>5356.9921953589801</v>
      </c>
      <c r="H179" s="237">
        <v>603.9905</v>
      </c>
      <c r="I179" s="234">
        <v>5663.5507600000001</v>
      </c>
      <c r="J179" s="235">
        <v>306.558564641023</v>
      </c>
      <c r="K179" s="242">
        <v>0.96912371856000001</v>
      </c>
    </row>
    <row r="180" spans="1:11" ht="14.4" customHeight="1" thickBot="1" x14ac:dyDescent="0.35">
      <c r="A180" s="251" t="s">
        <v>300</v>
      </c>
      <c r="B180" s="229">
        <v>6001.9996786126403</v>
      </c>
      <c r="C180" s="229">
        <v>6555.7977899999996</v>
      </c>
      <c r="D180" s="230">
        <v>553.79811138736204</v>
      </c>
      <c r="E180" s="231">
        <v>1.092268933862</v>
      </c>
      <c r="F180" s="229">
        <v>5843.9914858461598</v>
      </c>
      <c r="G180" s="230">
        <v>5356.9921953589801</v>
      </c>
      <c r="H180" s="232">
        <v>603.9905</v>
      </c>
      <c r="I180" s="229">
        <v>5663.5507600000001</v>
      </c>
      <c r="J180" s="230">
        <v>306.558564641023</v>
      </c>
      <c r="K180" s="233">
        <v>0.96912371856000001</v>
      </c>
    </row>
    <row r="181" spans="1:11" ht="14.4" customHeight="1" thickBot="1" x14ac:dyDescent="0.35">
      <c r="A181" s="250" t="s">
        <v>301</v>
      </c>
      <c r="B181" s="234">
        <v>4.9406564584124654E-324</v>
      </c>
      <c r="C181" s="234">
        <v>59.870669999999997</v>
      </c>
      <c r="D181" s="235">
        <v>59.870669999999997</v>
      </c>
      <c r="E181" s="236" t="s">
        <v>135</v>
      </c>
      <c r="F181" s="234">
        <v>0</v>
      </c>
      <c r="G181" s="235">
        <v>0</v>
      </c>
      <c r="H181" s="237">
        <v>4.9406564584124654E-324</v>
      </c>
      <c r="I181" s="234">
        <v>32.995959999999997</v>
      </c>
      <c r="J181" s="235">
        <v>32.995959999999997</v>
      </c>
      <c r="K181" s="238" t="s">
        <v>129</v>
      </c>
    </row>
    <row r="182" spans="1:11" ht="14.4" customHeight="1" thickBot="1" x14ac:dyDescent="0.35">
      <c r="A182" s="251" t="s">
        <v>302</v>
      </c>
      <c r="B182" s="229">
        <v>4.9406564584124654E-324</v>
      </c>
      <c r="C182" s="229">
        <v>15.845610000000001</v>
      </c>
      <c r="D182" s="230">
        <v>15.845610000000001</v>
      </c>
      <c r="E182" s="239" t="s">
        <v>135</v>
      </c>
      <c r="F182" s="229">
        <v>0</v>
      </c>
      <c r="G182" s="230">
        <v>0</v>
      </c>
      <c r="H182" s="232">
        <v>4.9406564584124654E-324</v>
      </c>
      <c r="I182" s="229">
        <v>8.7342700000000004</v>
      </c>
      <c r="J182" s="230">
        <v>8.7342700000000004</v>
      </c>
      <c r="K182" s="240" t="s">
        <v>129</v>
      </c>
    </row>
    <row r="183" spans="1:11" ht="14.4" customHeight="1" thickBot="1" x14ac:dyDescent="0.35">
      <c r="A183" s="251" t="s">
        <v>303</v>
      </c>
      <c r="B183" s="229">
        <v>4.9406564584124654E-324</v>
      </c>
      <c r="C183" s="229">
        <v>44.025060000000003</v>
      </c>
      <c r="D183" s="230">
        <v>44.025060000000003</v>
      </c>
      <c r="E183" s="239" t="s">
        <v>135</v>
      </c>
      <c r="F183" s="229">
        <v>0</v>
      </c>
      <c r="G183" s="230">
        <v>0</v>
      </c>
      <c r="H183" s="232">
        <v>4.9406564584124654E-324</v>
      </c>
      <c r="I183" s="229">
        <v>24.261690000000002</v>
      </c>
      <c r="J183" s="230">
        <v>24.261690000000002</v>
      </c>
      <c r="K183" s="240" t="s">
        <v>129</v>
      </c>
    </row>
    <row r="184" spans="1:11" ht="14.4" customHeight="1" thickBot="1" x14ac:dyDescent="0.35">
      <c r="A184" s="249" t="s">
        <v>304</v>
      </c>
      <c r="B184" s="229">
        <v>242.99998536868901</v>
      </c>
      <c r="C184" s="229">
        <v>262.41165000000001</v>
      </c>
      <c r="D184" s="230">
        <v>19.41166463131</v>
      </c>
      <c r="E184" s="231">
        <v>1.0798833983539999</v>
      </c>
      <c r="F184" s="229">
        <v>233.99999999998701</v>
      </c>
      <c r="G184" s="230">
        <v>214.49999999998801</v>
      </c>
      <c r="H184" s="232">
        <v>24.214459999999999</v>
      </c>
      <c r="I184" s="229">
        <v>226.66701</v>
      </c>
      <c r="J184" s="230">
        <v>12.167010000011</v>
      </c>
      <c r="K184" s="233">
        <v>0.96866243589699996</v>
      </c>
    </row>
    <row r="185" spans="1:11" ht="14.4" customHeight="1" thickBot="1" x14ac:dyDescent="0.35">
      <c r="A185" s="250" t="s">
        <v>305</v>
      </c>
      <c r="B185" s="234">
        <v>4.9406564584124654E-324</v>
      </c>
      <c r="C185" s="234">
        <v>-1.75603</v>
      </c>
      <c r="D185" s="235">
        <v>-1.75603</v>
      </c>
      <c r="E185" s="236" t="s">
        <v>135</v>
      </c>
      <c r="F185" s="234">
        <v>0</v>
      </c>
      <c r="G185" s="235">
        <v>0</v>
      </c>
      <c r="H185" s="237">
        <v>4.9406564584124654E-324</v>
      </c>
      <c r="I185" s="234">
        <v>-0.97960999999999998</v>
      </c>
      <c r="J185" s="235">
        <v>-0.97960999999999998</v>
      </c>
      <c r="K185" s="238" t="s">
        <v>129</v>
      </c>
    </row>
    <row r="186" spans="1:11" ht="14.4" customHeight="1" thickBot="1" x14ac:dyDescent="0.35">
      <c r="A186" s="251" t="s">
        <v>306</v>
      </c>
      <c r="B186" s="229">
        <v>4.9406564584124654E-324</v>
      </c>
      <c r="C186" s="229">
        <v>-1.75603</v>
      </c>
      <c r="D186" s="230">
        <v>-1.75603</v>
      </c>
      <c r="E186" s="239" t="s">
        <v>135</v>
      </c>
      <c r="F186" s="229">
        <v>0</v>
      </c>
      <c r="G186" s="230">
        <v>0</v>
      </c>
      <c r="H186" s="232">
        <v>4.9406564584124654E-324</v>
      </c>
      <c r="I186" s="229">
        <v>-0.97960999999999998</v>
      </c>
      <c r="J186" s="230">
        <v>-0.97960999999999998</v>
      </c>
      <c r="K186" s="240" t="s">
        <v>129</v>
      </c>
    </row>
    <row r="187" spans="1:11" ht="14.4" customHeight="1" thickBot="1" x14ac:dyDescent="0.35">
      <c r="A187" s="250" t="s">
        <v>307</v>
      </c>
      <c r="B187" s="234">
        <v>242.99998536868901</v>
      </c>
      <c r="C187" s="234">
        <v>262.41165000000001</v>
      </c>
      <c r="D187" s="235">
        <v>19.41166463131</v>
      </c>
      <c r="E187" s="241">
        <v>1.0798833983539999</v>
      </c>
      <c r="F187" s="234">
        <v>233.99999999998701</v>
      </c>
      <c r="G187" s="235">
        <v>214.49999999998801</v>
      </c>
      <c r="H187" s="237">
        <v>24.214459999999999</v>
      </c>
      <c r="I187" s="234">
        <v>226.66701</v>
      </c>
      <c r="J187" s="235">
        <v>12.167010000011</v>
      </c>
      <c r="K187" s="242">
        <v>0.96866243589699996</v>
      </c>
    </row>
    <row r="188" spans="1:11" ht="14.4" customHeight="1" thickBot="1" x14ac:dyDescent="0.35">
      <c r="A188" s="251" t="s">
        <v>308</v>
      </c>
      <c r="B188" s="229">
        <v>242.99998536868901</v>
      </c>
      <c r="C188" s="229">
        <v>262.41165000000001</v>
      </c>
      <c r="D188" s="230">
        <v>19.41166463131</v>
      </c>
      <c r="E188" s="231">
        <v>1.0798833983539999</v>
      </c>
      <c r="F188" s="229">
        <v>233.99999999998701</v>
      </c>
      <c r="G188" s="230">
        <v>214.49999999998801</v>
      </c>
      <c r="H188" s="232">
        <v>24.214459999999999</v>
      </c>
      <c r="I188" s="229">
        <v>226.66701</v>
      </c>
      <c r="J188" s="230">
        <v>12.167010000011</v>
      </c>
      <c r="K188" s="233">
        <v>0.96866243589699996</v>
      </c>
    </row>
    <row r="189" spans="1:11" ht="14.4" customHeight="1" thickBot="1" x14ac:dyDescent="0.35">
      <c r="A189" s="250" t="s">
        <v>309</v>
      </c>
      <c r="B189" s="234">
        <v>4.9406564584124654E-324</v>
      </c>
      <c r="C189" s="234">
        <v>1.75603</v>
      </c>
      <c r="D189" s="235">
        <v>1.75603</v>
      </c>
      <c r="E189" s="236" t="s">
        <v>135</v>
      </c>
      <c r="F189" s="234">
        <v>0</v>
      </c>
      <c r="G189" s="235">
        <v>0</v>
      </c>
      <c r="H189" s="237">
        <v>4.9406564584124654E-324</v>
      </c>
      <c r="I189" s="234">
        <v>0.97960999999999998</v>
      </c>
      <c r="J189" s="235">
        <v>0.97960999999999998</v>
      </c>
      <c r="K189" s="238" t="s">
        <v>129</v>
      </c>
    </row>
    <row r="190" spans="1:11" ht="14.4" customHeight="1" thickBot="1" x14ac:dyDescent="0.35">
      <c r="A190" s="251" t="s">
        <v>310</v>
      </c>
      <c r="B190" s="229">
        <v>4.9406564584124654E-324</v>
      </c>
      <c r="C190" s="229">
        <v>1.75603</v>
      </c>
      <c r="D190" s="230">
        <v>1.75603</v>
      </c>
      <c r="E190" s="239" t="s">
        <v>135</v>
      </c>
      <c r="F190" s="229">
        <v>0</v>
      </c>
      <c r="G190" s="230">
        <v>0</v>
      </c>
      <c r="H190" s="232">
        <v>4.9406564584124654E-324</v>
      </c>
      <c r="I190" s="229">
        <v>0.97960999999999998</v>
      </c>
      <c r="J190" s="230">
        <v>0.97960999999999998</v>
      </c>
      <c r="K190" s="240" t="s">
        <v>129</v>
      </c>
    </row>
    <row r="191" spans="1:11" ht="14.4" customHeight="1" thickBot="1" x14ac:dyDescent="0.35">
      <c r="A191" s="248" t="s">
        <v>311</v>
      </c>
      <c r="B191" s="229">
        <v>4.9406564584124654E-324</v>
      </c>
      <c r="C191" s="229">
        <v>60.866900000000001</v>
      </c>
      <c r="D191" s="230">
        <v>60.866900000000001</v>
      </c>
      <c r="E191" s="239" t="s">
        <v>135</v>
      </c>
      <c r="F191" s="229">
        <v>0</v>
      </c>
      <c r="G191" s="230">
        <v>0</v>
      </c>
      <c r="H191" s="232">
        <v>4.95</v>
      </c>
      <c r="I191" s="229">
        <v>66.954250000000002</v>
      </c>
      <c r="J191" s="230">
        <v>66.954250000000002</v>
      </c>
      <c r="K191" s="240" t="s">
        <v>129</v>
      </c>
    </row>
    <row r="192" spans="1:11" ht="14.4" customHeight="1" thickBot="1" x14ac:dyDescent="0.35">
      <c r="A192" s="249" t="s">
        <v>312</v>
      </c>
      <c r="B192" s="229">
        <v>4.9406564584124654E-324</v>
      </c>
      <c r="C192" s="229">
        <v>60.866900000000001</v>
      </c>
      <c r="D192" s="230">
        <v>60.866900000000001</v>
      </c>
      <c r="E192" s="239" t="s">
        <v>135</v>
      </c>
      <c r="F192" s="229">
        <v>0</v>
      </c>
      <c r="G192" s="230">
        <v>0</v>
      </c>
      <c r="H192" s="232">
        <v>4.95</v>
      </c>
      <c r="I192" s="229">
        <v>66.954250000000002</v>
      </c>
      <c r="J192" s="230">
        <v>66.954250000000002</v>
      </c>
      <c r="K192" s="240" t="s">
        <v>129</v>
      </c>
    </row>
    <row r="193" spans="1:11" ht="14.4" customHeight="1" thickBot="1" x14ac:dyDescent="0.35">
      <c r="A193" s="250" t="s">
        <v>313</v>
      </c>
      <c r="B193" s="234">
        <v>4.9406564584124654E-324</v>
      </c>
      <c r="C193" s="234">
        <v>-2.554E-2</v>
      </c>
      <c r="D193" s="235">
        <v>-2.554E-2</v>
      </c>
      <c r="E193" s="236" t="s">
        <v>135</v>
      </c>
      <c r="F193" s="234">
        <v>0</v>
      </c>
      <c r="G193" s="235">
        <v>0</v>
      </c>
      <c r="H193" s="237">
        <v>4.9406564584124654E-324</v>
      </c>
      <c r="I193" s="234">
        <v>5.434722104253712E-323</v>
      </c>
      <c r="J193" s="235">
        <v>5.434722104253712E-323</v>
      </c>
      <c r="K193" s="238" t="s">
        <v>129</v>
      </c>
    </row>
    <row r="194" spans="1:11" ht="14.4" customHeight="1" thickBot="1" x14ac:dyDescent="0.35">
      <c r="A194" s="251" t="s">
        <v>314</v>
      </c>
      <c r="B194" s="229">
        <v>4.9406564584124654E-324</v>
      </c>
      <c r="C194" s="229">
        <v>-2.554E-2</v>
      </c>
      <c r="D194" s="230">
        <v>-2.554E-2</v>
      </c>
      <c r="E194" s="239" t="s">
        <v>135</v>
      </c>
      <c r="F194" s="229">
        <v>0</v>
      </c>
      <c r="G194" s="230">
        <v>0</v>
      </c>
      <c r="H194" s="232">
        <v>4.9406564584124654E-324</v>
      </c>
      <c r="I194" s="229">
        <v>5.434722104253712E-323</v>
      </c>
      <c r="J194" s="230">
        <v>5.434722104253712E-323</v>
      </c>
      <c r="K194" s="240" t="s">
        <v>129</v>
      </c>
    </row>
    <row r="195" spans="1:11" ht="14.4" customHeight="1" thickBot="1" x14ac:dyDescent="0.35">
      <c r="A195" s="250" t="s">
        <v>315</v>
      </c>
      <c r="B195" s="234">
        <v>4.9406564584124654E-324</v>
      </c>
      <c r="C195" s="234">
        <v>59.616900000000001</v>
      </c>
      <c r="D195" s="235">
        <v>59.616900000000001</v>
      </c>
      <c r="E195" s="236" t="s">
        <v>135</v>
      </c>
      <c r="F195" s="234">
        <v>0</v>
      </c>
      <c r="G195" s="235">
        <v>0</v>
      </c>
      <c r="H195" s="237">
        <v>4.95</v>
      </c>
      <c r="I195" s="234">
        <v>66.954250000000002</v>
      </c>
      <c r="J195" s="235">
        <v>66.954250000000002</v>
      </c>
      <c r="K195" s="238" t="s">
        <v>129</v>
      </c>
    </row>
    <row r="196" spans="1:11" ht="14.4" customHeight="1" thickBot="1" x14ac:dyDescent="0.35">
      <c r="A196" s="251" t="s">
        <v>316</v>
      </c>
      <c r="B196" s="229">
        <v>4.9406564584124654E-324</v>
      </c>
      <c r="C196" s="229">
        <v>6.3068999999999997</v>
      </c>
      <c r="D196" s="230">
        <v>6.3068999999999997</v>
      </c>
      <c r="E196" s="239" t="s">
        <v>135</v>
      </c>
      <c r="F196" s="229">
        <v>0</v>
      </c>
      <c r="G196" s="230">
        <v>0</v>
      </c>
      <c r="H196" s="232">
        <v>4.9406564584124654E-324</v>
      </c>
      <c r="I196" s="229">
        <v>1.1253</v>
      </c>
      <c r="J196" s="230">
        <v>1.1253</v>
      </c>
      <c r="K196" s="240" t="s">
        <v>129</v>
      </c>
    </row>
    <row r="197" spans="1:11" ht="14.4" customHeight="1" thickBot="1" x14ac:dyDescent="0.35">
      <c r="A197" s="251" t="s">
        <v>317</v>
      </c>
      <c r="B197" s="229">
        <v>4.9406564584124654E-324</v>
      </c>
      <c r="C197" s="229">
        <v>4.9406564584124654E-324</v>
      </c>
      <c r="D197" s="230">
        <v>0</v>
      </c>
      <c r="E197" s="231">
        <v>1</v>
      </c>
      <c r="F197" s="229">
        <v>4.9406564584124654E-324</v>
      </c>
      <c r="G197" s="230">
        <v>0</v>
      </c>
      <c r="H197" s="232">
        <v>4.9406564584124654E-324</v>
      </c>
      <c r="I197" s="229">
        <v>0.85</v>
      </c>
      <c r="J197" s="230">
        <v>0.85</v>
      </c>
      <c r="K197" s="240" t="s">
        <v>135</v>
      </c>
    </row>
    <row r="198" spans="1:11" ht="14.4" customHeight="1" thickBot="1" x14ac:dyDescent="0.35">
      <c r="A198" s="251" t="s">
        <v>318</v>
      </c>
      <c r="B198" s="229">
        <v>4.9406564584124654E-324</v>
      </c>
      <c r="C198" s="229">
        <v>52.35</v>
      </c>
      <c r="D198" s="230">
        <v>52.35</v>
      </c>
      <c r="E198" s="239" t="s">
        <v>135</v>
      </c>
      <c r="F198" s="229">
        <v>0</v>
      </c>
      <c r="G198" s="230">
        <v>0</v>
      </c>
      <c r="H198" s="232">
        <v>4.95</v>
      </c>
      <c r="I198" s="229">
        <v>64.778949999999995</v>
      </c>
      <c r="J198" s="230">
        <v>64.778949999999995</v>
      </c>
      <c r="K198" s="240" t="s">
        <v>129</v>
      </c>
    </row>
    <row r="199" spans="1:11" ht="14.4" customHeight="1" thickBot="1" x14ac:dyDescent="0.35">
      <c r="A199" s="251" t="s">
        <v>319</v>
      </c>
      <c r="B199" s="229">
        <v>4.9406564584124654E-324</v>
      </c>
      <c r="C199" s="229">
        <v>0.96</v>
      </c>
      <c r="D199" s="230">
        <v>0.96</v>
      </c>
      <c r="E199" s="239" t="s">
        <v>135</v>
      </c>
      <c r="F199" s="229">
        <v>0</v>
      </c>
      <c r="G199" s="230">
        <v>0</v>
      </c>
      <c r="H199" s="232">
        <v>4.9406564584124654E-324</v>
      </c>
      <c r="I199" s="229">
        <v>0.2</v>
      </c>
      <c r="J199" s="230">
        <v>0.2</v>
      </c>
      <c r="K199" s="240" t="s">
        <v>129</v>
      </c>
    </row>
    <row r="200" spans="1:11" ht="14.4" customHeight="1" thickBot="1" x14ac:dyDescent="0.35">
      <c r="A200" s="254" t="s">
        <v>320</v>
      </c>
      <c r="B200" s="229">
        <v>4.9406564584124654E-324</v>
      </c>
      <c r="C200" s="229">
        <v>1.25</v>
      </c>
      <c r="D200" s="230">
        <v>1.25</v>
      </c>
      <c r="E200" s="239" t="s">
        <v>135</v>
      </c>
      <c r="F200" s="229">
        <v>0</v>
      </c>
      <c r="G200" s="230">
        <v>0</v>
      </c>
      <c r="H200" s="232">
        <v>4.9406564584124654E-324</v>
      </c>
      <c r="I200" s="229">
        <v>5.434722104253712E-323</v>
      </c>
      <c r="J200" s="230">
        <v>5.434722104253712E-323</v>
      </c>
      <c r="K200" s="240" t="s">
        <v>129</v>
      </c>
    </row>
    <row r="201" spans="1:11" ht="14.4" customHeight="1" thickBot="1" x14ac:dyDescent="0.35">
      <c r="A201" s="251" t="s">
        <v>321</v>
      </c>
      <c r="B201" s="229">
        <v>4.9406564584124654E-324</v>
      </c>
      <c r="C201" s="229">
        <v>1.25</v>
      </c>
      <c r="D201" s="230">
        <v>1.25</v>
      </c>
      <c r="E201" s="239" t="s">
        <v>135</v>
      </c>
      <c r="F201" s="229">
        <v>0</v>
      </c>
      <c r="G201" s="230">
        <v>0</v>
      </c>
      <c r="H201" s="232">
        <v>4.9406564584124654E-324</v>
      </c>
      <c r="I201" s="229">
        <v>5.434722104253712E-323</v>
      </c>
      <c r="J201" s="230">
        <v>5.434722104253712E-323</v>
      </c>
      <c r="K201" s="240" t="s">
        <v>129</v>
      </c>
    </row>
    <row r="202" spans="1:11" ht="14.4" customHeight="1" thickBot="1" x14ac:dyDescent="0.35">
      <c r="A202" s="250" t="s">
        <v>322</v>
      </c>
      <c r="B202" s="234">
        <v>4.9406564584124654E-324</v>
      </c>
      <c r="C202" s="234">
        <v>2.554E-2</v>
      </c>
      <c r="D202" s="235">
        <v>2.554E-2</v>
      </c>
      <c r="E202" s="236" t="s">
        <v>135</v>
      </c>
      <c r="F202" s="234">
        <v>0</v>
      </c>
      <c r="G202" s="235">
        <v>0</v>
      </c>
      <c r="H202" s="237">
        <v>4.9406564584124654E-324</v>
      </c>
      <c r="I202" s="234">
        <v>5.434722104253712E-323</v>
      </c>
      <c r="J202" s="235">
        <v>5.434722104253712E-323</v>
      </c>
      <c r="K202" s="238" t="s">
        <v>129</v>
      </c>
    </row>
    <row r="203" spans="1:11" ht="14.4" customHeight="1" thickBot="1" x14ac:dyDescent="0.35">
      <c r="A203" s="251" t="s">
        <v>323</v>
      </c>
      <c r="B203" s="229">
        <v>4.9406564584124654E-324</v>
      </c>
      <c r="C203" s="229">
        <v>2.554E-2</v>
      </c>
      <c r="D203" s="230">
        <v>2.554E-2</v>
      </c>
      <c r="E203" s="239" t="s">
        <v>135</v>
      </c>
      <c r="F203" s="229">
        <v>0</v>
      </c>
      <c r="G203" s="230">
        <v>0</v>
      </c>
      <c r="H203" s="232">
        <v>4.9406564584124654E-324</v>
      </c>
      <c r="I203" s="229">
        <v>5.434722104253712E-323</v>
      </c>
      <c r="J203" s="230">
        <v>5.434722104253712E-323</v>
      </c>
      <c r="K203" s="240" t="s">
        <v>129</v>
      </c>
    </row>
    <row r="204" spans="1:11" ht="14.4" customHeight="1" thickBot="1" x14ac:dyDescent="0.35">
      <c r="A204" s="248" t="s">
        <v>324</v>
      </c>
      <c r="B204" s="229">
        <v>1670.99989938716</v>
      </c>
      <c r="C204" s="229">
        <v>2021.61033</v>
      </c>
      <c r="D204" s="230">
        <v>350.61043061284198</v>
      </c>
      <c r="E204" s="231">
        <v>1.209820737117</v>
      </c>
      <c r="F204" s="229">
        <v>1314.99999999993</v>
      </c>
      <c r="G204" s="230">
        <v>1205.4166666665999</v>
      </c>
      <c r="H204" s="232">
        <v>117.059</v>
      </c>
      <c r="I204" s="229">
        <v>1264.46</v>
      </c>
      <c r="J204" s="230">
        <v>59.043333333398998</v>
      </c>
      <c r="K204" s="233">
        <v>0.96156653992399999</v>
      </c>
    </row>
    <row r="205" spans="1:11" ht="14.4" customHeight="1" thickBot="1" x14ac:dyDescent="0.35">
      <c r="A205" s="249" t="s">
        <v>325</v>
      </c>
      <c r="B205" s="229">
        <v>1597.9998237825801</v>
      </c>
      <c r="C205" s="229">
        <v>1592.23</v>
      </c>
      <c r="D205" s="230">
        <v>-5.7698237825760001</v>
      </c>
      <c r="E205" s="231">
        <v>0.99638934642099997</v>
      </c>
      <c r="F205" s="229">
        <v>1314.99999999993</v>
      </c>
      <c r="G205" s="230">
        <v>1205.4166666665999</v>
      </c>
      <c r="H205" s="232">
        <v>117.059</v>
      </c>
      <c r="I205" s="229">
        <v>1262.0309999999999</v>
      </c>
      <c r="J205" s="230">
        <v>56.614333333399003</v>
      </c>
      <c r="K205" s="233">
        <v>0.95971939163499997</v>
      </c>
    </row>
    <row r="206" spans="1:11" ht="14.4" customHeight="1" thickBot="1" x14ac:dyDescent="0.35">
      <c r="A206" s="250" t="s">
        <v>326</v>
      </c>
      <c r="B206" s="234">
        <v>4.9406564584124654E-324</v>
      </c>
      <c r="C206" s="234">
        <v>-4.6482200000000002</v>
      </c>
      <c r="D206" s="235">
        <v>-4.6482200000000002</v>
      </c>
      <c r="E206" s="236" t="s">
        <v>135</v>
      </c>
      <c r="F206" s="234">
        <v>0</v>
      </c>
      <c r="G206" s="235">
        <v>0</v>
      </c>
      <c r="H206" s="237">
        <v>4.9406564584124654E-324</v>
      </c>
      <c r="I206" s="234">
        <v>-2.7385199999999998</v>
      </c>
      <c r="J206" s="235">
        <v>-2.7385199999999998</v>
      </c>
      <c r="K206" s="238" t="s">
        <v>129</v>
      </c>
    </row>
    <row r="207" spans="1:11" ht="14.4" customHeight="1" thickBot="1" x14ac:dyDescent="0.35">
      <c r="A207" s="251" t="s">
        <v>327</v>
      </c>
      <c r="B207" s="229">
        <v>4.9406564584124654E-324</v>
      </c>
      <c r="C207" s="229">
        <v>-4.6482200000000002</v>
      </c>
      <c r="D207" s="230">
        <v>-4.6482200000000002</v>
      </c>
      <c r="E207" s="239" t="s">
        <v>135</v>
      </c>
      <c r="F207" s="229">
        <v>0</v>
      </c>
      <c r="G207" s="230">
        <v>0</v>
      </c>
      <c r="H207" s="232">
        <v>4.9406564584124654E-324</v>
      </c>
      <c r="I207" s="229">
        <v>-2.7385199999999998</v>
      </c>
      <c r="J207" s="230">
        <v>-2.7385199999999998</v>
      </c>
      <c r="K207" s="240" t="s">
        <v>129</v>
      </c>
    </row>
    <row r="208" spans="1:11" ht="14.4" customHeight="1" thickBot="1" x14ac:dyDescent="0.35">
      <c r="A208" s="250" t="s">
        <v>328</v>
      </c>
      <c r="B208" s="234">
        <v>1597.9998237825801</v>
      </c>
      <c r="C208" s="234">
        <v>1584.8910000000001</v>
      </c>
      <c r="D208" s="235">
        <v>-13.108823782576</v>
      </c>
      <c r="E208" s="241">
        <v>0.99179673014500003</v>
      </c>
      <c r="F208" s="234">
        <v>1314.99999999993</v>
      </c>
      <c r="G208" s="235">
        <v>1205.4166666665999</v>
      </c>
      <c r="H208" s="237">
        <v>117.059</v>
      </c>
      <c r="I208" s="234">
        <v>1262.0309999999999</v>
      </c>
      <c r="J208" s="235">
        <v>56.614333333399003</v>
      </c>
      <c r="K208" s="242">
        <v>0.95971939163499997</v>
      </c>
    </row>
    <row r="209" spans="1:11" ht="14.4" customHeight="1" thickBot="1" x14ac:dyDescent="0.35">
      <c r="A209" s="251" t="s">
        <v>329</v>
      </c>
      <c r="B209" s="229">
        <v>138.99995163065199</v>
      </c>
      <c r="C209" s="229">
        <v>141.14400000000001</v>
      </c>
      <c r="D209" s="230">
        <v>2.1440483693479999</v>
      </c>
      <c r="E209" s="231">
        <v>1.0154248137799999</v>
      </c>
      <c r="F209" s="229">
        <v>86.999999999994998</v>
      </c>
      <c r="G209" s="230">
        <v>79.749999999994998</v>
      </c>
      <c r="H209" s="232">
        <v>7.9569999999999999</v>
      </c>
      <c r="I209" s="229">
        <v>85.588999999999999</v>
      </c>
      <c r="J209" s="230">
        <v>5.8390000000039999</v>
      </c>
      <c r="K209" s="233">
        <v>0.98378160919500002</v>
      </c>
    </row>
    <row r="210" spans="1:11" ht="14.4" customHeight="1" thickBot="1" x14ac:dyDescent="0.35">
      <c r="A210" s="251" t="s">
        <v>330</v>
      </c>
      <c r="B210" s="229">
        <v>109.00007343697899</v>
      </c>
      <c r="C210" s="229">
        <v>102.57599999999999</v>
      </c>
      <c r="D210" s="230">
        <v>-6.4240734369789996</v>
      </c>
      <c r="E210" s="231">
        <v>0.94106358615700003</v>
      </c>
      <c r="F210" s="229">
        <v>113.999999999994</v>
      </c>
      <c r="G210" s="230">
        <v>104.499999999994</v>
      </c>
      <c r="H210" s="232">
        <v>9.8989999999999991</v>
      </c>
      <c r="I210" s="229">
        <v>104.15</v>
      </c>
      <c r="J210" s="230">
        <v>-0.349999999994</v>
      </c>
      <c r="K210" s="233">
        <v>0.91359649122800002</v>
      </c>
    </row>
    <row r="211" spans="1:11" ht="14.4" customHeight="1" thickBot="1" x14ac:dyDescent="0.35">
      <c r="A211" s="251" t="s">
        <v>331</v>
      </c>
      <c r="B211" s="229">
        <v>229.99990615143901</v>
      </c>
      <c r="C211" s="229">
        <v>226.49100000000001</v>
      </c>
      <c r="D211" s="230">
        <v>-3.508906151438</v>
      </c>
      <c r="E211" s="231">
        <v>0.98474388007299996</v>
      </c>
      <c r="F211" s="229">
        <v>198.999999999989</v>
      </c>
      <c r="G211" s="230">
        <v>182.41666666665699</v>
      </c>
      <c r="H211" s="232">
        <v>16.663</v>
      </c>
      <c r="I211" s="229">
        <v>183.29300000000001</v>
      </c>
      <c r="J211" s="230">
        <v>0.87633333334300001</v>
      </c>
      <c r="K211" s="233">
        <v>0.92107035175800001</v>
      </c>
    </row>
    <row r="212" spans="1:11" ht="14.4" customHeight="1" thickBot="1" x14ac:dyDescent="0.35">
      <c r="A212" s="251" t="s">
        <v>332</v>
      </c>
      <c r="B212" s="229">
        <v>517.99988881062598</v>
      </c>
      <c r="C212" s="229">
        <v>511.86</v>
      </c>
      <c r="D212" s="230">
        <v>-6.139888810625</v>
      </c>
      <c r="E212" s="231">
        <v>0.98814693025300004</v>
      </c>
      <c r="F212" s="229">
        <v>323.99999999998198</v>
      </c>
      <c r="G212" s="230">
        <v>296.99999999998403</v>
      </c>
      <c r="H212" s="232">
        <v>33.302</v>
      </c>
      <c r="I212" s="229">
        <v>347.38099999999997</v>
      </c>
      <c r="J212" s="230">
        <v>50.381000000016002</v>
      </c>
      <c r="K212" s="233">
        <v>1.0721635802459999</v>
      </c>
    </row>
    <row r="213" spans="1:11" ht="14.4" customHeight="1" thickBot="1" x14ac:dyDescent="0.35">
      <c r="A213" s="251" t="s">
        <v>333</v>
      </c>
      <c r="B213" s="229">
        <v>29.999998193665</v>
      </c>
      <c r="C213" s="229">
        <v>30.492000000000001</v>
      </c>
      <c r="D213" s="230">
        <v>0.49200180633399998</v>
      </c>
      <c r="E213" s="231">
        <v>1.016400061198</v>
      </c>
      <c r="F213" s="229">
        <v>29.999999999998</v>
      </c>
      <c r="G213" s="230">
        <v>27.499999999998</v>
      </c>
      <c r="H213" s="232">
        <v>2.48</v>
      </c>
      <c r="I213" s="229">
        <v>27.28</v>
      </c>
      <c r="J213" s="230">
        <v>-0.21999999999799999</v>
      </c>
      <c r="K213" s="233">
        <v>0.90933333333300004</v>
      </c>
    </row>
    <row r="214" spans="1:11" ht="14.4" customHeight="1" thickBot="1" x14ac:dyDescent="0.35">
      <c r="A214" s="251" t="s">
        <v>334</v>
      </c>
      <c r="B214" s="229">
        <v>572.00000555921599</v>
      </c>
      <c r="C214" s="229">
        <v>572.32799999999997</v>
      </c>
      <c r="D214" s="230">
        <v>0.327994440783</v>
      </c>
      <c r="E214" s="231">
        <v>1.0005734168480001</v>
      </c>
      <c r="F214" s="229">
        <v>560.99999999996896</v>
      </c>
      <c r="G214" s="230">
        <v>514.24999999997203</v>
      </c>
      <c r="H214" s="232">
        <v>46.758000000000003</v>
      </c>
      <c r="I214" s="229">
        <v>514.33799999999997</v>
      </c>
      <c r="J214" s="230">
        <v>8.8000000028E-2</v>
      </c>
      <c r="K214" s="233">
        <v>0.91682352941099998</v>
      </c>
    </row>
    <row r="215" spans="1:11" ht="14.4" customHeight="1" thickBot="1" x14ac:dyDescent="0.35">
      <c r="A215" s="250" t="s">
        <v>335</v>
      </c>
      <c r="B215" s="234">
        <v>4.9406564584124654E-324</v>
      </c>
      <c r="C215" s="234">
        <v>7.3390000000000004</v>
      </c>
      <c r="D215" s="235">
        <v>7.3390000000000004</v>
      </c>
      <c r="E215" s="236" t="s">
        <v>135</v>
      </c>
      <c r="F215" s="234">
        <v>0</v>
      </c>
      <c r="G215" s="235">
        <v>0</v>
      </c>
      <c r="H215" s="237">
        <v>4.9406564584124654E-324</v>
      </c>
      <c r="I215" s="234">
        <v>5.434722104253712E-323</v>
      </c>
      <c r="J215" s="235">
        <v>5.434722104253712E-323</v>
      </c>
      <c r="K215" s="238" t="s">
        <v>129</v>
      </c>
    </row>
    <row r="216" spans="1:11" ht="14.4" customHeight="1" thickBot="1" x14ac:dyDescent="0.35">
      <c r="A216" s="251" t="s">
        <v>336</v>
      </c>
      <c r="B216" s="229">
        <v>4.9406564584124654E-324</v>
      </c>
      <c r="C216" s="229">
        <v>7.3390000000000004</v>
      </c>
      <c r="D216" s="230">
        <v>7.3390000000000004</v>
      </c>
      <c r="E216" s="239" t="s">
        <v>135</v>
      </c>
      <c r="F216" s="229">
        <v>0</v>
      </c>
      <c r="G216" s="230">
        <v>0</v>
      </c>
      <c r="H216" s="232">
        <v>4.9406564584124654E-324</v>
      </c>
      <c r="I216" s="229">
        <v>5.434722104253712E-323</v>
      </c>
      <c r="J216" s="230">
        <v>5.434722104253712E-323</v>
      </c>
      <c r="K216" s="240" t="s">
        <v>129</v>
      </c>
    </row>
    <row r="217" spans="1:11" ht="14.4" customHeight="1" thickBot="1" x14ac:dyDescent="0.35">
      <c r="A217" s="250" t="s">
        <v>337</v>
      </c>
      <c r="B217" s="234">
        <v>4.9406564584124654E-324</v>
      </c>
      <c r="C217" s="234">
        <v>4.6482200000000002</v>
      </c>
      <c r="D217" s="235">
        <v>4.6482200000000002</v>
      </c>
      <c r="E217" s="236" t="s">
        <v>135</v>
      </c>
      <c r="F217" s="234">
        <v>0</v>
      </c>
      <c r="G217" s="235">
        <v>0</v>
      </c>
      <c r="H217" s="237">
        <v>4.9406564584124654E-324</v>
      </c>
      <c r="I217" s="234">
        <v>2.7385199999999998</v>
      </c>
      <c r="J217" s="235">
        <v>2.7385199999999998</v>
      </c>
      <c r="K217" s="238" t="s">
        <v>129</v>
      </c>
    </row>
    <row r="218" spans="1:11" ht="14.4" customHeight="1" thickBot="1" x14ac:dyDescent="0.35">
      <c r="A218" s="251" t="s">
        <v>338</v>
      </c>
      <c r="B218" s="229">
        <v>4.9406564584124654E-324</v>
      </c>
      <c r="C218" s="229">
        <v>4.6482200000000002</v>
      </c>
      <c r="D218" s="230">
        <v>4.6482200000000002</v>
      </c>
      <c r="E218" s="239" t="s">
        <v>135</v>
      </c>
      <c r="F218" s="229">
        <v>0</v>
      </c>
      <c r="G218" s="230">
        <v>0</v>
      </c>
      <c r="H218" s="232">
        <v>4.9406564584124654E-324</v>
      </c>
      <c r="I218" s="229">
        <v>2.7385199999999998</v>
      </c>
      <c r="J218" s="230">
        <v>2.7385199999999998</v>
      </c>
      <c r="K218" s="240" t="s">
        <v>129</v>
      </c>
    </row>
    <row r="219" spans="1:11" ht="14.4" customHeight="1" thickBot="1" x14ac:dyDescent="0.35">
      <c r="A219" s="249" t="s">
        <v>339</v>
      </c>
      <c r="B219" s="229">
        <v>73.000075604580005</v>
      </c>
      <c r="C219" s="229">
        <v>429.38033000000001</v>
      </c>
      <c r="D219" s="230">
        <v>356.380254395419</v>
      </c>
      <c r="E219" s="231">
        <v>5.8819162369880003</v>
      </c>
      <c r="F219" s="229">
        <v>0</v>
      </c>
      <c r="G219" s="230">
        <v>0</v>
      </c>
      <c r="H219" s="232">
        <v>4.9406564584124654E-324</v>
      </c>
      <c r="I219" s="229">
        <v>2.4289999999999998</v>
      </c>
      <c r="J219" s="230">
        <v>2.4289999999999998</v>
      </c>
      <c r="K219" s="240" t="s">
        <v>129</v>
      </c>
    </row>
    <row r="220" spans="1:11" ht="14.4" customHeight="1" thickBot="1" x14ac:dyDescent="0.35">
      <c r="A220" s="250" t="s">
        <v>340</v>
      </c>
      <c r="B220" s="234">
        <v>4.9406564584124654E-324</v>
      </c>
      <c r="C220" s="234">
        <v>-4.2639999999999997E-2</v>
      </c>
      <c r="D220" s="235">
        <v>-4.2639999999999997E-2</v>
      </c>
      <c r="E220" s="236" t="s">
        <v>135</v>
      </c>
      <c r="F220" s="234">
        <v>0</v>
      </c>
      <c r="G220" s="235">
        <v>0</v>
      </c>
      <c r="H220" s="237">
        <v>4.9406564584124654E-324</v>
      </c>
      <c r="I220" s="234">
        <v>5.434722104253712E-323</v>
      </c>
      <c r="J220" s="235">
        <v>5.434722104253712E-323</v>
      </c>
      <c r="K220" s="238" t="s">
        <v>129</v>
      </c>
    </row>
    <row r="221" spans="1:11" ht="14.4" customHeight="1" thickBot="1" x14ac:dyDescent="0.35">
      <c r="A221" s="251" t="s">
        <v>341</v>
      </c>
      <c r="B221" s="229">
        <v>4.9406564584124654E-324</v>
      </c>
      <c r="C221" s="229">
        <v>-4.2639999999999997E-2</v>
      </c>
      <c r="D221" s="230">
        <v>-4.2639999999999997E-2</v>
      </c>
      <c r="E221" s="239" t="s">
        <v>135</v>
      </c>
      <c r="F221" s="229">
        <v>0</v>
      </c>
      <c r="G221" s="230">
        <v>0</v>
      </c>
      <c r="H221" s="232">
        <v>4.9406564584124654E-324</v>
      </c>
      <c r="I221" s="229">
        <v>5.434722104253712E-323</v>
      </c>
      <c r="J221" s="230">
        <v>5.434722104253712E-323</v>
      </c>
      <c r="K221" s="240" t="s">
        <v>129</v>
      </c>
    </row>
    <row r="222" spans="1:11" ht="14.4" customHeight="1" thickBot="1" x14ac:dyDescent="0.35">
      <c r="A222" s="250" t="s">
        <v>342</v>
      </c>
      <c r="B222" s="234">
        <v>4.9406564584124654E-324</v>
      </c>
      <c r="C222" s="234">
        <v>101.431</v>
      </c>
      <c r="D222" s="235">
        <v>101.431</v>
      </c>
      <c r="E222" s="236" t="s">
        <v>135</v>
      </c>
      <c r="F222" s="234">
        <v>0</v>
      </c>
      <c r="G222" s="235">
        <v>0</v>
      </c>
      <c r="H222" s="237">
        <v>4.9406564584124654E-324</v>
      </c>
      <c r="I222" s="234">
        <v>5.434722104253712E-323</v>
      </c>
      <c r="J222" s="235">
        <v>5.434722104253712E-323</v>
      </c>
      <c r="K222" s="238" t="s">
        <v>129</v>
      </c>
    </row>
    <row r="223" spans="1:11" ht="14.4" customHeight="1" thickBot="1" x14ac:dyDescent="0.35">
      <c r="A223" s="251" t="s">
        <v>343</v>
      </c>
      <c r="B223" s="229">
        <v>4.9406564584124654E-324</v>
      </c>
      <c r="C223" s="229">
        <v>101.431</v>
      </c>
      <c r="D223" s="230">
        <v>101.431</v>
      </c>
      <c r="E223" s="239" t="s">
        <v>135</v>
      </c>
      <c r="F223" s="229">
        <v>0</v>
      </c>
      <c r="G223" s="230">
        <v>0</v>
      </c>
      <c r="H223" s="232">
        <v>4.9406564584124654E-324</v>
      </c>
      <c r="I223" s="229">
        <v>5.434722104253712E-323</v>
      </c>
      <c r="J223" s="230">
        <v>5.434722104253712E-323</v>
      </c>
      <c r="K223" s="240" t="s">
        <v>129</v>
      </c>
    </row>
    <row r="224" spans="1:11" ht="14.4" customHeight="1" thickBot="1" x14ac:dyDescent="0.35">
      <c r="A224" s="250" t="s">
        <v>344</v>
      </c>
      <c r="B224" s="234">
        <v>73.000075604580005</v>
      </c>
      <c r="C224" s="234">
        <v>116.405</v>
      </c>
      <c r="D224" s="235">
        <v>43.404924395419002</v>
      </c>
      <c r="E224" s="241">
        <v>1.5945873896139999</v>
      </c>
      <c r="F224" s="234">
        <v>0</v>
      </c>
      <c r="G224" s="235">
        <v>0</v>
      </c>
      <c r="H224" s="237">
        <v>4.9406564584124654E-324</v>
      </c>
      <c r="I224" s="234">
        <v>5.434722104253712E-323</v>
      </c>
      <c r="J224" s="235">
        <v>5.434722104253712E-323</v>
      </c>
      <c r="K224" s="238" t="s">
        <v>129</v>
      </c>
    </row>
    <row r="225" spans="1:11" ht="14.4" customHeight="1" thickBot="1" x14ac:dyDescent="0.35">
      <c r="A225" s="251" t="s">
        <v>345</v>
      </c>
      <c r="B225" s="229">
        <v>73.000075604580005</v>
      </c>
      <c r="C225" s="229">
        <v>93.63</v>
      </c>
      <c r="D225" s="230">
        <v>20.629924395419</v>
      </c>
      <c r="E225" s="231">
        <v>1.2826014113619999</v>
      </c>
      <c r="F225" s="229">
        <v>0</v>
      </c>
      <c r="G225" s="230">
        <v>0</v>
      </c>
      <c r="H225" s="232">
        <v>4.9406564584124654E-324</v>
      </c>
      <c r="I225" s="229">
        <v>5.434722104253712E-323</v>
      </c>
      <c r="J225" s="230">
        <v>5.434722104253712E-323</v>
      </c>
      <c r="K225" s="240" t="s">
        <v>129</v>
      </c>
    </row>
    <row r="226" spans="1:11" ht="14.4" customHeight="1" thickBot="1" x14ac:dyDescent="0.35">
      <c r="A226" s="251" t="s">
        <v>346</v>
      </c>
      <c r="B226" s="229">
        <v>4.9406564584124654E-324</v>
      </c>
      <c r="C226" s="229">
        <v>22.774999999999999</v>
      </c>
      <c r="D226" s="230">
        <v>22.774999999999999</v>
      </c>
      <c r="E226" s="239" t="s">
        <v>135</v>
      </c>
      <c r="F226" s="229">
        <v>0</v>
      </c>
      <c r="G226" s="230">
        <v>0</v>
      </c>
      <c r="H226" s="232">
        <v>4.9406564584124654E-324</v>
      </c>
      <c r="I226" s="229">
        <v>5.434722104253712E-323</v>
      </c>
      <c r="J226" s="230">
        <v>5.434722104253712E-323</v>
      </c>
      <c r="K226" s="240" t="s">
        <v>129</v>
      </c>
    </row>
    <row r="227" spans="1:11" ht="14.4" customHeight="1" thickBot="1" x14ac:dyDescent="0.35">
      <c r="A227" s="250" t="s">
        <v>347</v>
      </c>
      <c r="B227" s="234">
        <v>4.9406564584124654E-324</v>
      </c>
      <c r="C227" s="234">
        <v>164.04232999999999</v>
      </c>
      <c r="D227" s="235">
        <v>164.04232999999999</v>
      </c>
      <c r="E227" s="236" t="s">
        <v>135</v>
      </c>
      <c r="F227" s="234">
        <v>0</v>
      </c>
      <c r="G227" s="235">
        <v>0</v>
      </c>
      <c r="H227" s="237">
        <v>4.9406564584124654E-324</v>
      </c>
      <c r="I227" s="234">
        <v>5.434722104253712E-323</v>
      </c>
      <c r="J227" s="235">
        <v>5.434722104253712E-323</v>
      </c>
      <c r="K227" s="238" t="s">
        <v>129</v>
      </c>
    </row>
    <row r="228" spans="1:11" ht="14.4" customHeight="1" thickBot="1" x14ac:dyDescent="0.35">
      <c r="A228" s="251" t="s">
        <v>348</v>
      </c>
      <c r="B228" s="229">
        <v>4.9406564584124654E-324</v>
      </c>
      <c r="C228" s="229">
        <v>164.04232999999999</v>
      </c>
      <c r="D228" s="230">
        <v>164.04232999999999</v>
      </c>
      <c r="E228" s="239" t="s">
        <v>135</v>
      </c>
      <c r="F228" s="229">
        <v>0</v>
      </c>
      <c r="G228" s="230">
        <v>0</v>
      </c>
      <c r="H228" s="232">
        <v>4.9406564584124654E-324</v>
      </c>
      <c r="I228" s="229">
        <v>5.434722104253712E-323</v>
      </c>
      <c r="J228" s="230">
        <v>5.434722104253712E-323</v>
      </c>
      <c r="K228" s="240" t="s">
        <v>129</v>
      </c>
    </row>
    <row r="229" spans="1:11" ht="14.4" customHeight="1" thickBot="1" x14ac:dyDescent="0.35">
      <c r="A229" s="250" t="s">
        <v>349</v>
      </c>
      <c r="B229" s="234">
        <v>4.9406564584124654E-324</v>
      </c>
      <c r="C229" s="234">
        <v>47.502000000000002</v>
      </c>
      <c r="D229" s="235">
        <v>47.502000000000002</v>
      </c>
      <c r="E229" s="236" t="s">
        <v>135</v>
      </c>
      <c r="F229" s="234">
        <v>0</v>
      </c>
      <c r="G229" s="235">
        <v>0</v>
      </c>
      <c r="H229" s="237">
        <v>4.9406564584124654E-324</v>
      </c>
      <c r="I229" s="234">
        <v>2.4289999999999998</v>
      </c>
      <c r="J229" s="235">
        <v>2.4289999999999998</v>
      </c>
      <c r="K229" s="238" t="s">
        <v>129</v>
      </c>
    </row>
    <row r="230" spans="1:11" ht="14.4" customHeight="1" thickBot="1" x14ac:dyDescent="0.35">
      <c r="A230" s="251" t="s">
        <v>350</v>
      </c>
      <c r="B230" s="229">
        <v>4.9406564584124654E-324</v>
      </c>
      <c r="C230" s="229">
        <v>47.502000000000002</v>
      </c>
      <c r="D230" s="230">
        <v>47.502000000000002</v>
      </c>
      <c r="E230" s="239" t="s">
        <v>135</v>
      </c>
      <c r="F230" s="229">
        <v>0</v>
      </c>
      <c r="G230" s="230">
        <v>0</v>
      </c>
      <c r="H230" s="232">
        <v>4.9406564584124654E-324</v>
      </c>
      <c r="I230" s="229">
        <v>2.4289999999999998</v>
      </c>
      <c r="J230" s="230">
        <v>2.4289999999999998</v>
      </c>
      <c r="K230" s="240" t="s">
        <v>129</v>
      </c>
    </row>
    <row r="231" spans="1:11" ht="14.4" customHeight="1" thickBot="1" x14ac:dyDescent="0.35">
      <c r="A231" s="250" t="s">
        <v>351</v>
      </c>
      <c r="B231" s="234">
        <v>4.9406564584124654E-324</v>
      </c>
      <c r="C231" s="234">
        <v>4.2639999999999997E-2</v>
      </c>
      <c r="D231" s="235">
        <v>4.2639999999999997E-2</v>
      </c>
      <c r="E231" s="236" t="s">
        <v>135</v>
      </c>
      <c r="F231" s="234">
        <v>0</v>
      </c>
      <c r="G231" s="235">
        <v>0</v>
      </c>
      <c r="H231" s="237">
        <v>4.9406564584124654E-324</v>
      </c>
      <c r="I231" s="234">
        <v>5.434722104253712E-323</v>
      </c>
      <c r="J231" s="235">
        <v>5.434722104253712E-323</v>
      </c>
      <c r="K231" s="238" t="s">
        <v>129</v>
      </c>
    </row>
    <row r="232" spans="1:11" ht="14.4" customHeight="1" thickBot="1" x14ac:dyDescent="0.35">
      <c r="A232" s="251" t="s">
        <v>352</v>
      </c>
      <c r="B232" s="229">
        <v>4.9406564584124654E-324</v>
      </c>
      <c r="C232" s="229">
        <v>4.2639999999999997E-2</v>
      </c>
      <c r="D232" s="230">
        <v>4.2639999999999997E-2</v>
      </c>
      <c r="E232" s="239" t="s">
        <v>135</v>
      </c>
      <c r="F232" s="229">
        <v>0</v>
      </c>
      <c r="G232" s="230">
        <v>0</v>
      </c>
      <c r="H232" s="232">
        <v>4.9406564584124654E-324</v>
      </c>
      <c r="I232" s="229">
        <v>5.434722104253712E-323</v>
      </c>
      <c r="J232" s="230">
        <v>5.434722104253712E-323</v>
      </c>
      <c r="K232" s="240" t="s">
        <v>129</v>
      </c>
    </row>
    <row r="233" spans="1:11" ht="14.4" customHeight="1" thickBot="1" x14ac:dyDescent="0.35">
      <c r="A233" s="248" t="s">
        <v>353</v>
      </c>
      <c r="B233" s="229">
        <v>4.9406564584124654E-324</v>
      </c>
      <c r="C233" s="229">
        <v>13.730880000000001</v>
      </c>
      <c r="D233" s="230">
        <v>13.730880000000001</v>
      </c>
      <c r="E233" s="239" t="s">
        <v>135</v>
      </c>
      <c r="F233" s="229">
        <v>0</v>
      </c>
      <c r="G233" s="230">
        <v>0</v>
      </c>
      <c r="H233" s="232">
        <v>19.69145</v>
      </c>
      <c r="I233" s="229">
        <v>36.445700000000002</v>
      </c>
      <c r="J233" s="230">
        <v>36.445700000000002</v>
      </c>
      <c r="K233" s="240" t="s">
        <v>129</v>
      </c>
    </row>
    <row r="234" spans="1:11" ht="14.4" customHeight="1" thickBot="1" x14ac:dyDescent="0.35">
      <c r="A234" s="249" t="s">
        <v>354</v>
      </c>
      <c r="B234" s="229">
        <v>4.9406564584124654E-324</v>
      </c>
      <c r="C234" s="229">
        <v>13.730880000000001</v>
      </c>
      <c r="D234" s="230">
        <v>13.730880000000001</v>
      </c>
      <c r="E234" s="239" t="s">
        <v>135</v>
      </c>
      <c r="F234" s="229">
        <v>0</v>
      </c>
      <c r="G234" s="230">
        <v>0</v>
      </c>
      <c r="H234" s="232">
        <v>19.69145</v>
      </c>
      <c r="I234" s="229">
        <v>36.445700000000002</v>
      </c>
      <c r="J234" s="230">
        <v>36.445700000000002</v>
      </c>
      <c r="K234" s="240" t="s">
        <v>129</v>
      </c>
    </row>
    <row r="235" spans="1:11" ht="14.4" customHeight="1" thickBot="1" x14ac:dyDescent="0.35">
      <c r="A235" s="250" t="s">
        <v>355</v>
      </c>
      <c r="B235" s="234">
        <v>4.9406564584124654E-324</v>
      </c>
      <c r="C235" s="234">
        <v>4.9406564584124654E-324</v>
      </c>
      <c r="D235" s="235">
        <v>0</v>
      </c>
      <c r="E235" s="241">
        <v>1</v>
      </c>
      <c r="F235" s="234">
        <v>4.9406564584124654E-324</v>
      </c>
      <c r="G235" s="235">
        <v>0</v>
      </c>
      <c r="H235" s="237">
        <v>4.9406564584124654E-324</v>
      </c>
      <c r="I235" s="234">
        <v>-8.2900000000000005E-3</v>
      </c>
      <c r="J235" s="235">
        <v>-8.2900000000000005E-3</v>
      </c>
      <c r="K235" s="238" t="s">
        <v>135</v>
      </c>
    </row>
    <row r="236" spans="1:11" ht="14.4" customHeight="1" thickBot="1" x14ac:dyDescent="0.35">
      <c r="A236" s="251" t="s">
        <v>356</v>
      </c>
      <c r="B236" s="229">
        <v>4.9406564584124654E-324</v>
      </c>
      <c r="C236" s="229">
        <v>4.9406564584124654E-324</v>
      </c>
      <c r="D236" s="230">
        <v>0</v>
      </c>
      <c r="E236" s="231">
        <v>1</v>
      </c>
      <c r="F236" s="229">
        <v>4.9406564584124654E-324</v>
      </c>
      <c r="G236" s="230">
        <v>0</v>
      </c>
      <c r="H236" s="232">
        <v>4.9406564584124654E-324</v>
      </c>
      <c r="I236" s="229">
        <v>-8.2900000000000005E-3</v>
      </c>
      <c r="J236" s="230">
        <v>-8.2900000000000005E-3</v>
      </c>
      <c r="K236" s="240" t="s">
        <v>135</v>
      </c>
    </row>
    <row r="237" spans="1:11" ht="14.4" customHeight="1" thickBot="1" x14ac:dyDescent="0.35">
      <c r="A237" s="250" t="s">
        <v>357</v>
      </c>
      <c r="B237" s="234">
        <v>4.9406564584124654E-324</v>
      </c>
      <c r="C237" s="234">
        <v>13.730880000000001</v>
      </c>
      <c r="D237" s="235">
        <v>13.730880000000001</v>
      </c>
      <c r="E237" s="236" t="s">
        <v>135</v>
      </c>
      <c r="F237" s="234">
        <v>0</v>
      </c>
      <c r="G237" s="235">
        <v>0</v>
      </c>
      <c r="H237" s="237">
        <v>19.69145</v>
      </c>
      <c r="I237" s="234">
        <v>36.445700000000002</v>
      </c>
      <c r="J237" s="235">
        <v>36.445700000000002</v>
      </c>
      <c r="K237" s="238" t="s">
        <v>129</v>
      </c>
    </row>
    <row r="238" spans="1:11" ht="14.4" customHeight="1" thickBot="1" x14ac:dyDescent="0.35">
      <c r="A238" s="251" t="s">
        <v>358</v>
      </c>
      <c r="B238" s="229">
        <v>4.9406564584124654E-324</v>
      </c>
      <c r="C238" s="229">
        <v>13.730880000000001</v>
      </c>
      <c r="D238" s="230">
        <v>13.730880000000001</v>
      </c>
      <c r="E238" s="239" t="s">
        <v>135</v>
      </c>
      <c r="F238" s="229">
        <v>0</v>
      </c>
      <c r="G238" s="230">
        <v>0</v>
      </c>
      <c r="H238" s="232">
        <v>19.69145</v>
      </c>
      <c r="I238" s="229">
        <v>36.445700000000002</v>
      </c>
      <c r="J238" s="230">
        <v>36.445700000000002</v>
      </c>
      <c r="K238" s="240" t="s">
        <v>129</v>
      </c>
    </row>
    <row r="239" spans="1:11" ht="14.4" customHeight="1" thickBot="1" x14ac:dyDescent="0.35">
      <c r="A239" s="250" t="s">
        <v>359</v>
      </c>
      <c r="B239" s="234">
        <v>4.9406564584124654E-324</v>
      </c>
      <c r="C239" s="234">
        <v>4.9406564584124654E-324</v>
      </c>
      <c r="D239" s="235">
        <v>0</v>
      </c>
      <c r="E239" s="241">
        <v>1</v>
      </c>
      <c r="F239" s="234">
        <v>4.9406564584124654E-324</v>
      </c>
      <c r="G239" s="235">
        <v>0</v>
      </c>
      <c r="H239" s="237">
        <v>4.9406564584124654E-324</v>
      </c>
      <c r="I239" s="234">
        <v>8.2900000000000005E-3</v>
      </c>
      <c r="J239" s="235">
        <v>8.2900000000000005E-3</v>
      </c>
      <c r="K239" s="238" t="s">
        <v>135</v>
      </c>
    </row>
    <row r="240" spans="1:11" ht="14.4" customHeight="1" thickBot="1" x14ac:dyDescent="0.35">
      <c r="A240" s="251" t="s">
        <v>360</v>
      </c>
      <c r="B240" s="229">
        <v>4.9406564584124654E-324</v>
      </c>
      <c r="C240" s="229">
        <v>4.9406564584124654E-324</v>
      </c>
      <c r="D240" s="230">
        <v>0</v>
      </c>
      <c r="E240" s="231">
        <v>1</v>
      </c>
      <c r="F240" s="229">
        <v>4.9406564584124654E-324</v>
      </c>
      <c r="G240" s="230">
        <v>0</v>
      </c>
      <c r="H240" s="232">
        <v>4.9406564584124654E-324</v>
      </c>
      <c r="I240" s="229">
        <v>8.2900000000000005E-3</v>
      </c>
      <c r="J240" s="230">
        <v>8.2900000000000005E-3</v>
      </c>
      <c r="K240" s="240" t="s">
        <v>135</v>
      </c>
    </row>
    <row r="241" spans="1:11" ht="14.4" customHeight="1" thickBot="1" x14ac:dyDescent="0.35">
      <c r="A241" s="247" t="s">
        <v>361</v>
      </c>
      <c r="B241" s="229">
        <v>330767.453747363</v>
      </c>
      <c r="C241" s="229">
        <v>377954.12554473802</v>
      </c>
      <c r="D241" s="230">
        <v>47186.6717973751</v>
      </c>
      <c r="E241" s="231">
        <v>1.142658146267</v>
      </c>
      <c r="F241" s="229">
        <v>338450.18622487201</v>
      </c>
      <c r="G241" s="230">
        <v>310246.00403946597</v>
      </c>
      <c r="H241" s="232">
        <v>18477.75576</v>
      </c>
      <c r="I241" s="229">
        <v>269482.14490999997</v>
      </c>
      <c r="J241" s="230">
        <v>-40763.859129466196</v>
      </c>
      <c r="K241" s="233">
        <v>0.79622395223300002</v>
      </c>
    </row>
    <row r="242" spans="1:11" ht="14.4" customHeight="1" thickBot="1" x14ac:dyDescent="0.35">
      <c r="A242" s="248" t="s">
        <v>362</v>
      </c>
      <c r="B242" s="229">
        <v>330560.01952531101</v>
      </c>
      <c r="C242" s="229">
        <v>374946.19068960898</v>
      </c>
      <c r="D242" s="230">
        <v>44386.171164297702</v>
      </c>
      <c r="E242" s="231">
        <v>1.1342756792790001</v>
      </c>
      <c r="F242" s="229">
        <v>337279.99999999697</v>
      </c>
      <c r="G242" s="230">
        <v>309173.33333333099</v>
      </c>
      <c r="H242" s="232">
        <v>18410.104200000002</v>
      </c>
      <c r="I242" s="229">
        <v>268153.06900999998</v>
      </c>
      <c r="J242" s="230">
        <v>-41020.264323330703</v>
      </c>
      <c r="K242" s="233">
        <v>0.79504586399999999</v>
      </c>
    </row>
    <row r="243" spans="1:11" ht="14.4" customHeight="1" thickBot="1" x14ac:dyDescent="0.35">
      <c r="A243" s="249" t="s">
        <v>363</v>
      </c>
      <c r="B243" s="229">
        <v>6900.0004008853002</v>
      </c>
      <c r="C243" s="229">
        <v>7349.4372573692699</v>
      </c>
      <c r="D243" s="230">
        <v>449.43685648396502</v>
      </c>
      <c r="E243" s="231">
        <v>1.0651357725170001</v>
      </c>
      <c r="F243" s="229">
        <v>7300</v>
      </c>
      <c r="G243" s="230">
        <v>6691.6666666666697</v>
      </c>
      <c r="H243" s="232">
        <v>728.16700000000003</v>
      </c>
      <c r="I243" s="229">
        <v>6890.6513000000004</v>
      </c>
      <c r="J243" s="230">
        <v>198.98463333333299</v>
      </c>
      <c r="K243" s="233">
        <v>0.94392483561600005</v>
      </c>
    </row>
    <row r="244" spans="1:11" ht="14.4" customHeight="1" thickBot="1" x14ac:dyDescent="0.35">
      <c r="A244" s="250" t="s">
        <v>364</v>
      </c>
      <c r="B244" s="234">
        <v>6900.0004008853002</v>
      </c>
      <c r="C244" s="234">
        <v>7349.4372573692699</v>
      </c>
      <c r="D244" s="235">
        <v>449.43685648396502</v>
      </c>
      <c r="E244" s="241">
        <v>1.0651357725170001</v>
      </c>
      <c r="F244" s="234">
        <v>7300</v>
      </c>
      <c r="G244" s="235">
        <v>6691.6666666666697</v>
      </c>
      <c r="H244" s="237">
        <v>728.16700000000003</v>
      </c>
      <c r="I244" s="234">
        <v>6890.6513000000004</v>
      </c>
      <c r="J244" s="235">
        <v>198.98463333333299</v>
      </c>
      <c r="K244" s="242">
        <v>0.94392483561600005</v>
      </c>
    </row>
    <row r="245" spans="1:11" ht="14.4" customHeight="1" thickBot="1" x14ac:dyDescent="0.35">
      <c r="A245" s="251" t="s">
        <v>365</v>
      </c>
      <c r="B245" s="229">
        <v>3500.0002433476202</v>
      </c>
      <c r="C245" s="229">
        <v>3606.8915450046802</v>
      </c>
      <c r="D245" s="230">
        <v>106.89130165706</v>
      </c>
      <c r="E245" s="231">
        <v>1.030540369778</v>
      </c>
      <c r="F245" s="229">
        <v>3600</v>
      </c>
      <c r="G245" s="230">
        <v>3300</v>
      </c>
      <c r="H245" s="232">
        <v>333.52199999999999</v>
      </c>
      <c r="I245" s="229">
        <v>3363.8982999999998</v>
      </c>
      <c r="J245" s="230">
        <v>63.898299999998997</v>
      </c>
      <c r="K245" s="233">
        <v>0.93441619444400004</v>
      </c>
    </row>
    <row r="246" spans="1:11" ht="14.4" customHeight="1" thickBot="1" x14ac:dyDescent="0.35">
      <c r="A246" s="251" t="s">
        <v>366</v>
      </c>
      <c r="B246" s="229">
        <v>3400.00015753769</v>
      </c>
      <c r="C246" s="229">
        <v>3742.5457123645901</v>
      </c>
      <c r="D246" s="230">
        <v>342.54555482690398</v>
      </c>
      <c r="E246" s="231">
        <v>1.100748687928</v>
      </c>
      <c r="F246" s="229">
        <v>3700</v>
      </c>
      <c r="G246" s="230">
        <v>3391.6666666666702</v>
      </c>
      <c r="H246" s="232">
        <v>394.64499999999998</v>
      </c>
      <c r="I246" s="229">
        <v>3526.7530000000002</v>
      </c>
      <c r="J246" s="230">
        <v>135.08633333333299</v>
      </c>
      <c r="K246" s="233">
        <v>0.95317648648599995</v>
      </c>
    </row>
    <row r="247" spans="1:11" ht="14.4" customHeight="1" thickBot="1" x14ac:dyDescent="0.35">
      <c r="A247" s="249" t="s">
        <v>367</v>
      </c>
      <c r="B247" s="229">
        <v>323660.01912442601</v>
      </c>
      <c r="C247" s="229">
        <v>367596.75343223999</v>
      </c>
      <c r="D247" s="230">
        <v>43936.734307813698</v>
      </c>
      <c r="E247" s="231">
        <v>1.1357496499769999</v>
      </c>
      <c r="F247" s="229">
        <v>329979.99999999697</v>
      </c>
      <c r="G247" s="230">
        <v>302481.66666666401</v>
      </c>
      <c r="H247" s="232">
        <v>17681.9372</v>
      </c>
      <c r="I247" s="229">
        <v>261262.41771000001</v>
      </c>
      <c r="J247" s="230">
        <v>-41219.248956664</v>
      </c>
      <c r="K247" s="233">
        <v>0.79175228107700002</v>
      </c>
    </row>
    <row r="248" spans="1:11" ht="14.4" customHeight="1" thickBot="1" x14ac:dyDescent="0.35">
      <c r="A248" s="250" t="s">
        <v>368</v>
      </c>
      <c r="B248" s="234">
        <v>323660.01912442601</v>
      </c>
      <c r="C248" s="234">
        <v>367596.75343223999</v>
      </c>
      <c r="D248" s="235">
        <v>43936.734307813698</v>
      </c>
      <c r="E248" s="241">
        <v>1.1357496499769999</v>
      </c>
      <c r="F248" s="234">
        <v>329979.99999999697</v>
      </c>
      <c r="G248" s="235">
        <v>302481.66666666401</v>
      </c>
      <c r="H248" s="237">
        <v>17681.9372</v>
      </c>
      <c r="I248" s="234">
        <v>261262.41771000001</v>
      </c>
      <c r="J248" s="235">
        <v>-41219.248956664</v>
      </c>
      <c r="K248" s="242">
        <v>0.79175228107700002</v>
      </c>
    </row>
    <row r="249" spans="1:11" ht="14.4" customHeight="1" thickBot="1" x14ac:dyDescent="0.35">
      <c r="A249" s="251" t="s">
        <v>369</v>
      </c>
      <c r="B249" s="229">
        <v>18000.001165787799</v>
      </c>
      <c r="C249" s="229">
        <v>21198.240130064602</v>
      </c>
      <c r="D249" s="230">
        <v>3198.2389642768799</v>
      </c>
      <c r="E249" s="231">
        <v>1.1776799309520001</v>
      </c>
      <c r="F249" s="229">
        <v>20119.9999999998</v>
      </c>
      <c r="G249" s="230">
        <v>18443.333333333201</v>
      </c>
      <c r="H249" s="232">
        <v>1500.53746</v>
      </c>
      <c r="I249" s="229">
        <v>18186.492010000002</v>
      </c>
      <c r="J249" s="230">
        <v>-256.84132333317802</v>
      </c>
      <c r="K249" s="233">
        <v>0.90390119333899999</v>
      </c>
    </row>
    <row r="250" spans="1:11" ht="14.4" customHeight="1" thickBot="1" x14ac:dyDescent="0.35">
      <c r="A250" s="251" t="s">
        <v>370</v>
      </c>
      <c r="B250" s="229">
        <v>1760.00014225481</v>
      </c>
      <c r="C250" s="229">
        <v>2002.1499289043199</v>
      </c>
      <c r="D250" s="230">
        <v>242.14978664951701</v>
      </c>
      <c r="E250" s="231">
        <v>1.1375850949299999</v>
      </c>
      <c r="F250" s="229">
        <v>1899.99999999998</v>
      </c>
      <c r="G250" s="230">
        <v>1741.6666666666499</v>
      </c>
      <c r="H250" s="232">
        <v>95.804220000000001</v>
      </c>
      <c r="I250" s="229">
        <v>1935.75809</v>
      </c>
      <c r="J250" s="230">
        <v>194.09142333334799</v>
      </c>
      <c r="K250" s="233">
        <v>1.018820047368</v>
      </c>
    </row>
    <row r="251" spans="1:11" ht="14.4" customHeight="1" thickBot="1" x14ac:dyDescent="0.35">
      <c r="A251" s="251" t="s">
        <v>371</v>
      </c>
      <c r="B251" s="229">
        <v>4500.0002614469404</v>
      </c>
      <c r="C251" s="229">
        <v>4146.0546293590496</v>
      </c>
      <c r="D251" s="230">
        <v>-353.94563208788799</v>
      </c>
      <c r="E251" s="231">
        <v>0.92134541966100003</v>
      </c>
      <c r="F251" s="229">
        <v>3459.99999999997</v>
      </c>
      <c r="G251" s="230">
        <v>3171.6666666666401</v>
      </c>
      <c r="H251" s="232">
        <v>245.02813</v>
      </c>
      <c r="I251" s="229">
        <v>3374.8462500000001</v>
      </c>
      <c r="J251" s="230">
        <v>203.17958333336099</v>
      </c>
      <c r="K251" s="233">
        <v>0.97538908959500004</v>
      </c>
    </row>
    <row r="252" spans="1:11" ht="14.4" customHeight="1" thickBot="1" x14ac:dyDescent="0.35">
      <c r="A252" s="251" t="s">
        <v>372</v>
      </c>
      <c r="B252" s="229">
        <v>13200.000766911</v>
      </c>
      <c r="C252" s="229">
        <v>6346.0427213468101</v>
      </c>
      <c r="D252" s="230">
        <v>-6853.9580455642099</v>
      </c>
      <c r="E252" s="231">
        <v>0.480760784291</v>
      </c>
      <c r="F252" s="229">
        <v>6379.99999999994</v>
      </c>
      <c r="G252" s="230">
        <v>5848.3333333332803</v>
      </c>
      <c r="H252" s="232">
        <v>446.47868</v>
      </c>
      <c r="I252" s="229">
        <v>3133.5307699999998</v>
      </c>
      <c r="J252" s="230">
        <v>-2714.80256333328</v>
      </c>
      <c r="K252" s="233">
        <v>0.49114902351</v>
      </c>
    </row>
    <row r="253" spans="1:11" ht="14.4" customHeight="1" thickBot="1" x14ac:dyDescent="0.35">
      <c r="A253" s="251" t="s">
        <v>373</v>
      </c>
      <c r="B253" s="229">
        <v>72000.004183151003</v>
      </c>
      <c r="C253" s="229">
        <v>101301.702449041</v>
      </c>
      <c r="D253" s="230">
        <v>29301.698265890001</v>
      </c>
      <c r="E253" s="231">
        <v>1.4069680078260001</v>
      </c>
      <c r="F253" s="229">
        <v>102174.999999999</v>
      </c>
      <c r="G253" s="230">
        <v>93660.416666665798</v>
      </c>
      <c r="H253" s="232">
        <v>5326.3475099999996</v>
      </c>
      <c r="I253" s="229">
        <v>87531.864990000002</v>
      </c>
      <c r="J253" s="230">
        <v>-6128.5516766658402</v>
      </c>
      <c r="K253" s="233">
        <v>0.85668573516000002</v>
      </c>
    </row>
    <row r="254" spans="1:11" ht="14.4" customHeight="1" thickBot="1" x14ac:dyDescent="0.35">
      <c r="A254" s="251" t="s">
        <v>374</v>
      </c>
      <c r="B254" s="229">
        <v>73700.004291919904</v>
      </c>
      <c r="C254" s="229">
        <v>117916.405570847</v>
      </c>
      <c r="D254" s="230">
        <v>44216.4012789275</v>
      </c>
      <c r="E254" s="231">
        <v>1.5999511357389999</v>
      </c>
      <c r="F254" s="229">
        <v>116799.999999999</v>
      </c>
      <c r="G254" s="230">
        <v>107066.666666666</v>
      </c>
      <c r="H254" s="232">
        <v>6515.0581899999997</v>
      </c>
      <c r="I254" s="229">
        <v>101757.96351</v>
      </c>
      <c r="J254" s="230">
        <v>-5308.7031566657097</v>
      </c>
      <c r="K254" s="233">
        <v>0.87121544101000004</v>
      </c>
    </row>
    <row r="255" spans="1:11" ht="14.4" customHeight="1" thickBot="1" x14ac:dyDescent="0.35">
      <c r="A255" s="251" t="s">
        <v>375</v>
      </c>
      <c r="B255" s="229">
        <v>2100.0001220085701</v>
      </c>
      <c r="C255" s="229">
        <v>2174.12776293358</v>
      </c>
      <c r="D255" s="230">
        <v>74.127640925012003</v>
      </c>
      <c r="E255" s="231">
        <v>1.03529887458</v>
      </c>
      <c r="F255" s="229">
        <v>2129.99999999998</v>
      </c>
      <c r="G255" s="230">
        <v>1952.49999999998</v>
      </c>
      <c r="H255" s="232">
        <v>189.82496</v>
      </c>
      <c r="I255" s="229">
        <v>2084.5537300000001</v>
      </c>
      <c r="J255" s="230">
        <v>132.053730000017</v>
      </c>
      <c r="K255" s="233">
        <v>0.97866372300399995</v>
      </c>
    </row>
    <row r="256" spans="1:11" ht="14.4" customHeight="1" thickBot="1" x14ac:dyDescent="0.35">
      <c r="A256" s="251" t="s">
        <v>376</v>
      </c>
      <c r="B256" s="229">
        <v>8000.0005047945597</v>
      </c>
      <c r="C256" s="229">
        <v>9967.8019534937994</v>
      </c>
      <c r="D256" s="230">
        <v>1967.8014486992399</v>
      </c>
      <c r="E256" s="231">
        <v>1.2459751655660001</v>
      </c>
      <c r="F256" s="229">
        <v>9989.9999999999109</v>
      </c>
      <c r="G256" s="230">
        <v>9157.49999999992</v>
      </c>
      <c r="H256" s="232">
        <v>853.20995000000005</v>
      </c>
      <c r="I256" s="229">
        <v>11261.55294</v>
      </c>
      <c r="J256" s="230">
        <v>2104.0529400000801</v>
      </c>
      <c r="K256" s="233">
        <v>1.127282576576</v>
      </c>
    </row>
    <row r="257" spans="1:11" ht="14.4" customHeight="1" thickBot="1" x14ac:dyDescent="0.35">
      <c r="A257" s="251" t="s">
        <v>377</v>
      </c>
      <c r="B257" s="229">
        <v>11000.000629092499</v>
      </c>
      <c r="C257" s="229">
        <v>11205.1496239022</v>
      </c>
      <c r="D257" s="230">
        <v>205.148994809713</v>
      </c>
      <c r="E257" s="231">
        <v>1.0186499075519999</v>
      </c>
      <c r="F257" s="229">
        <v>11159.9999999999</v>
      </c>
      <c r="G257" s="230">
        <v>10229.9999999999</v>
      </c>
      <c r="H257" s="232">
        <v>1154.69436</v>
      </c>
      <c r="I257" s="229">
        <v>12886.246870000001</v>
      </c>
      <c r="J257" s="230">
        <v>2656.24687000009</v>
      </c>
      <c r="K257" s="233">
        <v>1.154681619175</v>
      </c>
    </row>
    <row r="258" spans="1:11" ht="14.4" customHeight="1" thickBot="1" x14ac:dyDescent="0.35">
      <c r="A258" s="251" t="s">
        <v>378</v>
      </c>
      <c r="B258" s="229">
        <v>4.9406564584124654E-324</v>
      </c>
      <c r="C258" s="229">
        <v>11.928809022753001</v>
      </c>
      <c r="D258" s="230">
        <v>11.928809022753001</v>
      </c>
      <c r="E258" s="239" t="s">
        <v>135</v>
      </c>
      <c r="F258" s="229">
        <v>0</v>
      </c>
      <c r="G258" s="230">
        <v>0</v>
      </c>
      <c r="H258" s="232">
        <v>2.2685300000000002</v>
      </c>
      <c r="I258" s="229">
        <v>12.498519999999999</v>
      </c>
      <c r="J258" s="230">
        <v>12.498519999999999</v>
      </c>
      <c r="K258" s="240" t="s">
        <v>129</v>
      </c>
    </row>
    <row r="259" spans="1:11" ht="14.4" customHeight="1" thickBot="1" x14ac:dyDescent="0.35">
      <c r="A259" s="251" t="s">
        <v>379</v>
      </c>
      <c r="B259" s="229">
        <v>4.9406564584124654E-324</v>
      </c>
      <c r="C259" s="229">
        <v>25.498188420304999</v>
      </c>
      <c r="D259" s="230">
        <v>25.498188420304999</v>
      </c>
      <c r="E259" s="239" t="s">
        <v>135</v>
      </c>
      <c r="F259" s="229">
        <v>0</v>
      </c>
      <c r="G259" s="230">
        <v>0</v>
      </c>
      <c r="H259" s="232">
        <v>0.88109000000000004</v>
      </c>
      <c r="I259" s="229">
        <v>18.072379999999999</v>
      </c>
      <c r="J259" s="230">
        <v>18.072379999999999</v>
      </c>
      <c r="K259" s="240" t="s">
        <v>129</v>
      </c>
    </row>
    <row r="260" spans="1:11" ht="14.4" customHeight="1" thickBot="1" x14ac:dyDescent="0.35">
      <c r="A260" s="251" t="s">
        <v>380</v>
      </c>
      <c r="B260" s="229">
        <v>4.9406564584124654E-324</v>
      </c>
      <c r="C260" s="229">
        <v>6.0912194422199999</v>
      </c>
      <c r="D260" s="230">
        <v>6.0912194422199999</v>
      </c>
      <c r="E260" s="239" t="s">
        <v>135</v>
      </c>
      <c r="F260" s="229">
        <v>0</v>
      </c>
      <c r="G260" s="230">
        <v>0</v>
      </c>
      <c r="H260" s="232">
        <v>4.9406564584124654E-324</v>
      </c>
      <c r="I260" s="229">
        <v>28.638159999999999</v>
      </c>
      <c r="J260" s="230">
        <v>28.638159999999999</v>
      </c>
      <c r="K260" s="240" t="s">
        <v>129</v>
      </c>
    </row>
    <row r="261" spans="1:11" ht="14.4" customHeight="1" thickBot="1" x14ac:dyDescent="0.35">
      <c r="A261" s="251" t="s">
        <v>381</v>
      </c>
      <c r="B261" s="229">
        <v>36200.002133195398</v>
      </c>
      <c r="C261" s="229">
        <v>37907.967826698899</v>
      </c>
      <c r="D261" s="230">
        <v>1707.96569350352</v>
      </c>
      <c r="E261" s="231">
        <v>1.0471813699679999</v>
      </c>
      <c r="F261" s="229">
        <v>19889.9999999998</v>
      </c>
      <c r="G261" s="230">
        <v>18232.4999999998</v>
      </c>
      <c r="H261" s="232">
        <v>17.52572</v>
      </c>
      <c r="I261" s="229">
        <v>3637.9848200000001</v>
      </c>
      <c r="J261" s="230">
        <v>-14594.5151799998</v>
      </c>
      <c r="K261" s="233">
        <v>0.182905219708</v>
      </c>
    </row>
    <row r="262" spans="1:11" ht="14.4" customHeight="1" thickBot="1" x14ac:dyDescent="0.35">
      <c r="A262" s="251" t="s">
        <v>382</v>
      </c>
      <c r="B262" s="229">
        <v>36200.002093195399</v>
      </c>
      <c r="C262" s="229">
        <v>39761.298049486701</v>
      </c>
      <c r="D262" s="230">
        <v>3561.2959562913202</v>
      </c>
      <c r="E262" s="231">
        <v>1.0983783356450001</v>
      </c>
      <c r="F262" s="229">
        <v>23129.9999999998</v>
      </c>
      <c r="G262" s="230">
        <v>21202.4999999998</v>
      </c>
      <c r="H262" s="232">
        <v>93.467060000000004</v>
      </c>
      <c r="I262" s="229">
        <v>3511.7609900000002</v>
      </c>
      <c r="J262" s="230">
        <v>-17690.739009999801</v>
      </c>
      <c r="K262" s="233">
        <v>0.15182710722000001</v>
      </c>
    </row>
    <row r="263" spans="1:11" ht="14.4" customHeight="1" thickBot="1" x14ac:dyDescent="0.35">
      <c r="A263" s="251" t="s">
        <v>383</v>
      </c>
      <c r="B263" s="229">
        <v>1350.00007843408</v>
      </c>
      <c r="C263" s="229">
        <v>1220.1350247339501</v>
      </c>
      <c r="D263" s="230">
        <v>-129.86505370012699</v>
      </c>
      <c r="E263" s="231">
        <v>0.90380366951400004</v>
      </c>
      <c r="F263" s="229">
        <v>1089.99999999999</v>
      </c>
      <c r="G263" s="230">
        <v>999.16666666665799</v>
      </c>
      <c r="H263" s="232">
        <v>139.33477999999999</v>
      </c>
      <c r="I263" s="229">
        <v>999.05908999999997</v>
      </c>
      <c r="J263" s="230">
        <v>-0.107576666658</v>
      </c>
      <c r="K263" s="233">
        <v>0.91656797247699995</v>
      </c>
    </row>
    <row r="264" spans="1:11" ht="14.4" customHeight="1" thickBot="1" x14ac:dyDescent="0.35">
      <c r="A264" s="251" t="s">
        <v>384</v>
      </c>
      <c r="B264" s="229">
        <v>1050.00006100429</v>
      </c>
      <c r="C264" s="229">
        <v>851.78801515008399</v>
      </c>
      <c r="D264" s="230">
        <v>-198.21204585420199</v>
      </c>
      <c r="E264" s="231">
        <v>0.81122663396299999</v>
      </c>
      <c r="F264" s="229">
        <v>789.99999999999295</v>
      </c>
      <c r="G264" s="230">
        <v>724.16666666666003</v>
      </c>
      <c r="H264" s="232">
        <v>103.17825999999999</v>
      </c>
      <c r="I264" s="229">
        <v>687.57378000000006</v>
      </c>
      <c r="J264" s="230">
        <v>-36.59288666666</v>
      </c>
      <c r="K264" s="233">
        <v>0.87034655696200003</v>
      </c>
    </row>
    <row r="265" spans="1:11" ht="14.4" customHeight="1" thickBot="1" x14ac:dyDescent="0.35">
      <c r="A265" s="251" t="s">
        <v>385</v>
      </c>
      <c r="B265" s="229">
        <v>1400.0001213390501</v>
      </c>
      <c r="C265" s="229">
        <v>1500.2406412058399</v>
      </c>
      <c r="D265" s="230">
        <v>100.24051986678801</v>
      </c>
      <c r="E265" s="231">
        <v>1.0716003651270001</v>
      </c>
      <c r="F265" s="229">
        <v>1579.99999999999</v>
      </c>
      <c r="G265" s="230">
        <v>1448.3333333333201</v>
      </c>
      <c r="H265" s="232">
        <v>273.22347000000002</v>
      </c>
      <c r="I265" s="229">
        <v>1538.5285699999999</v>
      </c>
      <c r="J265" s="230">
        <v>90.195236666678994</v>
      </c>
      <c r="K265" s="233">
        <v>0.97375225949300004</v>
      </c>
    </row>
    <row r="266" spans="1:11" ht="14.4" customHeight="1" thickBot="1" x14ac:dyDescent="0.35">
      <c r="A266" s="251" t="s">
        <v>386</v>
      </c>
      <c r="B266" s="229">
        <v>2000.00009619864</v>
      </c>
      <c r="C266" s="229">
        <v>3391.7365748918901</v>
      </c>
      <c r="D266" s="230">
        <v>1391.7364786932501</v>
      </c>
      <c r="E266" s="231">
        <v>1.6958682058750001</v>
      </c>
      <c r="F266" s="229">
        <v>3084.99999999997</v>
      </c>
      <c r="G266" s="230">
        <v>2827.9166666666401</v>
      </c>
      <c r="H266" s="232">
        <v>231.91305</v>
      </c>
      <c r="I266" s="229">
        <v>2928.88679</v>
      </c>
      <c r="J266" s="230">
        <v>100.97012333335699</v>
      </c>
      <c r="K266" s="233">
        <v>0.94939604213899997</v>
      </c>
    </row>
    <row r="267" spans="1:11" ht="14.4" customHeight="1" thickBot="1" x14ac:dyDescent="0.35">
      <c r="A267" s="251" t="s">
        <v>387</v>
      </c>
      <c r="B267" s="229">
        <v>6000.0003485959196</v>
      </c>
      <c r="C267" s="229">
        <v>6662.3943132939603</v>
      </c>
      <c r="D267" s="230">
        <v>662.39396469804501</v>
      </c>
      <c r="E267" s="231">
        <v>1.110398987702</v>
      </c>
      <c r="F267" s="229">
        <v>6299.99999999995</v>
      </c>
      <c r="G267" s="230">
        <v>5774.99999999995</v>
      </c>
      <c r="H267" s="232">
        <v>493.16178000000002</v>
      </c>
      <c r="I267" s="229">
        <v>5746.60545</v>
      </c>
      <c r="J267" s="230">
        <v>-28.394549999950002</v>
      </c>
      <c r="K267" s="233">
        <v>0.91215959523800005</v>
      </c>
    </row>
    <row r="268" spans="1:11" ht="14.4" customHeight="1" thickBot="1" x14ac:dyDescent="0.35">
      <c r="A268" s="248" t="s">
        <v>388</v>
      </c>
      <c r="B268" s="229">
        <v>97.434175660858998</v>
      </c>
      <c r="C268" s="229">
        <v>2986.5089470913199</v>
      </c>
      <c r="D268" s="230">
        <v>2889.0747714304598</v>
      </c>
      <c r="E268" s="231">
        <v>30.651554517036001</v>
      </c>
      <c r="F268" s="229">
        <v>1170.1862248750499</v>
      </c>
      <c r="G268" s="230">
        <v>1072.67070613546</v>
      </c>
      <c r="H268" s="232">
        <v>67.651560000000003</v>
      </c>
      <c r="I268" s="229">
        <v>1328.5131799999999</v>
      </c>
      <c r="J268" s="230">
        <v>255.842473864542</v>
      </c>
      <c r="K268" s="233">
        <v>1.1353006485279999</v>
      </c>
    </row>
    <row r="269" spans="1:11" ht="14.4" customHeight="1" thickBot="1" x14ac:dyDescent="0.35">
      <c r="A269" s="249" t="s">
        <v>389</v>
      </c>
      <c r="B269" s="229">
        <v>4.9406564584124654E-324</v>
      </c>
      <c r="C269" s="229">
        <v>73.375074888743001</v>
      </c>
      <c r="D269" s="230">
        <v>73.375074888743001</v>
      </c>
      <c r="E269" s="239" t="s">
        <v>135</v>
      </c>
      <c r="F269" s="229">
        <v>0</v>
      </c>
      <c r="G269" s="230">
        <v>0</v>
      </c>
      <c r="H269" s="232">
        <v>4.9406564584124654E-324</v>
      </c>
      <c r="I269" s="229">
        <v>1.8441700000000001</v>
      </c>
      <c r="J269" s="230">
        <v>1.8441700000000001</v>
      </c>
      <c r="K269" s="240" t="s">
        <v>129</v>
      </c>
    </row>
    <row r="270" spans="1:11" ht="14.4" customHeight="1" thickBot="1" x14ac:dyDescent="0.35">
      <c r="A270" s="250" t="s">
        <v>390</v>
      </c>
      <c r="B270" s="234">
        <v>4.9406564584124654E-324</v>
      </c>
      <c r="C270" s="234">
        <v>73.375074888743001</v>
      </c>
      <c r="D270" s="235">
        <v>73.375074888743001</v>
      </c>
      <c r="E270" s="236" t="s">
        <v>135</v>
      </c>
      <c r="F270" s="234">
        <v>0</v>
      </c>
      <c r="G270" s="235">
        <v>0</v>
      </c>
      <c r="H270" s="237">
        <v>4.9406564584124654E-324</v>
      </c>
      <c r="I270" s="234">
        <v>1.8441700000000001</v>
      </c>
      <c r="J270" s="235">
        <v>1.8441700000000001</v>
      </c>
      <c r="K270" s="238" t="s">
        <v>129</v>
      </c>
    </row>
    <row r="271" spans="1:11" ht="14.4" customHeight="1" thickBot="1" x14ac:dyDescent="0.35">
      <c r="A271" s="251" t="s">
        <v>391</v>
      </c>
      <c r="B271" s="229">
        <v>4.9406564584124654E-324</v>
      </c>
      <c r="C271" s="229">
        <v>73.375074888743001</v>
      </c>
      <c r="D271" s="230">
        <v>73.375074888743001</v>
      </c>
      <c r="E271" s="239" t="s">
        <v>135</v>
      </c>
      <c r="F271" s="229">
        <v>0</v>
      </c>
      <c r="G271" s="230">
        <v>0</v>
      </c>
      <c r="H271" s="232">
        <v>4.9406564584124654E-324</v>
      </c>
      <c r="I271" s="229">
        <v>1.8441700000000001</v>
      </c>
      <c r="J271" s="230">
        <v>1.8441700000000001</v>
      </c>
      <c r="K271" s="240" t="s">
        <v>129</v>
      </c>
    </row>
    <row r="272" spans="1:11" ht="14.4" customHeight="1" thickBot="1" x14ac:dyDescent="0.35">
      <c r="A272" s="249" t="s">
        <v>392</v>
      </c>
      <c r="B272" s="229">
        <v>96.000005577533997</v>
      </c>
      <c r="C272" s="229">
        <v>157.22490581496399</v>
      </c>
      <c r="D272" s="230">
        <v>61.224900237428997</v>
      </c>
      <c r="E272" s="231">
        <v>1.6377593404190001</v>
      </c>
      <c r="F272" s="229">
        <v>293.038017439241</v>
      </c>
      <c r="G272" s="230">
        <v>268.61818265263798</v>
      </c>
      <c r="H272" s="232">
        <v>38.089590000000001</v>
      </c>
      <c r="I272" s="229">
        <v>397.10316999999998</v>
      </c>
      <c r="J272" s="230">
        <v>128.48498734736199</v>
      </c>
      <c r="K272" s="233">
        <v>1.3551250908329999</v>
      </c>
    </row>
    <row r="273" spans="1:11" ht="14.4" customHeight="1" thickBot="1" x14ac:dyDescent="0.35">
      <c r="A273" s="250" t="s">
        <v>393</v>
      </c>
      <c r="B273" s="234">
        <v>4.9406564584124654E-324</v>
      </c>
      <c r="C273" s="234">
        <v>6.0059994500230003</v>
      </c>
      <c r="D273" s="235">
        <v>6.0059994500230003</v>
      </c>
      <c r="E273" s="236" t="s">
        <v>135</v>
      </c>
      <c r="F273" s="234">
        <v>0</v>
      </c>
      <c r="G273" s="235">
        <v>0</v>
      </c>
      <c r="H273" s="237">
        <v>4.9406564584124654E-324</v>
      </c>
      <c r="I273" s="234">
        <v>5.434722104253712E-323</v>
      </c>
      <c r="J273" s="235">
        <v>5.434722104253712E-323</v>
      </c>
      <c r="K273" s="238" t="s">
        <v>129</v>
      </c>
    </row>
    <row r="274" spans="1:11" ht="14.4" customHeight="1" thickBot="1" x14ac:dyDescent="0.35">
      <c r="A274" s="251" t="s">
        <v>394</v>
      </c>
      <c r="B274" s="229">
        <v>4.9406564584124654E-324</v>
      </c>
      <c r="C274" s="229">
        <v>6.0059994500230003</v>
      </c>
      <c r="D274" s="230">
        <v>6.0059994500230003</v>
      </c>
      <c r="E274" s="239" t="s">
        <v>135</v>
      </c>
      <c r="F274" s="229">
        <v>0</v>
      </c>
      <c r="G274" s="230">
        <v>0</v>
      </c>
      <c r="H274" s="232">
        <v>4.9406564584124654E-324</v>
      </c>
      <c r="I274" s="229">
        <v>5.434722104253712E-323</v>
      </c>
      <c r="J274" s="230">
        <v>5.434722104253712E-323</v>
      </c>
      <c r="K274" s="240" t="s">
        <v>129</v>
      </c>
    </row>
    <row r="275" spans="1:11" ht="14.4" customHeight="1" thickBot="1" x14ac:dyDescent="0.35">
      <c r="A275" s="250" t="s">
        <v>395</v>
      </c>
      <c r="B275" s="234">
        <v>96.000005577533997</v>
      </c>
      <c r="C275" s="234">
        <v>151.21890636494001</v>
      </c>
      <c r="D275" s="235">
        <v>55.218900787404998</v>
      </c>
      <c r="E275" s="241">
        <v>1.575196849783</v>
      </c>
      <c r="F275" s="234">
        <v>293.038017439241</v>
      </c>
      <c r="G275" s="235">
        <v>268.61818265263798</v>
      </c>
      <c r="H275" s="237">
        <v>38.089590000000001</v>
      </c>
      <c r="I275" s="234">
        <v>397.10316999999998</v>
      </c>
      <c r="J275" s="235">
        <v>128.48498734736199</v>
      </c>
      <c r="K275" s="242">
        <v>1.3551250908329999</v>
      </c>
    </row>
    <row r="276" spans="1:11" ht="14.4" customHeight="1" thickBot="1" x14ac:dyDescent="0.35">
      <c r="A276" s="251" t="s">
        <v>396</v>
      </c>
      <c r="B276" s="229">
        <v>96.000005577533997</v>
      </c>
      <c r="C276" s="229">
        <v>-269.71497529318901</v>
      </c>
      <c r="D276" s="230">
        <v>-365.71498087072399</v>
      </c>
      <c r="E276" s="231">
        <v>-2.8095308294049999</v>
      </c>
      <c r="F276" s="229">
        <v>293.038017439241</v>
      </c>
      <c r="G276" s="230">
        <v>268.61818265263798</v>
      </c>
      <c r="H276" s="232">
        <v>4.9406564584124654E-324</v>
      </c>
      <c r="I276" s="229">
        <v>5.434722104253712E-323</v>
      </c>
      <c r="J276" s="230">
        <v>-268.61818265263798</v>
      </c>
      <c r="K276" s="233">
        <v>0</v>
      </c>
    </row>
    <row r="277" spans="1:11" ht="14.4" customHeight="1" thickBot="1" x14ac:dyDescent="0.35">
      <c r="A277" s="251" t="s">
        <v>397</v>
      </c>
      <c r="B277" s="229">
        <v>4.9406564584124654E-324</v>
      </c>
      <c r="C277" s="229">
        <v>35.857386716496997</v>
      </c>
      <c r="D277" s="230">
        <v>35.857386716496997</v>
      </c>
      <c r="E277" s="239" t="s">
        <v>135</v>
      </c>
      <c r="F277" s="229">
        <v>0</v>
      </c>
      <c r="G277" s="230">
        <v>0</v>
      </c>
      <c r="H277" s="232">
        <v>4.9406564584124654E-324</v>
      </c>
      <c r="I277" s="229">
        <v>5.434722104253712E-323</v>
      </c>
      <c r="J277" s="230">
        <v>5.434722104253712E-323</v>
      </c>
      <c r="K277" s="240" t="s">
        <v>129</v>
      </c>
    </row>
    <row r="278" spans="1:11" ht="14.4" customHeight="1" thickBot="1" x14ac:dyDescent="0.35">
      <c r="A278" s="251" t="s">
        <v>398</v>
      </c>
      <c r="B278" s="229">
        <v>4.9406564584124654E-324</v>
      </c>
      <c r="C278" s="229">
        <v>4.9406564584124654E-324</v>
      </c>
      <c r="D278" s="230">
        <v>0</v>
      </c>
      <c r="E278" s="231">
        <v>1</v>
      </c>
      <c r="F278" s="229">
        <v>4.9406564584124654E-324</v>
      </c>
      <c r="G278" s="230">
        <v>0</v>
      </c>
      <c r="H278" s="232">
        <v>4.9406564584124654E-324</v>
      </c>
      <c r="I278" s="229">
        <v>7.6529999999999996</v>
      </c>
      <c r="J278" s="230">
        <v>7.6529999999999996</v>
      </c>
      <c r="K278" s="240" t="s">
        <v>135</v>
      </c>
    </row>
    <row r="279" spans="1:11" ht="14.4" customHeight="1" thickBot="1" x14ac:dyDescent="0.35">
      <c r="A279" s="251" t="s">
        <v>399</v>
      </c>
      <c r="B279" s="229">
        <v>4.9406564584124654E-324</v>
      </c>
      <c r="C279" s="229">
        <v>74.310993195256003</v>
      </c>
      <c r="D279" s="230">
        <v>74.310993195256003</v>
      </c>
      <c r="E279" s="239" t="s">
        <v>135</v>
      </c>
      <c r="F279" s="229">
        <v>0</v>
      </c>
      <c r="G279" s="230">
        <v>0</v>
      </c>
      <c r="H279" s="232">
        <v>6.2619999999999996</v>
      </c>
      <c r="I279" s="229">
        <v>251.96645000000001</v>
      </c>
      <c r="J279" s="230">
        <v>251.96645000000001</v>
      </c>
      <c r="K279" s="240" t="s">
        <v>129</v>
      </c>
    </row>
    <row r="280" spans="1:11" ht="14.4" customHeight="1" thickBot="1" x14ac:dyDescent="0.35">
      <c r="A280" s="251" t="s">
        <v>400</v>
      </c>
      <c r="B280" s="229">
        <v>4.9406564584124654E-324</v>
      </c>
      <c r="C280" s="229">
        <v>106.555190242618</v>
      </c>
      <c r="D280" s="230">
        <v>106.555190242618</v>
      </c>
      <c r="E280" s="239" t="s">
        <v>135</v>
      </c>
      <c r="F280" s="229">
        <v>0</v>
      </c>
      <c r="G280" s="230">
        <v>0</v>
      </c>
      <c r="H280" s="232">
        <v>4.9406564584124654E-324</v>
      </c>
      <c r="I280" s="229">
        <v>34.40428</v>
      </c>
      <c r="J280" s="230">
        <v>34.40428</v>
      </c>
      <c r="K280" s="240" t="s">
        <v>129</v>
      </c>
    </row>
    <row r="281" spans="1:11" ht="14.4" customHeight="1" thickBot="1" x14ac:dyDescent="0.35">
      <c r="A281" s="251" t="s">
        <v>401</v>
      </c>
      <c r="B281" s="229">
        <v>4.9406564584124654E-324</v>
      </c>
      <c r="C281" s="229">
        <v>154.53108584941</v>
      </c>
      <c r="D281" s="230">
        <v>154.53108584941</v>
      </c>
      <c r="E281" s="239" t="s">
        <v>135</v>
      </c>
      <c r="F281" s="229">
        <v>0</v>
      </c>
      <c r="G281" s="230">
        <v>0</v>
      </c>
      <c r="H281" s="232">
        <v>31.372630000000001</v>
      </c>
      <c r="I281" s="229">
        <v>57.393039999999999</v>
      </c>
      <c r="J281" s="230">
        <v>57.393039999999999</v>
      </c>
      <c r="K281" s="240" t="s">
        <v>129</v>
      </c>
    </row>
    <row r="282" spans="1:11" ht="14.4" customHeight="1" thickBot="1" x14ac:dyDescent="0.35">
      <c r="A282" s="251" t="s">
        <v>402</v>
      </c>
      <c r="B282" s="229">
        <v>4.9406564584124654E-324</v>
      </c>
      <c r="C282" s="229">
        <v>49.679225654345998</v>
      </c>
      <c r="D282" s="230">
        <v>49.679225654345998</v>
      </c>
      <c r="E282" s="239" t="s">
        <v>135</v>
      </c>
      <c r="F282" s="229">
        <v>0</v>
      </c>
      <c r="G282" s="230">
        <v>0</v>
      </c>
      <c r="H282" s="232">
        <v>0.45495999999999998</v>
      </c>
      <c r="I282" s="229">
        <v>45.686399999999999</v>
      </c>
      <c r="J282" s="230">
        <v>45.686399999999999</v>
      </c>
      <c r="K282" s="240" t="s">
        <v>129</v>
      </c>
    </row>
    <row r="283" spans="1:11" ht="14.4" customHeight="1" thickBot="1" x14ac:dyDescent="0.35">
      <c r="A283" s="252" t="s">
        <v>403</v>
      </c>
      <c r="B283" s="234">
        <v>1.4341700833240001</v>
      </c>
      <c r="C283" s="234">
        <v>2755.9089663876098</v>
      </c>
      <c r="D283" s="235">
        <v>2754.4747963042901</v>
      </c>
      <c r="E283" s="241">
        <v>1921.6053928552301</v>
      </c>
      <c r="F283" s="234">
        <v>877.14820743580503</v>
      </c>
      <c r="G283" s="235">
        <v>804.05252348282102</v>
      </c>
      <c r="H283" s="237">
        <v>29.561969999999999</v>
      </c>
      <c r="I283" s="234">
        <v>929.56583999999998</v>
      </c>
      <c r="J283" s="235">
        <v>125.51331651717901</v>
      </c>
      <c r="K283" s="242">
        <v>1.05975915144</v>
      </c>
    </row>
    <row r="284" spans="1:11" ht="14.4" customHeight="1" thickBot="1" x14ac:dyDescent="0.35">
      <c r="A284" s="250" t="s">
        <v>404</v>
      </c>
      <c r="B284" s="234">
        <v>4.9406564584124654E-324</v>
      </c>
      <c r="C284" s="234">
        <v>12.378118866655001</v>
      </c>
      <c r="D284" s="235">
        <v>12.378118866655001</v>
      </c>
      <c r="E284" s="236" t="s">
        <v>135</v>
      </c>
      <c r="F284" s="234">
        <v>0</v>
      </c>
      <c r="G284" s="235">
        <v>0</v>
      </c>
      <c r="H284" s="237">
        <v>-9.0000000000000006E-5</v>
      </c>
      <c r="I284" s="234">
        <v>1.2600000000000001E-3</v>
      </c>
      <c r="J284" s="235">
        <v>1.2600000000000001E-3</v>
      </c>
      <c r="K284" s="238" t="s">
        <v>129</v>
      </c>
    </row>
    <row r="285" spans="1:11" ht="14.4" customHeight="1" thickBot="1" x14ac:dyDescent="0.35">
      <c r="A285" s="251" t="s">
        <v>405</v>
      </c>
      <c r="B285" s="229">
        <v>4.9406564584124654E-324</v>
      </c>
      <c r="C285" s="229">
        <v>7.1000007300000005E-4</v>
      </c>
      <c r="D285" s="230">
        <v>7.1000007300000005E-4</v>
      </c>
      <c r="E285" s="239" t="s">
        <v>135</v>
      </c>
      <c r="F285" s="229">
        <v>0</v>
      </c>
      <c r="G285" s="230">
        <v>0</v>
      </c>
      <c r="H285" s="232">
        <v>-9.0000000000000006E-5</v>
      </c>
      <c r="I285" s="229">
        <v>1.2600000000000001E-3</v>
      </c>
      <c r="J285" s="230">
        <v>1.2600000000000001E-3</v>
      </c>
      <c r="K285" s="240" t="s">
        <v>129</v>
      </c>
    </row>
    <row r="286" spans="1:11" ht="14.4" customHeight="1" thickBot="1" x14ac:dyDescent="0.35">
      <c r="A286" s="251" t="s">
        <v>406</v>
      </c>
      <c r="B286" s="229">
        <v>4.9406564584124654E-324</v>
      </c>
      <c r="C286" s="229">
        <v>0.51440995289000002</v>
      </c>
      <c r="D286" s="230">
        <v>0.51440995289000002</v>
      </c>
      <c r="E286" s="239" t="s">
        <v>135</v>
      </c>
      <c r="F286" s="229">
        <v>0</v>
      </c>
      <c r="G286" s="230">
        <v>0</v>
      </c>
      <c r="H286" s="232">
        <v>4.9406564584124654E-324</v>
      </c>
      <c r="I286" s="229">
        <v>5.434722104253712E-323</v>
      </c>
      <c r="J286" s="230">
        <v>5.434722104253712E-323</v>
      </c>
      <c r="K286" s="240" t="s">
        <v>129</v>
      </c>
    </row>
    <row r="287" spans="1:11" ht="14.4" customHeight="1" thickBot="1" x14ac:dyDescent="0.35">
      <c r="A287" s="251" t="s">
        <v>407</v>
      </c>
      <c r="B287" s="229">
        <v>4.9406564584124654E-324</v>
      </c>
      <c r="C287" s="229">
        <v>11.862998913690999</v>
      </c>
      <c r="D287" s="230">
        <v>11.862998913690999</v>
      </c>
      <c r="E287" s="239" t="s">
        <v>135</v>
      </c>
      <c r="F287" s="229">
        <v>0</v>
      </c>
      <c r="G287" s="230">
        <v>0</v>
      </c>
      <c r="H287" s="232">
        <v>4.9406564584124654E-324</v>
      </c>
      <c r="I287" s="229">
        <v>5.434722104253712E-323</v>
      </c>
      <c r="J287" s="230">
        <v>5.434722104253712E-323</v>
      </c>
      <c r="K287" s="240" t="s">
        <v>129</v>
      </c>
    </row>
    <row r="288" spans="1:11" ht="14.4" customHeight="1" thickBot="1" x14ac:dyDescent="0.35">
      <c r="A288" s="250" t="s">
        <v>408</v>
      </c>
      <c r="B288" s="234">
        <v>1.4341700833240001</v>
      </c>
      <c r="C288" s="234">
        <v>2743.5308475209599</v>
      </c>
      <c r="D288" s="235">
        <v>2742.0966774376302</v>
      </c>
      <c r="E288" s="241">
        <v>1912.97453448593</v>
      </c>
      <c r="F288" s="234">
        <v>877.14820743580503</v>
      </c>
      <c r="G288" s="235">
        <v>804.05252348282102</v>
      </c>
      <c r="H288" s="237">
        <v>29.562059999999999</v>
      </c>
      <c r="I288" s="234">
        <v>929.56457999999998</v>
      </c>
      <c r="J288" s="235">
        <v>125.512056517179</v>
      </c>
      <c r="K288" s="242">
        <v>1.0597577149670001</v>
      </c>
    </row>
    <row r="289" spans="1:11" ht="14.4" customHeight="1" thickBot="1" x14ac:dyDescent="0.35">
      <c r="A289" s="251" t="s">
        <v>409</v>
      </c>
      <c r="B289" s="229">
        <v>4.9406564584124654E-324</v>
      </c>
      <c r="C289" s="229">
        <v>1577.36624913435</v>
      </c>
      <c r="D289" s="230">
        <v>1577.36624913435</v>
      </c>
      <c r="E289" s="239" t="s">
        <v>135</v>
      </c>
      <c r="F289" s="229">
        <v>0</v>
      </c>
      <c r="G289" s="230">
        <v>0</v>
      </c>
      <c r="H289" s="232">
        <v>4.9406564584124654E-324</v>
      </c>
      <c r="I289" s="229">
        <v>5.434722104253712E-323</v>
      </c>
      <c r="J289" s="230">
        <v>5.434722104253712E-323</v>
      </c>
      <c r="K289" s="240" t="s">
        <v>129</v>
      </c>
    </row>
    <row r="290" spans="1:11" ht="14.4" customHeight="1" thickBot="1" x14ac:dyDescent="0.35">
      <c r="A290" s="251" t="s">
        <v>410</v>
      </c>
      <c r="B290" s="229">
        <v>4.9406564584124654E-324</v>
      </c>
      <c r="C290" s="229">
        <v>277.172177191956</v>
      </c>
      <c r="D290" s="230">
        <v>277.172177191956</v>
      </c>
      <c r="E290" s="239" t="s">
        <v>135</v>
      </c>
      <c r="F290" s="229">
        <v>0</v>
      </c>
      <c r="G290" s="230">
        <v>0</v>
      </c>
      <c r="H290" s="232">
        <v>4.9406564584124654E-324</v>
      </c>
      <c r="I290" s="229">
        <v>5.434722104253712E-323</v>
      </c>
      <c r="J290" s="230">
        <v>5.434722104253712E-323</v>
      </c>
      <c r="K290" s="240" t="s">
        <v>129</v>
      </c>
    </row>
    <row r="291" spans="1:11" ht="14.4" customHeight="1" thickBot="1" x14ac:dyDescent="0.35">
      <c r="A291" s="251" t="s">
        <v>411</v>
      </c>
      <c r="B291" s="229">
        <v>4.9406564584124654E-324</v>
      </c>
      <c r="C291" s="229">
        <v>48.417995566308001</v>
      </c>
      <c r="D291" s="230">
        <v>48.417995566308001</v>
      </c>
      <c r="E291" s="239" t="s">
        <v>135</v>
      </c>
      <c r="F291" s="229">
        <v>0</v>
      </c>
      <c r="G291" s="230">
        <v>0</v>
      </c>
      <c r="H291" s="232">
        <v>4.9406564584124654E-324</v>
      </c>
      <c r="I291" s="229">
        <v>5.434722104253712E-323</v>
      </c>
      <c r="J291" s="230">
        <v>5.434722104253712E-323</v>
      </c>
      <c r="K291" s="240" t="s">
        <v>129</v>
      </c>
    </row>
    <row r="292" spans="1:11" ht="14.4" customHeight="1" thickBot="1" x14ac:dyDescent="0.35">
      <c r="A292" s="251" t="s">
        <v>412</v>
      </c>
      <c r="B292" s="229">
        <v>4.9406564584124654E-324</v>
      </c>
      <c r="C292" s="229">
        <v>0.27299997500099998</v>
      </c>
      <c r="D292" s="230">
        <v>0.27299997500099998</v>
      </c>
      <c r="E292" s="239" t="s">
        <v>135</v>
      </c>
      <c r="F292" s="229">
        <v>0</v>
      </c>
      <c r="G292" s="230">
        <v>0</v>
      </c>
      <c r="H292" s="232">
        <v>4.9406564584124654E-324</v>
      </c>
      <c r="I292" s="229">
        <v>5.434722104253712E-323</v>
      </c>
      <c r="J292" s="230">
        <v>5.434722104253712E-323</v>
      </c>
      <c r="K292" s="240" t="s">
        <v>129</v>
      </c>
    </row>
    <row r="293" spans="1:11" ht="14.4" customHeight="1" thickBot="1" x14ac:dyDescent="0.35">
      <c r="A293" s="251" t="s">
        <v>413</v>
      </c>
      <c r="B293" s="229">
        <v>4.9406564584124654E-324</v>
      </c>
      <c r="C293" s="229">
        <v>837.02807595308695</v>
      </c>
      <c r="D293" s="230">
        <v>837.02807595308695</v>
      </c>
      <c r="E293" s="239" t="s">
        <v>135</v>
      </c>
      <c r="F293" s="229">
        <v>873.95534010708695</v>
      </c>
      <c r="G293" s="230">
        <v>801.12572843149599</v>
      </c>
      <c r="H293" s="232">
        <v>29.562059999999999</v>
      </c>
      <c r="I293" s="229">
        <v>925.22568000000001</v>
      </c>
      <c r="J293" s="230">
        <v>124.099951568504</v>
      </c>
      <c r="K293" s="233">
        <v>1.05866471379</v>
      </c>
    </row>
    <row r="294" spans="1:11" ht="14.4" customHeight="1" thickBot="1" x14ac:dyDescent="0.35">
      <c r="A294" s="251" t="s">
        <v>414</v>
      </c>
      <c r="B294" s="229">
        <v>4.9406564584124654E-324</v>
      </c>
      <c r="C294" s="229">
        <v>0.56499994826199995</v>
      </c>
      <c r="D294" s="230">
        <v>0.56499994826199995</v>
      </c>
      <c r="E294" s="239" t="s">
        <v>135</v>
      </c>
      <c r="F294" s="229">
        <v>0.61187049656600001</v>
      </c>
      <c r="G294" s="230">
        <v>0.56088128851899999</v>
      </c>
      <c r="H294" s="232">
        <v>4.9406564584124654E-324</v>
      </c>
      <c r="I294" s="229">
        <v>5.434722104253712E-323</v>
      </c>
      <c r="J294" s="230">
        <v>-0.56088128851899999</v>
      </c>
      <c r="K294" s="233">
        <v>8.8931816251424378E-323</v>
      </c>
    </row>
    <row r="295" spans="1:11" ht="14.4" customHeight="1" thickBot="1" x14ac:dyDescent="0.35">
      <c r="A295" s="251" t="s">
        <v>415</v>
      </c>
      <c r="B295" s="229">
        <v>1.4341700833240001</v>
      </c>
      <c r="C295" s="229">
        <v>2.708349751993</v>
      </c>
      <c r="D295" s="230">
        <v>1.274179668668</v>
      </c>
      <c r="E295" s="231">
        <v>1.8884439045850001</v>
      </c>
      <c r="F295" s="229">
        <v>2.580996832151</v>
      </c>
      <c r="G295" s="230">
        <v>2.365913762805</v>
      </c>
      <c r="H295" s="232">
        <v>4.9406564584124654E-324</v>
      </c>
      <c r="I295" s="229">
        <v>4.3388999999999998</v>
      </c>
      <c r="J295" s="230">
        <v>1.9729862371939999</v>
      </c>
      <c r="K295" s="233">
        <v>1.681094663096</v>
      </c>
    </row>
    <row r="296" spans="1:11" ht="14.4" customHeight="1" thickBot="1" x14ac:dyDescent="0.35">
      <c r="A296" s="248" t="s">
        <v>416</v>
      </c>
      <c r="B296" s="229">
        <v>110.000046390927</v>
      </c>
      <c r="C296" s="229">
        <v>21.425908038004</v>
      </c>
      <c r="D296" s="230">
        <v>-88.574138352922006</v>
      </c>
      <c r="E296" s="231">
        <v>0.19478090001699999</v>
      </c>
      <c r="F296" s="229">
        <v>0</v>
      </c>
      <c r="G296" s="230">
        <v>0</v>
      </c>
      <c r="H296" s="232">
        <v>4.9406564584124654E-324</v>
      </c>
      <c r="I296" s="229">
        <v>0.56272</v>
      </c>
      <c r="J296" s="230">
        <v>0.56272</v>
      </c>
      <c r="K296" s="240" t="s">
        <v>129</v>
      </c>
    </row>
    <row r="297" spans="1:11" ht="14.4" customHeight="1" thickBot="1" x14ac:dyDescent="0.35">
      <c r="A297" s="252" t="s">
        <v>417</v>
      </c>
      <c r="B297" s="234">
        <v>110.000046390927</v>
      </c>
      <c r="C297" s="234">
        <v>20.540148119114001</v>
      </c>
      <c r="D297" s="235">
        <v>-89.459898271811994</v>
      </c>
      <c r="E297" s="241">
        <v>0.18672854051400001</v>
      </c>
      <c r="F297" s="234">
        <v>0</v>
      </c>
      <c r="G297" s="235">
        <v>0</v>
      </c>
      <c r="H297" s="237">
        <v>4.9406564584124654E-324</v>
      </c>
      <c r="I297" s="234">
        <v>5.434722104253712E-323</v>
      </c>
      <c r="J297" s="235">
        <v>5.434722104253712E-323</v>
      </c>
      <c r="K297" s="238" t="s">
        <v>129</v>
      </c>
    </row>
    <row r="298" spans="1:11" ht="14.4" customHeight="1" thickBot="1" x14ac:dyDescent="0.35">
      <c r="A298" s="250" t="s">
        <v>418</v>
      </c>
      <c r="B298" s="234">
        <v>110.000046390927</v>
      </c>
      <c r="C298" s="234">
        <v>20.540148119114001</v>
      </c>
      <c r="D298" s="235">
        <v>-89.459898271811994</v>
      </c>
      <c r="E298" s="241">
        <v>0.18672854051400001</v>
      </c>
      <c r="F298" s="234">
        <v>0</v>
      </c>
      <c r="G298" s="235">
        <v>0</v>
      </c>
      <c r="H298" s="237">
        <v>4.9406564584124654E-324</v>
      </c>
      <c r="I298" s="234">
        <v>5.434722104253712E-323</v>
      </c>
      <c r="J298" s="235">
        <v>5.434722104253712E-323</v>
      </c>
      <c r="K298" s="238" t="s">
        <v>129</v>
      </c>
    </row>
    <row r="299" spans="1:11" ht="14.4" customHeight="1" thickBot="1" x14ac:dyDescent="0.35">
      <c r="A299" s="251" t="s">
        <v>419</v>
      </c>
      <c r="B299" s="229">
        <v>110.000046390927</v>
      </c>
      <c r="C299" s="229">
        <v>20.540148119114001</v>
      </c>
      <c r="D299" s="230">
        <v>-89.459898271811994</v>
      </c>
      <c r="E299" s="231">
        <v>0.18672854051400001</v>
      </c>
      <c r="F299" s="229">
        <v>0</v>
      </c>
      <c r="G299" s="230">
        <v>0</v>
      </c>
      <c r="H299" s="232">
        <v>4.9406564584124654E-324</v>
      </c>
      <c r="I299" s="229">
        <v>5.434722104253712E-323</v>
      </c>
      <c r="J299" s="230">
        <v>5.434722104253712E-323</v>
      </c>
      <c r="K299" s="240" t="s">
        <v>129</v>
      </c>
    </row>
    <row r="300" spans="1:11" ht="14.4" customHeight="1" thickBot="1" x14ac:dyDescent="0.35">
      <c r="A300" s="252" t="s">
        <v>420</v>
      </c>
      <c r="B300" s="234">
        <v>4.9406564584124654E-324</v>
      </c>
      <c r="C300" s="234">
        <v>0.88575991888899996</v>
      </c>
      <c r="D300" s="235">
        <v>0.88575991888899996</v>
      </c>
      <c r="E300" s="236" t="s">
        <v>135</v>
      </c>
      <c r="F300" s="234">
        <v>0</v>
      </c>
      <c r="G300" s="235">
        <v>0</v>
      </c>
      <c r="H300" s="237">
        <v>4.9406564584124654E-324</v>
      </c>
      <c r="I300" s="234">
        <v>0.56272</v>
      </c>
      <c r="J300" s="235">
        <v>0.56272</v>
      </c>
      <c r="K300" s="238" t="s">
        <v>129</v>
      </c>
    </row>
    <row r="301" spans="1:11" ht="14.4" customHeight="1" thickBot="1" x14ac:dyDescent="0.35">
      <c r="A301" s="250" t="s">
        <v>421</v>
      </c>
      <c r="B301" s="234">
        <v>4.9406564584124654E-324</v>
      </c>
      <c r="C301" s="234">
        <v>0.88575991888899996</v>
      </c>
      <c r="D301" s="235">
        <v>0.88575991888899996</v>
      </c>
      <c r="E301" s="236" t="s">
        <v>135</v>
      </c>
      <c r="F301" s="234">
        <v>0</v>
      </c>
      <c r="G301" s="235">
        <v>0</v>
      </c>
      <c r="H301" s="237">
        <v>4.9406564584124654E-324</v>
      </c>
      <c r="I301" s="234">
        <v>0.56272</v>
      </c>
      <c r="J301" s="235">
        <v>0.56272</v>
      </c>
      <c r="K301" s="238" t="s">
        <v>129</v>
      </c>
    </row>
    <row r="302" spans="1:11" ht="14.4" customHeight="1" thickBot="1" x14ac:dyDescent="0.35">
      <c r="A302" s="251" t="s">
        <v>422</v>
      </c>
      <c r="B302" s="229">
        <v>4.9406564584124654E-324</v>
      </c>
      <c r="C302" s="229">
        <v>0.88575991888899996</v>
      </c>
      <c r="D302" s="230">
        <v>0.88575991888899996</v>
      </c>
      <c r="E302" s="239" t="s">
        <v>135</v>
      </c>
      <c r="F302" s="229">
        <v>0</v>
      </c>
      <c r="G302" s="230">
        <v>0</v>
      </c>
      <c r="H302" s="232">
        <v>4.9406564584124654E-324</v>
      </c>
      <c r="I302" s="229">
        <v>0.56272</v>
      </c>
      <c r="J302" s="230">
        <v>0.56272</v>
      </c>
      <c r="K302" s="240" t="s">
        <v>129</v>
      </c>
    </row>
    <row r="303" spans="1:11" ht="14.4" customHeight="1" thickBot="1" x14ac:dyDescent="0.35">
      <c r="A303" s="247" t="s">
        <v>423</v>
      </c>
      <c r="B303" s="229">
        <v>6720.9957849844805</v>
      </c>
      <c r="C303" s="229">
        <v>6267.5833024148296</v>
      </c>
      <c r="D303" s="230">
        <v>-453.41248256965002</v>
      </c>
      <c r="E303" s="231">
        <v>0.93253790106699996</v>
      </c>
      <c r="F303" s="229">
        <v>6887.1283806311003</v>
      </c>
      <c r="G303" s="230">
        <v>6313.2010155785101</v>
      </c>
      <c r="H303" s="232">
        <v>434.49023999999997</v>
      </c>
      <c r="I303" s="229">
        <v>5420.7010899999996</v>
      </c>
      <c r="J303" s="230">
        <v>-892.49992557851101</v>
      </c>
      <c r="K303" s="233">
        <v>0.78707710825300004</v>
      </c>
    </row>
    <row r="304" spans="1:11" ht="14.4" customHeight="1" thickBot="1" x14ac:dyDescent="0.35">
      <c r="A304" s="253" t="s">
        <v>424</v>
      </c>
      <c r="B304" s="234">
        <v>6720.9957849844805</v>
      </c>
      <c r="C304" s="234">
        <v>6267.5833024148296</v>
      </c>
      <c r="D304" s="235">
        <v>-453.41248256965002</v>
      </c>
      <c r="E304" s="241">
        <v>0.93253790106699996</v>
      </c>
      <c r="F304" s="234">
        <v>6887.1283806311003</v>
      </c>
      <c r="G304" s="235">
        <v>6313.2010155785101</v>
      </c>
      <c r="H304" s="237">
        <v>434.49023999999997</v>
      </c>
      <c r="I304" s="234">
        <v>5420.7010899999996</v>
      </c>
      <c r="J304" s="235">
        <v>-892.49992557851101</v>
      </c>
      <c r="K304" s="242">
        <v>0.78707710825300004</v>
      </c>
    </row>
    <row r="305" spans="1:11" ht="14.4" customHeight="1" thickBot="1" x14ac:dyDescent="0.35">
      <c r="A305" s="252" t="s">
        <v>57</v>
      </c>
      <c r="B305" s="234">
        <v>6720.9957849844805</v>
      </c>
      <c r="C305" s="234">
        <v>6267.5833024148296</v>
      </c>
      <c r="D305" s="235">
        <v>-453.41248256965002</v>
      </c>
      <c r="E305" s="241">
        <v>0.93253790106699996</v>
      </c>
      <c r="F305" s="234">
        <v>6887.1283806311003</v>
      </c>
      <c r="G305" s="235">
        <v>6313.2010155785101</v>
      </c>
      <c r="H305" s="237">
        <v>434.49023999999997</v>
      </c>
      <c r="I305" s="234">
        <v>5420.7010899999996</v>
      </c>
      <c r="J305" s="235">
        <v>-892.49992557851101</v>
      </c>
      <c r="K305" s="242">
        <v>0.78707710825300004</v>
      </c>
    </row>
    <row r="306" spans="1:11" ht="14.4" customHeight="1" thickBot="1" x14ac:dyDescent="0.35">
      <c r="A306" s="250" t="s">
        <v>425</v>
      </c>
      <c r="B306" s="234">
        <v>4.9406564584124654E-324</v>
      </c>
      <c r="C306" s="234">
        <v>-31.829478075381999</v>
      </c>
      <c r="D306" s="235">
        <v>-31.829478075381999</v>
      </c>
      <c r="E306" s="236" t="s">
        <v>135</v>
      </c>
      <c r="F306" s="234">
        <v>0</v>
      </c>
      <c r="G306" s="235">
        <v>0</v>
      </c>
      <c r="H306" s="237">
        <v>4.9406564584124654E-324</v>
      </c>
      <c r="I306" s="234">
        <v>-18.459599999999998</v>
      </c>
      <c r="J306" s="235">
        <v>-18.459599999999998</v>
      </c>
      <c r="K306" s="238" t="s">
        <v>129</v>
      </c>
    </row>
    <row r="307" spans="1:11" ht="14.4" customHeight="1" thickBot="1" x14ac:dyDescent="0.35">
      <c r="A307" s="251" t="s">
        <v>426</v>
      </c>
      <c r="B307" s="229">
        <v>4.9406564584124654E-324</v>
      </c>
      <c r="C307" s="229">
        <v>-31.829478075381999</v>
      </c>
      <c r="D307" s="230">
        <v>-31.829478075381999</v>
      </c>
      <c r="E307" s="239" t="s">
        <v>135</v>
      </c>
      <c r="F307" s="229">
        <v>0</v>
      </c>
      <c r="G307" s="230">
        <v>0</v>
      </c>
      <c r="H307" s="232">
        <v>4.9406564584124654E-324</v>
      </c>
      <c r="I307" s="229">
        <v>-18.459599999999998</v>
      </c>
      <c r="J307" s="230">
        <v>-18.459599999999998</v>
      </c>
      <c r="K307" s="240" t="s">
        <v>129</v>
      </c>
    </row>
    <row r="308" spans="1:11" ht="14.4" customHeight="1" thickBot="1" x14ac:dyDescent="0.35">
      <c r="A308" s="250" t="s">
        <v>427</v>
      </c>
      <c r="B308" s="234">
        <v>83.000222513381004</v>
      </c>
      <c r="C308" s="234">
        <v>67.494355467372003</v>
      </c>
      <c r="D308" s="235">
        <v>-15.505867046007999</v>
      </c>
      <c r="E308" s="241">
        <v>0.81318282558199995</v>
      </c>
      <c r="F308" s="234">
        <v>16.999999999999002</v>
      </c>
      <c r="G308" s="235">
        <v>15.583333333333</v>
      </c>
      <c r="H308" s="237">
        <v>5.5324799999999996</v>
      </c>
      <c r="I308" s="234">
        <v>60.994680000000002</v>
      </c>
      <c r="J308" s="235">
        <v>45.411346666665999</v>
      </c>
      <c r="K308" s="242">
        <v>3.5879223529409998</v>
      </c>
    </row>
    <row r="309" spans="1:11" ht="14.4" customHeight="1" thickBot="1" x14ac:dyDescent="0.35">
      <c r="A309" s="251" t="s">
        <v>428</v>
      </c>
      <c r="B309" s="229">
        <v>83.000222513381004</v>
      </c>
      <c r="C309" s="229">
        <v>67.494355467372003</v>
      </c>
      <c r="D309" s="230">
        <v>-15.505867046007999</v>
      </c>
      <c r="E309" s="231">
        <v>0.81318282558199995</v>
      </c>
      <c r="F309" s="229">
        <v>16.999999999999002</v>
      </c>
      <c r="G309" s="230">
        <v>15.583333333333</v>
      </c>
      <c r="H309" s="232">
        <v>5.5324799999999996</v>
      </c>
      <c r="I309" s="229">
        <v>60.994680000000002</v>
      </c>
      <c r="J309" s="230">
        <v>45.411346666665999</v>
      </c>
      <c r="K309" s="233">
        <v>3.5879223529409998</v>
      </c>
    </row>
    <row r="310" spans="1:11" ht="14.4" customHeight="1" thickBot="1" x14ac:dyDescent="0.35">
      <c r="A310" s="250" t="s">
        <v>429</v>
      </c>
      <c r="B310" s="234">
        <v>1830.9986918356401</v>
      </c>
      <c r="C310" s="234">
        <v>1184.50292065912</v>
      </c>
      <c r="D310" s="235">
        <v>-646.49577117651597</v>
      </c>
      <c r="E310" s="241">
        <v>0.646916311814</v>
      </c>
      <c r="F310" s="234">
        <v>1484.59113458151</v>
      </c>
      <c r="G310" s="235">
        <v>1360.8752066997199</v>
      </c>
      <c r="H310" s="237">
        <v>118.2</v>
      </c>
      <c r="I310" s="234">
        <v>1333.9670000000001</v>
      </c>
      <c r="J310" s="235">
        <v>-26.908206699720001</v>
      </c>
      <c r="K310" s="242">
        <v>0.898541671795</v>
      </c>
    </row>
    <row r="311" spans="1:11" ht="14.4" customHeight="1" thickBot="1" x14ac:dyDescent="0.35">
      <c r="A311" s="251" t="s">
        <v>430</v>
      </c>
      <c r="B311" s="229">
        <v>1830.9986918356401</v>
      </c>
      <c r="C311" s="229">
        <v>1184.50292065912</v>
      </c>
      <c r="D311" s="230">
        <v>-646.49577117651597</v>
      </c>
      <c r="E311" s="231">
        <v>0.646916311814</v>
      </c>
      <c r="F311" s="229">
        <v>1484.59113458151</v>
      </c>
      <c r="G311" s="230">
        <v>1360.8752066997199</v>
      </c>
      <c r="H311" s="232">
        <v>118.2</v>
      </c>
      <c r="I311" s="229">
        <v>1333.9670000000001</v>
      </c>
      <c r="J311" s="230">
        <v>-26.908206699720001</v>
      </c>
      <c r="K311" s="233">
        <v>0.898541671795</v>
      </c>
    </row>
    <row r="312" spans="1:11" ht="14.4" customHeight="1" thickBot="1" x14ac:dyDescent="0.35">
      <c r="A312" s="250" t="s">
        <v>431</v>
      </c>
      <c r="B312" s="234">
        <v>162.999967104917</v>
      </c>
      <c r="C312" s="234">
        <v>195.40598681323499</v>
      </c>
      <c r="D312" s="235">
        <v>32.406019708316997</v>
      </c>
      <c r="E312" s="241">
        <v>1.198809976982</v>
      </c>
      <c r="F312" s="234">
        <v>196.53724604965899</v>
      </c>
      <c r="G312" s="235">
        <v>180.15914221218699</v>
      </c>
      <c r="H312" s="237">
        <v>11.328099999999999</v>
      </c>
      <c r="I312" s="234">
        <v>189.22149999999999</v>
      </c>
      <c r="J312" s="235">
        <v>9.0623577878119992</v>
      </c>
      <c r="K312" s="242">
        <v>0.96277679576399999</v>
      </c>
    </row>
    <row r="313" spans="1:11" ht="14.4" customHeight="1" thickBot="1" x14ac:dyDescent="0.35">
      <c r="A313" s="251" t="s">
        <v>432</v>
      </c>
      <c r="B313" s="229">
        <v>162.999967104917</v>
      </c>
      <c r="C313" s="229">
        <v>195.40598681323499</v>
      </c>
      <c r="D313" s="230">
        <v>32.406019708316997</v>
      </c>
      <c r="E313" s="231">
        <v>1.198809976982</v>
      </c>
      <c r="F313" s="229">
        <v>196.53724604965899</v>
      </c>
      <c r="G313" s="230">
        <v>180.15914221218699</v>
      </c>
      <c r="H313" s="232">
        <v>11.328099999999999</v>
      </c>
      <c r="I313" s="229">
        <v>189.22149999999999</v>
      </c>
      <c r="J313" s="230">
        <v>9.0623577878119992</v>
      </c>
      <c r="K313" s="233">
        <v>0.96277679576399999</v>
      </c>
    </row>
    <row r="314" spans="1:11" ht="14.4" customHeight="1" thickBot="1" x14ac:dyDescent="0.35">
      <c r="A314" s="250" t="s">
        <v>433</v>
      </c>
      <c r="B314" s="234">
        <v>969.99940817063896</v>
      </c>
      <c r="C314" s="234">
        <v>898.65007073166203</v>
      </c>
      <c r="D314" s="235">
        <v>-71.349337438977003</v>
      </c>
      <c r="E314" s="241">
        <v>0.92644393714200002</v>
      </c>
      <c r="F314" s="234">
        <v>897.99999999998897</v>
      </c>
      <c r="G314" s="235">
        <v>823.16666666665606</v>
      </c>
      <c r="H314" s="237">
        <v>52.459040000000002</v>
      </c>
      <c r="I314" s="234">
        <v>726.27522999999997</v>
      </c>
      <c r="J314" s="235">
        <v>-96.891436666656006</v>
      </c>
      <c r="K314" s="242">
        <v>0.808769743875</v>
      </c>
    </row>
    <row r="315" spans="1:11" ht="14.4" customHeight="1" thickBot="1" x14ac:dyDescent="0.35">
      <c r="A315" s="251" t="s">
        <v>434</v>
      </c>
      <c r="B315" s="229">
        <v>969.99940817063896</v>
      </c>
      <c r="C315" s="229">
        <v>898.65007073166203</v>
      </c>
      <c r="D315" s="230">
        <v>-71.349337438977003</v>
      </c>
      <c r="E315" s="231">
        <v>0.92644393714200002</v>
      </c>
      <c r="F315" s="229">
        <v>897.99999999998897</v>
      </c>
      <c r="G315" s="230">
        <v>823.16666666665606</v>
      </c>
      <c r="H315" s="232">
        <v>52.459040000000002</v>
      </c>
      <c r="I315" s="229">
        <v>726.27522999999997</v>
      </c>
      <c r="J315" s="230">
        <v>-96.891436666656006</v>
      </c>
      <c r="K315" s="233">
        <v>0.808769743875</v>
      </c>
    </row>
    <row r="316" spans="1:11" ht="14.4" customHeight="1" thickBot="1" x14ac:dyDescent="0.35">
      <c r="A316" s="250" t="s">
        <v>435</v>
      </c>
      <c r="B316" s="234">
        <v>4.9406564584124654E-324</v>
      </c>
      <c r="C316" s="234">
        <v>253.118463573654</v>
      </c>
      <c r="D316" s="235">
        <v>253.118463573654</v>
      </c>
      <c r="E316" s="236" t="s">
        <v>135</v>
      </c>
      <c r="F316" s="234">
        <v>0</v>
      </c>
      <c r="G316" s="235">
        <v>0</v>
      </c>
      <c r="H316" s="237">
        <v>4.9406564584124654E-324</v>
      </c>
      <c r="I316" s="234">
        <v>5.434722104253712E-323</v>
      </c>
      <c r="J316" s="235">
        <v>5.434722104253712E-323</v>
      </c>
      <c r="K316" s="238" t="s">
        <v>129</v>
      </c>
    </row>
    <row r="317" spans="1:11" ht="14.4" customHeight="1" thickBot="1" x14ac:dyDescent="0.35">
      <c r="A317" s="251" t="s">
        <v>436</v>
      </c>
      <c r="B317" s="229">
        <v>4.9406564584124654E-324</v>
      </c>
      <c r="C317" s="229">
        <v>253.118463573654</v>
      </c>
      <c r="D317" s="230">
        <v>253.118463573654</v>
      </c>
      <c r="E317" s="239" t="s">
        <v>135</v>
      </c>
      <c r="F317" s="229">
        <v>0</v>
      </c>
      <c r="G317" s="230">
        <v>0</v>
      </c>
      <c r="H317" s="232">
        <v>4.9406564584124654E-324</v>
      </c>
      <c r="I317" s="229">
        <v>5.434722104253712E-323</v>
      </c>
      <c r="J317" s="230">
        <v>5.434722104253712E-323</v>
      </c>
      <c r="K317" s="240" t="s">
        <v>129</v>
      </c>
    </row>
    <row r="318" spans="1:11" ht="14.4" customHeight="1" thickBot="1" x14ac:dyDescent="0.35">
      <c r="A318" s="250" t="s">
        <v>437</v>
      </c>
      <c r="B318" s="234">
        <v>3673.9974953598999</v>
      </c>
      <c r="C318" s="234">
        <v>3668.41150516978</v>
      </c>
      <c r="D318" s="235">
        <v>-5.5859901901209996</v>
      </c>
      <c r="E318" s="241">
        <v>0.99847958791500002</v>
      </c>
      <c r="F318" s="234">
        <v>4290.99999999994</v>
      </c>
      <c r="G318" s="235">
        <v>3933.4166666666201</v>
      </c>
      <c r="H318" s="237">
        <v>246.97062</v>
      </c>
      <c r="I318" s="234">
        <v>3110.2426799999998</v>
      </c>
      <c r="J318" s="235">
        <v>-823.173986666617</v>
      </c>
      <c r="K318" s="242">
        <v>0.724829335819</v>
      </c>
    </row>
    <row r="319" spans="1:11" ht="14.4" customHeight="1" thickBot="1" x14ac:dyDescent="0.35">
      <c r="A319" s="251" t="s">
        <v>438</v>
      </c>
      <c r="B319" s="229">
        <v>3673.9974953598999</v>
      </c>
      <c r="C319" s="229">
        <v>3668.41150516978</v>
      </c>
      <c r="D319" s="230">
        <v>-5.5859901901209996</v>
      </c>
      <c r="E319" s="231">
        <v>0.99847958791500002</v>
      </c>
      <c r="F319" s="229">
        <v>4290.99999999994</v>
      </c>
      <c r="G319" s="230">
        <v>3933.4166666666201</v>
      </c>
      <c r="H319" s="232">
        <v>246.97062</v>
      </c>
      <c r="I319" s="229">
        <v>3110.2426799999998</v>
      </c>
      <c r="J319" s="230">
        <v>-823.173986666617</v>
      </c>
      <c r="K319" s="233">
        <v>0.724829335819</v>
      </c>
    </row>
    <row r="320" spans="1:11" ht="14.4" customHeight="1" thickBot="1" x14ac:dyDescent="0.35">
      <c r="A320" s="250" t="s">
        <v>439</v>
      </c>
      <c r="B320" s="234">
        <v>4.9406564584124654E-324</v>
      </c>
      <c r="C320" s="234">
        <v>31.829478075381999</v>
      </c>
      <c r="D320" s="235">
        <v>31.829478075381999</v>
      </c>
      <c r="E320" s="236" t="s">
        <v>135</v>
      </c>
      <c r="F320" s="234">
        <v>0</v>
      </c>
      <c r="G320" s="235">
        <v>0</v>
      </c>
      <c r="H320" s="237">
        <v>4.9406564584124654E-324</v>
      </c>
      <c r="I320" s="234">
        <v>18.459599999999998</v>
      </c>
      <c r="J320" s="235">
        <v>18.459599999999998</v>
      </c>
      <c r="K320" s="238" t="s">
        <v>129</v>
      </c>
    </row>
    <row r="321" spans="1:11" ht="14.4" customHeight="1" thickBot="1" x14ac:dyDescent="0.35">
      <c r="A321" s="251" t="s">
        <v>440</v>
      </c>
      <c r="B321" s="229">
        <v>4.9406564584124654E-324</v>
      </c>
      <c r="C321" s="229">
        <v>0.10810999393200001</v>
      </c>
      <c r="D321" s="230">
        <v>0.10810999393200001</v>
      </c>
      <c r="E321" s="239" t="s">
        <v>135</v>
      </c>
      <c r="F321" s="229">
        <v>0</v>
      </c>
      <c r="G321" s="230">
        <v>0</v>
      </c>
      <c r="H321" s="232">
        <v>4.9406564584124654E-324</v>
      </c>
      <c r="I321" s="229">
        <v>0.11372</v>
      </c>
      <c r="J321" s="230">
        <v>0.11372</v>
      </c>
      <c r="K321" s="240" t="s">
        <v>129</v>
      </c>
    </row>
    <row r="322" spans="1:11" ht="14.4" customHeight="1" thickBot="1" x14ac:dyDescent="0.35">
      <c r="A322" s="251" t="s">
        <v>441</v>
      </c>
      <c r="B322" s="229">
        <v>4.9406564584124654E-324</v>
      </c>
      <c r="C322" s="229">
        <v>4.9406564584124654E-324</v>
      </c>
      <c r="D322" s="230">
        <v>0</v>
      </c>
      <c r="E322" s="231">
        <v>1</v>
      </c>
      <c r="F322" s="229">
        <v>4.9406564584124654E-324</v>
      </c>
      <c r="G322" s="230">
        <v>0</v>
      </c>
      <c r="H322" s="232">
        <v>4.9406564584124654E-324</v>
      </c>
      <c r="I322" s="229">
        <v>1.0160000000000001E-2</v>
      </c>
      <c r="J322" s="230">
        <v>1.0160000000000001E-2</v>
      </c>
      <c r="K322" s="240" t="s">
        <v>135</v>
      </c>
    </row>
    <row r="323" spans="1:11" ht="14.4" customHeight="1" thickBot="1" x14ac:dyDescent="0.35">
      <c r="A323" s="251" t="s">
        <v>442</v>
      </c>
      <c r="B323" s="229">
        <v>4.9406564584124654E-324</v>
      </c>
      <c r="C323" s="229">
        <v>4.7733497245669998</v>
      </c>
      <c r="D323" s="230">
        <v>4.7733497245669998</v>
      </c>
      <c r="E323" s="239" t="s">
        <v>135</v>
      </c>
      <c r="F323" s="229">
        <v>0</v>
      </c>
      <c r="G323" s="230">
        <v>0</v>
      </c>
      <c r="H323" s="232">
        <v>4.9406564584124654E-324</v>
      </c>
      <c r="I323" s="229">
        <v>4.5013800000000002</v>
      </c>
      <c r="J323" s="230">
        <v>4.5013800000000002</v>
      </c>
      <c r="K323" s="240" t="s">
        <v>129</v>
      </c>
    </row>
    <row r="324" spans="1:11" ht="14.4" customHeight="1" thickBot="1" x14ac:dyDescent="0.35">
      <c r="A324" s="251" t="s">
        <v>443</v>
      </c>
      <c r="B324" s="229">
        <v>4.9406564584124654E-324</v>
      </c>
      <c r="C324" s="229">
        <v>26.948018356881999</v>
      </c>
      <c r="D324" s="230">
        <v>26.948018356881999</v>
      </c>
      <c r="E324" s="239" t="s">
        <v>135</v>
      </c>
      <c r="F324" s="229">
        <v>0</v>
      </c>
      <c r="G324" s="230">
        <v>0</v>
      </c>
      <c r="H324" s="232">
        <v>4.9406564584124654E-324</v>
      </c>
      <c r="I324" s="229">
        <v>13.834339999999999</v>
      </c>
      <c r="J324" s="230">
        <v>13.834339999999999</v>
      </c>
      <c r="K324" s="240" t="s">
        <v>129</v>
      </c>
    </row>
    <row r="325" spans="1:11" ht="14.4" customHeight="1" thickBot="1" x14ac:dyDescent="0.35">
      <c r="A325" s="255" t="s">
        <v>444</v>
      </c>
      <c r="B325" s="234">
        <v>4.9406564584124654E-324</v>
      </c>
      <c r="C325" s="234">
        <v>2756.4197723196598</v>
      </c>
      <c r="D325" s="235">
        <v>2756.4197723196598</v>
      </c>
      <c r="E325" s="236" t="s">
        <v>135</v>
      </c>
      <c r="F325" s="234">
        <v>0</v>
      </c>
      <c r="G325" s="235">
        <v>0</v>
      </c>
      <c r="H325" s="237">
        <v>4.9406564584124654E-324</v>
      </c>
      <c r="I325" s="234">
        <v>204.46700000000001</v>
      </c>
      <c r="J325" s="235">
        <v>204.46700000000001</v>
      </c>
      <c r="K325" s="238" t="s">
        <v>129</v>
      </c>
    </row>
    <row r="326" spans="1:11" ht="14.4" customHeight="1" thickBot="1" x14ac:dyDescent="0.35">
      <c r="A326" s="253" t="s">
        <v>445</v>
      </c>
      <c r="B326" s="234">
        <v>4.9406564584124654E-324</v>
      </c>
      <c r="C326" s="234">
        <v>2756.4197723196598</v>
      </c>
      <c r="D326" s="235">
        <v>2756.4197723196598</v>
      </c>
      <c r="E326" s="236" t="s">
        <v>135</v>
      </c>
      <c r="F326" s="234">
        <v>0</v>
      </c>
      <c r="G326" s="235">
        <v>0</v>
      </c>
      <c r="H326" s="237">
        <v>4.9406564584124654E-324</v>
      </c>
      <c r="I326" s="234">
        <v>204.46700000000001</v>
      </c>
      <c r="J326" s="235">
        <v>204.46700000000001</v>
      </c>
      <c r="K326" s="238" t="s">
        <v>129</v>
      </c>
    </row>
    <row r="327" spans="1:11" ht="14.4" customHeight="1" thickBot="1" x14ac:dyDescent="0.35">
      <c r="A327" s="252" t="s">
        <v>446</v>
      </c>
      <c r="B327" s="234">
        <v>4.9406564584124654E-324</v>
      </c>
      <c r="C327" s="234">
        <v>2756.4197723196598</v>
      </c>
      <c r="D327" s="235">
        <v>2756.4197723196598</v>
      </c>
      <c r="E327" s="236" t="s">
        <v>135</v>
      </c>
      <c r="F327" s="234">
        <v>0</v>
      </c>
      <c r="G327" s="235">
        <v>0</v>
      </c>
      <c r="H327" s="237">
        <v>4.9406564584124654E-324</v>
      </c>
      <c r="I327" s="234">
        <v>204.46700000000001</v>
      </c>
      <c r="J327" s="235">
        <v>204.46700000000001</v>
      </c>
      <c r="K327" s="238" t="s">
        <v>129</v>
      </c>
    </row>
    <row r="328" spans="1:11" ht="14.4" customHeight="1" thickBot="1" x14ac:dyDescent="0.35">
      <c r="A328" s="250" t="s">
        <v>447</v>
      </c>
      <c r="B328" s="234">
        <v>4.9406564584124654E-324</v>
      </c>
      <c r="C328" s="234">
        <v>2756.4197723196598</v>
      </c>
      <c r="D328" s="235">
        <v>2756.4197723196598</v>
      </c>
      <c r="E328" s="236" t="s">
        <v>135</v>
      </c>
      <c r="F328" s="234">
        <v>0</v>
      </c>
      <c r="G328" s="235">
        <v>0</v>
      </c>
      <c r="H328" s="237">
        <v>4.9406564584124654E-324</v>
      </c>
      <c r="I328" s="234">
        <v>204.46700000000001</v>
      </c>
      <c r="J328" s="235">
        <v>204.46700000000001</v>
      </c>
      <c r="K328" s="238" t="s">
        <v>129</v>
      </c>
    </row>
    <row r="329" spans="1:11" ht="14.4" customHeight="1" thickBot="1" x14ac:dyDescent="0.35">
      <c r="A329" s="251" t="s">
        <v>448</v>
      </c>
      <c r="B329" s="229">
        <v>4.9406564584124654E-324</v>
      </c>
      <c r="C329" s="229">
        <v>2756.4197723196598</v>
      </c>
      <c r="D329" s="230">
        <v>2756.4197723196598</v>
      </c>
      <c r="E329" s="239" t="s">
        <v>135</v>
      </c>
      <c r="F329" s="229">
        <v>0</v>
      </c>
      <c r="G329" s="230">
        <v>0</v>
      </c>
      <c r="H329" s="232">
        <v>4.9406564584124654E-324</v>
      </c>
      <c r="I329" s="229">
        <v>204.46700000000001</v>
      </c>
      <c r="J329" s="230">
        <v>204.46700000000001</v>
      </c>
      <c r="K329" s="240" t="s">
        <v>129</v>
      </c>
    </row>
    <row r="330" spans="1:11" ht="14.4" customHeight="1" thickBot="1" x14ac:dyDescent="0.35">
      <c r="A330" s="256"/>
      <c r="B330" s="229">
        <v>4018.08976165782</v>
      </c>
      <c r="C330" s="229">
        <v>4.9406564584124654E-324</v>
      </c>
      <c r="D330" s="230">
        <v>-4018.08976165782</v>
      </c>
      <c r="E330" s="231">
        <v>0</v>
      </c>
      <c r="F330" s="229">
        <v>12553.0417019448</v>
      </c>
      <c r="G330" s="230">
        <v>11506.9548934494</v>
      </c>
      <c r="H330" s="232">
        <v>-646.59848000000102</v>
      </c>
      <c r="I330" s="229">
        <v>7676.9998400000004</v>
      </c>
      <c r="J330" s="230">
        <v>-3829.9550534494301</v>
      </c>
      <c r="K330" s="233">
        <v>0.61156491169799998</v>
      </c>
    </row>
    <row r="331" spans="1:11" ht="14.4" customHeight="1" thickBot="1" x14ac:dyDescent="0.35">
      <c r="A331" s="257" t="s">
        <v>76</v>
      </c>
      <c r="B331" s="243">
        <v>4018.08976165782</v>
      </c>
      <c r="C331" s="243">
        <v>12176.288024643</v>
      </c>
      <c r="D331" s="244">
        <v>8158.1982629851</v>
      </c>
      <c r="E331" s="245" t="s">
        <v>135</v>
      </c>
      <c r="F331" s="243">
        <v>12553.0417019448</v>
      </c>
      <c r="G331" s="244">
        <v>11506.9548934494</v>
      </c>
      <c r="H331" s="243">
        <v>-646.59848000000102</v>
      </c>
      <c r="I331" s="243">
        <v>7676.9998400000004</v>
      </c>
      <c r="J331" s="244">
        <v>-3829.9550534494701</v>
      </c>
      <c r="K331" s="246">
        <v>0.61156491169799998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43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0" t="s">
        <v>110</v>
      </c>
      <c r="B1" s="211"/>
      <c r="C1" s="211"/>
      <c r="D1" s="211"/>
      <c r="E1" s="211"/>
      <c r="F1" s="211"/>
      <c r="G1" s="185"/>
    </row>
    <row r="2" spans="1:8" ht="14.4" customHeight="1" thickBot="1" x14ac:dyDescent="0.35">
      <c r="A2" s="228" t="s">
        <v>128</v>
      </c>
      <c r="B2" s="91"/>
      <c r="C2" s="91"/>
      <c r="D2" s="91"/>
      <c r="E2" s="91"/>
      <c r="F2" s="91"/>
    </row>
    <row r="3" spans="1:8" ht="14.4" customHeight="1" thickBot="1" x14ac:dyDescent="0.35">
      <c r="A3" s="100" t="s">
        <v>0</v>
      </c>
      <c r="B3" s="101" t="s">
        <v>1</v>
      </c>
      <c r="C3" s="118" t="s">
        <v>2</v>
      </c>
      <c r="D3" s="119" t="s">
        <v>3</v>
      </c>
      <c r="E3" s="119" t="s">
        <v>4</v>
      </c>
      <c r="F3" s="119" t="s">
        <v>5</v>
      </c>
      <c r="G3" s="120" t="s">
        <v>115</v>
      </c>
    </row>
    <row r="4" spans="1:8" ht="14.4" customHeight="1" x14ac:dyDescent="0.3">
      <c r="A4" s="258" t="s">
        <v>449</v>
      </c>
      <c r="B4" s="259" t="s">
        <v>450</v>
      </c>
      <c r="C4" s="260" t="s">
        <v>451</v>
      </c>
      <c r="D4" s="260" t="s">
        <v>450</v>
      </c>
      <c r="E4" s="260" t="s">
        <v>450</v>
      </c>
      <c r="F4" s="261" t="s">
        <v>450</v>
      </c>
      <c r="G4" s="260" t="s">
        <v>450</v>
      </c>
      <c r="H4" s="260" t="s">
        <v>77</v>
      </c>
    </row>
    <row r="5" spans="1:8" ht="14.4" customHeight="1" x14ac:dyDescent="0.3">
      <c r="A5" s="258" t="s">
        <v>449</v>
      </c>
      <c r="B5" s="259" t="s">
        <v>452</v>
      </c>
      <c r="C5" s="260" t="s">
        <v>453</v>
      </c>
      <c r="D5" s="260">
        <v>848605.29947902402</v>
      </c>
      <c r="E5" s="260">
        <v>457990.38361318735</v>
      </c>
      <c r="F5" s="261">
        <v>0.53969776513811185</v>
      </c>
      <c r="G5" s="260">
        <v>-390614.91586583667</v>
      </c>
      <c r="H5" s="260" t="s">
        <v>2</v>
      </c>
    </row>
    <row r="6" spans="1:8" ht="14.4" customHeight="1" x14ac:dyDescent="0.3">
      <c r="A6" s="258" t="s">
        <v>449</v>
      </c>
      <c r="B6" s="259" t="s">
        <v>454</v>
      </c>
      <c r="C6" s="260" t="s">
        <v>455</v>
      </c>
      <c r="D6" s="260">
        <v>473.90928781755537</v>
      </c>
      <c r="E6" s="260">
        <v>4620.1413366811603</v>
      </c>
      <c r="F6" s="261">
        <v>9.7489993453342336</v>
      </c>
      <c r="G6" s="260">
        <v>4146.2320488636051</v>
      </c>
      <c r="H6" s="260" t="s">
        <v>2</v>
      </c>
    </row>
    <row r="7" spans="1:8" ht="14.4" customHeight="1" x14ac:dyDescent="0.3">
      <c r="A7" s="258" t="s">
        <v>449</v>
      </c>
      <c r="B7" s="259" t="s">
        <v>456</v>
      </c>
      <c r="C7" s="260" t="s">
        <v>457</v>
      </c>
      <c r="D7" s="260">
        <v>0</v>
      </c>
      <c r="E7" s="260">
        <v>3317.2815248635502</v>
      </c>
      <c r="F7" s="261" t="s">
        <v>450</v>
      </c>
      <c r="G7" s="260">
        <v>3317.2815248635502</v>
      </c>
      <c r="H7" s="260" t="s">
        <v>2</v>
      </c>
    </row>
    <row r="8" spans="1:8" ht="14.4" customHeight="1" x14ac:dyDescent="0.3">
      <c r="A8" s="258" t="s">
        <v>449</v>
      </c>
      <c r="B8" s="259" t="s">
        <v>458</v>
      </c>
      <c r="C8" s="260" t="s">
        <v>459</v>
      </c>
      <c r="D8" s="260">
        <v>31.767299696843335</v>
      </c>
      <c r="E8" s="260">
        <v>1037.920851114158</v>
      </c>
      <c r="F8" s="261">
        <v>32.672618101603852</v>
      </c>
      <c r="G8" s="260">
        <v>1006.1535514173147</v>
      </c>
      <c r="H8" s="260" t="s">
        <v>2</v>
      </c>
    </row>
    <row r="9" spans="1:8" ht="14.4" customHeight="1" x14ac:dyDescent="0.3">
      <c r="A9" s="258" t="s">
        <v>449</v>
      </c>
      <c r="B9" s="259" t="s">
        <v>6</v>
      </c>
      <c r="C9" s="260" t="s">
        <v>451</v>
      </c>
      <c r="D9" s="260">
        <v>849111.28773320501</v>
      </c>
      <c r="E9" s="260">
        <v>466965.72732584621</v>
      </c>
      <c r="F9" s="261">
        <v>0.54994643702412915</v>
      </c>
      <c r="G9" s="260">
        <v>-382145.5604073588</v>
      </c>
      <c r="H9" s="260" t="s">
        <v>460</v>
      </c>
    </row>
    <row r="11" spans="1:8" ht="14.4" customHeight="1" x14ac:dyDescent="0.3">
      <c r="A11" s="258" t="s">
        <v>449</v>
      </c>
      <c r="B11" s="259" t="s">
        <v>450</v>
      </c>
      <c r="C11" s="260" t="s">
        <v>451</v>
      </c>
      <c r="D11" s="260" t="s">
        <v>450</v>
      </c>
      <c r="E11" s="260" t="s">
        <v>450</v>
      </c>
      <c r="F11" s="261" t="s">
        <v>450</v>
      </c>
      <c r="G11" s="260" t="s">
        <v>450</v>
      </c>
      <c r="H11" s="260" t="s">
        <v>77</v>
      </c>
    </row>
    <row r="12" spans="1:8" ht="14.4" customHeight="1" x14ac:dyDescent="0.3">
      <c r="A12" s="258" t="s">
        <v>461</v>
      </c>
      <c r="B12" s="259" t="s">
        <v>452</v>
      </c>
      <c r="C12" s="260" t="s">
        <v>453</v>
      </c>
      <c r="D12" s="260">
        <v>28520.709899443576</v>
      </c>
      <c r="E12" s="260">
        <v>187225.13801522541</v>
      </c>
      <c r="F12" s="261">
        <v>6.5645328841859607</v>
      </c>
      <c r="G12" s="260">
        <v>158704.42811578183</v>
      </c>
      <c r="H12" s="260" t="s">
        <v>2</v>
      </c>
    </row>
    <row r="13" spans="1:8" ht="14.4" customHeight="1" x14ac:dyDescent="0.3">
      <c r="A13" s="258" t="s">
        <v>461</v>
      </c>
      <c r="B13" s="259" t="s">
        <v>456</v>
      </c>
      <c r="C13" s="260" t="s">
        <v>457</v>
      </c>
      <c r="D13" s="260">
        <v>0</v>
      </c>
      <c r="E13" s="260">
        <v>1106.6581248544549</v>
      </c>
      <c r="F13" s="261" t="s">
        <v>450</v>
      </c>
      <c r="G13" s="260">
        <v>1106.6581248544549</v>
      </c>
      <c r="H13" s="260" t="s">
        <v>2</v>
      </c>
    </row>
    <row r="14" spans="1:8" ht="14.4" customHeight="1" x14ac:dyDescent="0.3">
      <c r="A14" s="258" t="s">
        <v>461</v>
      </c>
      <c r="B14" s="259" t="s">
        <v>458</v>
      </c>
      <c r="C14" s="260" t="s">
        <v>459</v>
      </c>
      <c r="D14" s="260">
        <v>0</v>
      </c>
      <c r="E14" s="260">
        <v>535.02</v>
      </c>
      <c r="F14" s="261" t="s">
        <v>450</v>
      </c>
      <c r="G14" s="260">
        <v>535.02</v>
      </c>
      <c r="H14" s="260" t="s">
        <v>2</v>
      </c>
    </row>
    <row r="15" spans="1:8" ht="14.4" customHeight="1" x14ac:dyDescent="0.3">
      <c r="A15" s="258" t="s">
        <v>461</v>
      </c>
      <c r="B15" s="259" t="s">
        <v>6</v>
      </c>
      <c r="C15" s="260" t="s">
        <v>462</v>
      </c>
      <c r="D15" s="260">
        <v>28520.709899443576</v>
      </c>
      <c r="E15" s="260">
        <v>188866.81614007987</v>
      </c>
      <c r="F15" s="261">
        <v>6.6220937980146335</v>
      </c>
      <c r="G15" s="260">
        <v>160346.10624063629</v>
      </c>
      <c r="H15" s="260" t="s">
        <v>463</v>
      </c>
    </row>
    <row r="16" spans="1:8" ht="14.4" customHeight="1" x14ac:dyDescent="0.3">
      <c r="A16" s="258" t="s">
        <v>450</v>
      </c>
      <c r="B16" s="259" t="s">
        <v>450</v>
      </c>
      <c r="C16" s="260" t="s">
        <v>450</v>
      </c>
      <c r="D16" s="260" t="s">
        <v>450</v>
      </c>
      <c r="E16" s="260" t="s">
        <v>450</v>
      </c>
      <c r="F16" s="261" t="s">
        <v>450</v>
      </c>
      <c r="G16" s="260" t="s">
        <v>450</v>
      </c>
      <c r="H16" s="260" t="s">
        <v>464</v>
      </c>
    </row>
    <row r="17" spans="1:8" ht="14.4" customHeight="1" x14ac:dyDescent="0.3">
      <c r="A17" s="258" t="s">
        <v>465</v>
      </c>
      <c r="B17" s="259" t="s">
        <v>452</v>
      </c>
      <c r="C17" s="260" t="s">
        <v>453</v>
      </c>
      <c r="D17" s="260">
        <v>54463.233024872192</v>
      </c>
      <c r="E17" s="260">
        <v>80640.262036977278</v>
      </c>
      <c r="F17" s="261">
        <v>1.4806367077061069</v>
      </c>
      <c r="G17" s="260">
        <v>26177.029012105086</v>
      </c>
      <c r="H17" s="260" t="s">
        <v>2</v>
      </c>
    </row>
    <row r="18" spans="1:8" ht="14.4" customHeight="1" x14ac:dyDescent="0.3">
      <c r="A18" s="258" t="s">
        <v>465</v>
      </c>
      <c r="B18" s="259" t="s">
        <v>454</v>
      </c>
      <c r="C18" s="260" t="s">
        <v>455</v>
      </c>
      <c r="D18" s="260">
        <v>170.94609540102053</v>
      </c>
      <c r="E18" s="260">
        <v>177.81</v>
      </c>
      <c r="F18" s="261">
        <v>1.040152450296554</v>
      </c>
      <c r="G18" s="260">
        <v>6.8639045989794738</v>
      </c>
      <c r="H18" s="260" t="s">
        <v>2</v>
      </c>
    </row>
    <row r="19" spans="1:8" ht="14.4" customHeight="1" x14ac:dyDescent="0.3">
      <c r="A19" s="258" t="s">
        <v>465</v>
      </c>
      <c r="B19" s="259" t="s">
        <v>456</v>
      </c>
      <c r="C19" s="260" t="s">
        <v>457</v>
      </c>
      <c r="D19" s="260">
        <v>0</v>
      </c>
      <c r="E19" s="260">
        <v>1131.854</v>
      </c>
      <c r="F19" s="261" t="s">
        <v>450</v>
      </c>
      <c r="G19" s="260">
        <v>1131.854</v>
      </c>
      <c r="H19" s="260" t="s">
        <v>2</v>
      </c>
    </row>
    <row r="20" spans="1:8" ht="14.4" customHeight="1" x14ac:dyDescent="0.3">
      <c r="A20" s="258" t="s">
        <v>465</v>
      </c>
      <c r="B20" s="259" t="s">
        <v>458</v>
      </c>
      <c r="C20" s="260" t="s">
        <v>459</v>
      </c>
      <c r="D20" s="260">
        <v>0</v>
      </c>
      <c r="E20" s="260">
        <v>72.88</v>
      </c>
      <c r="F20" s="261" t="s">
        <v>450</v>
      </c>
      <c r="G20" s="260">
        <v>72.88</v>
      </c>
      <c r="H20" s="260" t="s">
        <v>2</v>
      </c>
    </row>
    <row r="21" spans="1:8" ht="14.4" customHeight="1" x14ac:dyDescent="0.3">
      <c r="A21" s="258" t="s">
        <v>465</v>
      </c>
      <c r="B21" s="259" t="s">
        <v>6</v>
      </c>
      <c r="C21" s="260" t="s">
        <v>466</v>
      </c>
      <c r="D21" s="260">
        <v>54634.179120273213</v>
      </c>
      <c r="E21" s="260">
        <v>82022.806036977287</v>
      </c>
      <c r="F21" s="261">
        <v>1.5013093883301509</v>
      </c>
      <c r="G21" s="260">
        <v>27388.626916704074</v>
      </c>
      <c r="H21" s="260" t="s">
        <v>463</v>
      </c>
    </row>
    <row r="22" spans="1:8" ht="14.4" customHeight="1" x14ac:dyDescent="0.3">
      <c r="A22" s="258" t="s">
        <v>450</v>
      </c>
      <c r="B22" s="259" t="s">
        <v>450</v>
      </c>
      <c r="C22" s="260" t="s">
        <v>450</v>
      </c>
      <c r="D22" s="260" t="s">
        <v>450</v>
      </c>
      <c r="E22" s="260" t="s">
        <v>450</v>
      </c>
      <c r="F22" s="261" t="s">
        <v>450</v>
      </c>
      <c r="G22" s="260" t="s">
        <v>450</v>
      </c>
      <c r="H22" s="260" t="s">
        <v>464</v>
      </c>
    </row>
    <row r="23" spans="1:8" ht="14.4" customHeight="1" x14ac:dyDescent="0.3">
      <c r="A23" s="258" t="s">
        <v>467</v>
      </c>
      <c r="B23" s="259" t="s">
        <v>452</v>
      </c>
      <c r="C23" s="260" t="s">
        <v>453</v>
      </c>
      <c r="D23" s="260">
        <v>63101.459443692263</v>
      </c>
      <c r="E23" s="260">
        <v>65909.259274593947</v>
      </c>
      <c r="F23" s="261">
        <v>1.0444965909767456</v>
      </c>
      <c r="G23" s="260">
        <v>2807.7998309016839</v>
      </c>
      <c r="H23" s="260" t="s">
        <v>2</v>
      </c>
    </row>
    <row r="24" spans="1:8" ht="14.4" customHeight="1" x14ac:dyDescent="0.3">
      <c r="A24" s="258" t="s">
        <v>467</v>
      </c>
      <c r="B24" s="259" t="s">
        <v>454</v>
      </c>
      <c r="C24" s="260" t="s">
        <v>455</v>
      </c>
      <c r="D24" s="260">
        <v>0</v>
      </c>
      <c r="E24" s="260">
        <v>4269.7213366811611</v>
      </c>
      <c r="F24" s="261" t="s">
        <v>450</v>
      </c>
      <c r="G24" s="260">
        <v>4269.7213366811611</v>
      </c>
      <c r="H24" s="260" t="s">
        <v>2</v>
      </c>
    </row>
    <row r="25" spans="1:8" ht="14.4" customHeight="1" x14ac:dyDescent="0.3">
      <c r="A25" s="258" t="s">
        <v>467</v>
      </c>
      <c r="B25" s="259" t="s">
        <v>456</v>
      </c>
      <c r="C25" s="260" t="s">
        <v>457</v>
      </c>
      <c r="D25" s="260">
        <v>0</v>
      </c>
      <c r="E25" s="260">
        <v>349.65940000909507</v>
      </c>
      <c r="F25" s="261" t="s">
        <v>450</v>
      </c>
      <c r="G25" s="260">
        <v>349.65940000909507</v>
      </c>
      <c r="H25" s="260" t="s">
        <v>2</v>
      </c>
    </row>
    <row r="26" spans="1:8" ht="14.4" customHeight="1" x14ac:dyDescent="0.3">
      <c r="A26" s="258" t="s">
        <v>467</v>
      </c>
      <c r="B26" s="259" t="s">
        <v>458</v>
      </c>
      <c r="C26" s="260" t="s">
        <v>459</v>
      </c>
      <c r="D26" s="260">
        <v>0</v>
      </c>
      <c r="E26" s="260">
        <v>430.02085111415801</v>
      </c>
      <c r="F26" s="261" t="s">
        <v>450</v>
      </c>
      <c r="G26" s="260">
        <v>430.02085111415801</v>
      </c>
      <c r="H26" s="260" t="s">
        <v>2</v>
      </c>
    </row>
    <row r="27" spans="1:8" ht="14.4" customHeight="1" x14ac:dyDescent="0.3">
      <c r="A27" s="258" t="s">
        <v>467</v>
      </c>
      <c r="B27" s="259" t="s">
        <v>6</v>
      </c>
      <c r="C27" s="260" t="s">
        <v>468</v>
      </c>
      <c r="D27" s="260">
        <v>63101.459443692263</v>
      </c>
      <c r="E27" s="260">
        <v>70958.660862398363</v>
      </c>
      <c r="F27" s="261">
        <v>1.1245169523490557</v>
      </c>
      <c r="G27" s="260">
        <v>7857.2014187060995</v>
      </c>
      <c r="H27" s="260" t="s">
        <v>463</v>
      </c>
    </row>
    <row r="28" spans="1:8" ht="14.4" customHeight="1" x14ac:dyDescent="0.3">
      <c r="A28" s="258" t="s">
        <v>450</v>
      </c>
      <c r="B28" s="259" t="s">
        <v>450</v>
      </c>
      <c r="C28" s="260" t="s">
        <v>450</v>
      </c>
      <c r="D28" s="260" t="s">
        <v>450</v>
      </c>
      <c r="E28" s="260" t="s">
        <v>450</v>
      </c>
      <c r="F28" s="261" t="s">
        <v>450</v>
      </c>
      <c r="G28" s="260" t="s">
        <v>450</v>
      </c>
      <c r="H28" s="260" t="s">
        <v>464</v>
      </c>
    </row>
    <row r="29" spans="1:8" ht="14.4" customHeight="1" x14ac:dyDescent="0.3">
      <c r="A29" s="258" t="s">
        <v>469</v>
      </c>
      <c r="B29" s="259" t="s">
        <v>452</v>
      </c>
      <c r="C29" s="260" t="s">
        <v>453</v>
      </c>
      <c r="D29" s="260">
        <v>685901.59954366321</v>
      </c>
      <c r="E29" s="260">
        <v>87730.754848655473</v>
      </c>
      <c r="F29" s="261">
        <v>0.12790574465349486</v>
      </c>
      <c r="G29" s="260">
        <v>-598170.84469500778</v>
      </c>
      <c r="H29" s="260" t="s">
        <v>2</v>
      </c>
    </row>
    <row r="30" spans="1:8" ht="14.4" customHeight="1" x14ac:dyDescent="0.3">
      <c r="A30" s="258" t="s">
        <v>469</v>
      </c>
      <c r="B30" s="259" t="s">
        <v>6</v>
      </c>
      <c r="C30" s="260" t="s">
        <v>470</v>
      </c>
      <c r="D30" s="260">
        <v>685901.91121032985</v>
      </c>
      <c r="E30" s="260">
        <v>87730.754848655473</v>
      </c>
      <c r="F30" s="261">
        <v>0.12790568653446002</v>
      </c>
      <c r="G30" s="260">
        <v>-598171.15636167442</v>
      </c>
      <c r="H30" s="260" t="s">
        <v>463</v>
      </c>
    </row>
    <row r="31" spans="1:8" ht="14.4" customHeight="1" x14ac:dyDescent="0.3">
      <c r="A31" s="258" t="s">
        <v>450</v>
      </c>
      <c r="B31" s="259" t="s">
        <v>450</v>
      </c>
      <c r="C31" s="260" t="s">
        <v>450</v>
      </c>
      <c r="D31" s="260" t="s">
        <v>450</v>
      </c>
      <c r="E31" s="260" t="s">
        <v>450</v>
      </c>
      <c r="F31" s="261" t="s">
        <v>450</v>
      </c>
      <c r="G31" s="260" t="s">
        <v>450</v>
      </c>
      <c r="H31" s="260" t="s">
        <v>464</v>
      </c>
    </row>
    <row r="32" spans="1:8" ht="14.4" customHeight="1" x14ac:dyDescent="0.3">
      <c r="A32" s="258" t="s">
        <v>471</v>
      </c>
      <c r="B32" s="259" t="s">
        <v>452</v>
      </c>
      <c r="C32" s="260" t="s">
        <v>453</v>
      </c>
      <c r="D32" s="260">
        <v>265.69299505069381</v>
      </c>
      <c r="E32" s="260">
        <v>136.10731699612009</v>
      </c>
      <c r="F32" s="261">
        <v>0.51227288461312659</v>
      </c>
      <c r="G32" s="260">
        <v>-129.58567805457372</v>
      </c>
      <c r="H32" s="260" t="s">
        <v>2</v>
      </c>
    </row>
    <row r="33" spans="1:8" ht="14.4" customHeight="1" x14ac:dyDescent="0.3">
      <c r="A33" s="258" t="s">
        <v>471</v>
      </c>
      <c r="B33" s="259" t="s">
        <v>6</v>
      </c>
      <c r="C33" s="260" t="s">
        <v>472</v>
      </c>
      <c r="D33" s="260">
        <v>265.69299505069381</v>
      </c>
      <c r="E33" s="260">
        <v>136.10731699612009</v>
      </c>
      <c r="F33" s="261">
        <v>0.51227288461312659</v>
      </c>
      <c r="G33" s="260">
        <v>-129.58567805457372</v>
      </c>
      <c r="H33" s="260" t="s">
        <v>463</v>
      </c>
    </row>
    <row r="34" spans="1:8" ht="14.4" customHeight="1" x14ac:dyDescent="0.3">
      <c r="A34" s="258" t="s">
        <v>450</v>
      </c>
      <c r="B34" s="259" t="s">
        <v>450</v>
      </c>
      <c r="C34" s="260" t="s">
        <v>450</v>
      </c>
      <c r="D34" s="260" t="s">
        <v>450</v>
      </c>
      <c r="E34" s="260" t="s">
        <v>450</v>
      </c>
      <c r="F34" s="261" t="s">
        <v>450</v>
      </c>
      <c r="G34" s="260" t="s">
        <v>450</v>
      </c>
      <c r="H34" s="260" t="s">
        <v>464</v>
      </c>
    </row>
    <row r="35" spans="1:8" ht="14.4" customHeight="1" x14ac:dyDescent="0.3">
      <c r="A35" s="258" t="s">
        <v>473</v>
      </c>
      <c r="B35" s="259" t="s">
        <v>452</v>
      </c>
      <c r="C35" s="260" t="s">
        <v>453</v>
      </c>
      <c r="D35" s="260">
        <v>16352.604572302167</v>
      </c>
      <c r="E35" s="260">
        <v>36348.862120739024</v>
      </c>
      <c r="F35" s="261">
        <v>2.22281789790883</v>
      </c>
      <c r="G35" s="260">
        <v>19996.257548436857</v>
      </c>
      <c r="H35" s="260" t="s">
        <v>2</v>
      </c>
    </row>
    <row r="36" spans="1:8" ht="14.4" customHeight="1" x14ac:dyDescent="0.3">
      <c r="A36" s="258" t="s">
        <v>473</v>
      </c>
      <c r="B36" s="259" t="s">
        <v>454</v>
      </c>
      <c r="C36" s="260" t="s">
        <v>455</v>
      </c>
      <c r="D36" s="260">
        <v>302.96319241653481</v>
      </c>
      <c r="E36" s="260">
        <v>172.61</v>
      </c>
      <c r="F36" s="261">
        <v>0.56973917730139245</v>
      </c>
      <c r="G36" s="260">
        <v>-130.3531924165348</v>
      </c>
      <c r="H36" s="260" t="s">
        <v>2</v>
      </c>
    </row>
    <row r="37" spans="1:8" ht="14.4" customHeight="1" x14ac:dyDescent="0.3">
      <c r="A37" s="258" t="s">
        <v>473</v>
      </c>
      <c r="B37" s="259" t="s">
        <v>456</v>
      </c>
      <c r="C37" s="260" t="s">
        <v>457</v>
      </c>
      <c r="D37" s="260">
        <v>0</v>
      </c>
      <c r="E37" s="260">
        <v>729.11</v>
      </c>
      <c r="F37" s="261" t="s">
        <v>450</v>
      </c>
      <c r="G37" s="260">
        <v>729.11</v>
      </c>
      <c r="H37" s="260" t="s">
        <v>2</v>
      </c>
    </row>
    <row r="38" spans="1:8" ht="14.4" customHeight="1" x14ac:dyDescent="0.3">
      <c r="A38" s="258" t="s">
        <v>473</v>
      </c>
      <c r="B38" s="259" t="s">
        <v>6</v>
      </c>
      <c r="C38" s="260" t="s">
        <v>474</v>
      </c>
      <c r="D38" s="260">
        <v>16687.335064415543</v>
      </c>
      <c r="E38" s="260">
        <v>37250.582120739025</v>
      </c>
      <c r="F38" s="261">
        <v>2.2322666847010835</v>
      </c>
      <c r="G38" s="260">
        <v>20563.247056323482</v>
      </c>
      <c r="H38" s="260" t="s">
        <v>463</v>
      </c>
    </row>
    <row r="39" spans="1:8" ht="14.4" customHeight="1" x14ac:dyDescent="0.3">
      <c r="A39" s="258" t="s">
        <v>450</v>
      </c>
      <c r="B39" s="259" t="s">
        <v>450</v>
      </c>
      <c r="C39" s="260" t="s">
        <v>450</v>
      </c>
      <c r="D39" s="260" t="s">
        <v>450</v>
      </c>
      <c r="E39" s="260" t="s">
        <v>450</v>
      </c>
      <c r="F39" s="261" t="s">
        <v>450</v>
      </c>
      <c r="G39" s="260" t="s">
        <v>450</v>
      </c>
      <c r="H39" s="260" t="s">
        <v>464</v>
      </c>
    </row>
    <row r="40" spans="1:8" ht="14.4" customHeight="1" x14ac:dyDescent="0.3">
      <c r="A40" s="258" t="s">
        <v>475</v>
      </c>
      <c r="B40" s="259" t="s">
        <v>452</v>
      </c>
      <c r="C40" s="260" t="s">
        <v>453</v>
      </c>
      <c r="D40" s="260" t="s">
        <v>450</v>
      </c>
      <c r="E40" s="260">
        <v>0</v>
      </c>
      <c r="F40" s="261" t="s">
        <v>450</v>
      </c>
      <c r="G40" s="260">
        <v>0</v>
      </c>
      <c r="H40" s="260" t="s">
        <v>2</v>
      </c>
    </row>
    <row r="41" spans="1:8" ht="14.4" customHeight="1" x14ac:dyDescent="0.3">
      <c r="A41" s="258" t="s">
        <v>475</v>
      </c>
      <c r="B41" s="259" t="s">
        <v>6</v>
      </c>
      <c r="C41" s="260" t="s">
        <v>476</v>
      </c>
      <c r="D41" s="260" t="s">
        <v>450</v>
      </c>
      <c r="E41" s="260">
        <v>0</v>
      </c>
      <c r="F41" s="261" t="s">
        <v>450</v>
      </c>
      <c r="G41" s="260">
        <v>0</v>
      </c>
      <c r="H41" s="260" t="s">
        <v>463</v>
      </c>
    </row>
    <row r="42" spans="1:8" ht="14.4" customHeight="1" x14ac:dyDescent="0.3">
      <c r="A42" s="258" t="s">
        <v>450</v>
      </c>
      <c r="B42" s="259" t="s">
        <v>450</v>
      </c>
      <c r="C42" s="260" t="s">
        <v>450</v>
      </c>
      <c r="D42" s="260" t="s">
        <v>450</v>
      </c>
      <c r="E42" s="260" t="s">
        <v>450</v>
      </c>
      <c r="F42" s="261" t="s">
        <v>450</v>
      </c>
      <c r="G42" s="260" t="s">
        <v>450</v>
      </c>
      <c r="H42" s="260" t="s">
        <v>464</v>
      </c>
    </row>
    <row r="43" spans="1:8" ht="14.4" customHeight="1" x14ac:dyDescent="0.3">
      <c r="A43" s="258" t="s">
        <v>449</v>
      </c>
      <c r="B43" s="259" t="s">
        <v>6</v>
      </c>
      <c r="C43" s="260" t="s">
        <v>451</v>
      </c>
      <c r="D43" s="260">
        <v>849111.28773320501</v>
      </c>
      <c r="E43" s="260">
        <v>466965.72732584615</v>
      </c>
      <c r="F43" s="261">
        <v>0.54994643702412904</v>
      </c>
      <c r="G43" s="260">
        <v>-382145.56040735886</v>
      </c>
      <c r="H43" s="260" t="s">
        <v>460</v>
      </c>
    </row>
  </sheetData>
  <autoFilter ref="A3:G3"/>
  <mergeCells count="1">
    <mergeCell ref="A1:G1"/>
  </mergeCells>
  <conditionalFormatting sqref="F10 F44:F65536">
    <cfRule type="cellIs" dxfId="39" priority="19" stopIfTrue="1" operator="greaterThan">
      <formula>1</formula>
    </cfRule>
  </conditionalFormatting>
  <conditionalFormatting sqref="F4:F9">
    <cfRule type="cellIs" dxfId="38" priority="14" operator="greaterThan">
      <formula>1</formula>
    </cfRule>
  </conditionalFormatting>
  <conditionalFormatting sqref="B4:B9">
    <cfRule type="expression" dxfId="37" priority="18">
      <formula>AND(LEFT(H4,6)&lt;&gt;"mezera",H4&lt;&gt;"")</formula>
    </cfRule>
  </conditionalFormatting>
  <conditionalFormatting sqref="A4:A9">
    <cfRule type="expression" dxfId="36" priority="15">
      <formula>AND(H4&lt;&gt;"",H4&lt;&gt;"mezeraKL")</formula>
    </cfRule>
  </conditionalFormatting>
  <conditionalFormatting sqref="B4:G9">
    <cfRule type="expression" dxfId="35" priority="16">
      <formula>$H4="SumaNS"</formula>
    </cfRule>
    <cfRule type="expression" dxfId="34" priority="17">
      <formula>OR($H4="KL",$H4="SumaKL")</formula>
    </cfRule>
  </conditionalFormatting>
  <conditionalFormatting sqref="A4:G9">
    <cfRule type="expression" dxfId="33" priority="13">
      <formula>$H4&lt;&gt;""</formula>
    </cfRule>
  </conditionalFormatting>
  <conditionalFormatting sqref="G4:G9">
    <cfRule type="cellIs" dxfId="32" priority="12" operator="greaterThan">
      <formula>0</formula>
    </cfRule>
  </conditionalFormatting>
  <conditionalFormatting sqref="F4:F9">
    <cfRule type="cellIs" dxfId="31" priority="9" operator="greaterThan">
      <formula>1</formula>
    </cfRule>
  </conditionalFormatting>
  <conditionalFormatting sqref="F4:F9">
    <cfRule type="expression" dxfId="30" priority="10">
      <formula>$H4="SumaNS"</formula>
    </cfRule>
    <cfRule type="expression" dxfId="29" priority="11">
      <formula>OR($H4="KL",$H4="SumaKL")</formula>
    </cfRule>
  </conditionalFormatting>
  <conditionalFormatting sqref="F4:F9">
    <cfRule type="expression" dxfId="28" priority="8">
      <formula>$H4&lt;&gt;""</formula>
    </cfRule>
  </conditionalFormatting>
  <conditionalFormatting sqref="F11:F43">
    <cfRule type="cellIs" dxfId="27" priority="3" operator="greaterThan">
      <formula>1</formula>
    </cfRule>
  </conditionalFormatting>
  <conditionalFormatting sqref="B11:B43">
    <cfRule type="expression" dxfId="26" priority="7">
      <formula>AND(LEFT(H11,6)&lt;&gt;"mezera",H11&lt;&gt;"")</formula>
    </cfRule>
  </conditionalFormatting>
  <conditionalFormatting sqref="A11:A43">
    <cfRule type="expression" dxfId="25" priority="4">
      <formula>AND(H11&lt;&gt;"",H11&lt;&gt;"mezeraKL")</formula>
    </cfRule>
  </conditionalFormatting>
  <conditionalFormatting sqref="B11:G43">
    <cfRule type="expression" dxfId="24" priority="5">
      <formula>$H11="SumaNS"</formula>
    </cfRule>
    <cfRule type="expression" dxfId="23" priority="6">
      <formula>OR($H11="KL",$H11="SumaKL")</formula>
    </cfRule>
  </conditionalFormatting>
  <conditionalFormatting sqref="A11:G43">
    <cfRule type="expression" dxfId="22" priority="2">
      <formula>$H11&lt;&gt;""</formula>
    </cfRule>
  </conditionalFormatting>
  <conditionalFormatting sqref="G11:G43">
    <cfRule type="cellIs" dxfId="2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16" t="s">
        <v>109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14.4" customHeight="1" thickBot="1" x14ac:dyDescent="0.35">
      <c r="A2" s="228" t="s">
        <v>128</v>
      </c>
      <c r="B2" s="83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</row>
    <row r="3" spans="1:14" ht="14.4" customHeight="1" thickBot="1" x14ac:dyDescent="0.35">
      <c r="A3" s="83"/>
      <c r="B3" s="83"/>
      <c r="C3" s="212"/>
      <c r="D3" s="213"/>
      <c r="E3" s="213"/>
      <c r="F3" s="213"/>
      <c r="G3" s="213"/>
      <c r="H3" s="213"/>
      <c r="I3" s="213"/>
      <c r="J3" s="214" t="s">
        <v>99</v>
      </c>
      <c r="K3" s="215"/>
      <c r="L3" s="123">
        <f>IF(M3&lt;&gt;0,N3/M3,0)</f>
        <v>19.045812964563858</v>
      </c>
      <c r="M3" s="123">
        <f>SUBTOTAL(9,M5:M1048576)</f>
        <v>24518.025468100004</v>
      </c>
      <c r="N3" s="124">
        <f>SUBTOTAL(9,N5:N1048576)</f>
        <v>466965.72732584592</v>
      </c>
    </row>
    <row r="4" spans="1:14" s="84" customFormat="1" ht="14.4" customHeight="1" thickBot="1" x14ac:dyDescent="0.35">
      <c r="A4" s="262" t="s">
        <v>7</v>
      </c>
      <c r="B4" s="263" t="s">
        <v>8</v>
      </c>
      <c r="C4" s="263" t="s">
        <v>0</v>
      </c>
      <c r="D4" s="263" t="s">
        <v>9</v>
      </c>
      <c r="E4" s="263" t="s">
        <v>10</v>
      </c>
      <c r="F4" s="263" t="s">
        <v>2</v>
      </c>
      <c r="G4" s="263" t="s">
        <v>11</v>
      </c>
      <c r="H4" s="263" t="s">
        <v>12</v>
      </c>
      <c r="I4" s="263" t="s">
        <v>13</v>
      </c>
      <c r="J4" s="264" t="s">
        <v>14</v>
      </c>
      <c r="K4" s="264" t="s">
        <v>15</v>
      </c>
      <c r="L4" s="265" t="s">
        <v>116</v>
      </c>
      <c r="M4" s="265" t="s">
        <v>16</v>
      </c>
      <c r="N4" s="266" t="s">
        <v>127</v>
      </c>
    </row>
    <row r="5" spans="1:14" ht="14.4" customHeight="1" x14ac:dyDescent="0.3">
      <c r="A5" s="267" t="s">
        <v>449</v>
      </c>
      <c r="B5" s="268" t="s">
        <v>451</v>
      </c>
      <c r="C5" s="269" t="s">
        <v>461</v>
      </c>
      <c r="D5" s="270" t="s">
        <v>462</v>
      </c>
      <c r="E5" s="269" t="s">
        <v>452</v>
      </c>
      <c r="F5" s="270" t="s">
        <v>453</v>
      </c>
      <c r="G5" s="269"/>
      <c r="H5" s="269" t="s">
        <v>477</v>
      </c>
      <c r="I5" s="269" t="s">
        <v>478</v>
      </c>
      <c r="J5" s="269" t="s">
        <v>479</v>
      </c>
      <c r="K5" s="269" t="s">
        <v>480</v>
      </c>
      <c r="L5" s="271">
        <v>53.699948201655403</v>
      </c>
      <c r="M5" s="271">
        <v>10</v>
      </c>
      <c r="N5" s="272">
        <v>536.999482016554</v>
      </c>
    </row>
    <row r="6" spans="1:14" ht="14.4" customHeight="1" x14ac:dyDescent="0.3">
      <c r="A6" s="273" t="s">
        <v>449</v>
      </c>
      <c r="B6" s="274" t="s">
        <v>451</v>
      </c>
      <c r="C6" s="275" t="s">
        <v>461</v>
      </c>
      <c r="D6" s="276" t="s">
        <v>462</v>
      </c>
      <c r="E6" s="275" t="s">
        <v>452</v>
      </c>
      <c r="F6" s="276" t="s">
        <v>453</v>
      </c>
      <c r="G6" s="275"/>
      <c r="H6" s="275" t="s">
        <v>481</v>
      </c>
      <c r="I6" s="275" t="s">
        <v>481</v>
      </c>
      <c r="J6" s="275" t="s">
        <v>482</v>
      </c>
      <c r="K6" s="275" t="s">
        <v>483</v>
      </c>
      <c r="L6" s="277">
        <v>129.14954325050508</v>
      </c>
      <c r="M6" s="277">
        <v>28</v>
      </c>
      <c r="N6" s="278">
        <v>3616.1872110141421</v>
      </c>
    </row>
    <row r="7" spans="1:14" ht="14.4" customHeight="1" x14ac:dyDescent="0.3">
      <c r="A7" s="273" t="s">
        <v>449</v>
      </c>
      <c r="B7" s="274" t="s">
        <v>451</v>
      </c>
      <c r="C7" s="275" t="s">
        <v>461</v>
      </c>
      <c r="D7" s="276" t="s">
        <v>462</v>
      </c>
      <c r="E7" s="275" t="s">
        <v>452</v>
      </c>
      <c r="F7" s="276" t="s">
        <v>453</v>
      </c>
      <c r="G7" s="275"/>
      <c r="H7" s="275" t="s">
        <v>484</v>
      </c>
      <c r="I7" s="275" t="s">
        <v>485</v>
      </c>
      <c r="J7" s="275" t="s">
        <v>486</v>
      </c>
      <c r="K7" s="275" t="s">
        <v>487</v>
      </c>
      <c r="L7" s="277">
        <v>97.162599999999998</v>
      </c>
      <c r="M7" s="277">
        <v>1</v>
      </c>
      <c r="N7" s="278">
        <v>97.162599999999998</v>
      </c>
    </row>
    <row r="8" spans="1:14" ht="14.4" customHeight="1" x14ac:dyDescent="0.3">
      <c r="A8" s="273" t="s">
        <v>449</v>
      </c>
      <c r="B8" s="274" t="s">
        <v>451</v>
      </c>
      <c r="C8" s="275" t="s">
        <v>461</v>
      </c>
      <c r="D8" s="276" t="s">
        <v>462</v>
      </c>
      <c r="E8" s="275" t="s">
        <v>452</v>
      </c>
      <c r="F8" s="276" t="s">
        <v>453</v>
      </c>
      <c r="G8" s="275"/>
      <c r="H8" s="275" t="s">
        <v>488</v>
      </c>
      <c r="I8" s="275" t="s">
        <v>489</v>
      </c>
      <c r="J8" s="275" t="s">
        <v>490</v>
      </c>
      <c r="K8" s="275" t="s">
        <v>491</v>
      </c>
      <c r="L8" s="277">
        <v>269.76409999999998</v>
      </c>
      <c r="M8" s="277">
        <v>1</v>
      </c>
      <c r="N8" s="278">
        <v>269.76409999999998</v>
      </c>
    </row>
    <row r="9" spans="1:14" ht="14.4" customHeight="1" x14ac:dyDescent="0.3">
      <c r="A9" s="273" t="s">
        <v>449</v>
      </c>
      <c r="B9" s="274" t="s">
        <v>451</v>
      </c>
      <c r="C9" s="275" t="s">
        <v>461</v>
      </c>
      <c r="D9" s="276" t="s">
        <v>462</v>
      </c>
      <c r="E9" s="275" t="s">
        <v>452</v>
      </c>
      <c r="F9" s="276" t="s">
        <v>453</v>
      </c>
      <c r="G9" s="275"/>
      <c r="H9" s="275" t="s">
        <v>492</v>
      </c>
      <c r="I9" s="275" t="s">
        <v>492</v>
      </c>
      <c r="J9" s="275" t="s">
        <v>493</v>
      </c>
      <c r="K9" s="275" t="s">
        <v>494</v>
      </c>
      <c r="L9" s="277">
        <v>5290.25</v>
      </c>
      <c r="M9" s="277">
        <v>4</v>
      </c>
      <c r="N9" s="278">
        <v>21161</v>
      </c>
    </row>
    <row r="10" spans="1:14" ht="14.4" customHeight="1" x14ac:dyDescent="0.3">
      <c r="A10" s="273" t="s">
        <v>449</v>
      </c>
      <c r="B10" s="274" t="s">
        <v>451</v>
      </c>
      <c r="C10" s="275" t="s">
        <v>461</v>
      </c>
      <c r="D10" s="276" t="s">
        <v>462</v>
      </c>
      <c r="E10" s="275" t="s">
        <v>452</v>
      </c>
      <c r="F10" s="276" t="s">
        <v>453</v>
      </c>
      <c r="G10" s="275"/>
      <c r="H10" s="275" t="s">
        <v>495</v>
      </c>
      <c r="I10" s="275" t="s">
        <v>496</v>
      </c>
      <c r="J10" s="275" t="s">
        <v>497</v>
      </c>
      <c r="K10" s="275" t="s">
        <v>498</v>
      </c>
      <c r="L10" s="277">
        <v>99.660000000000011</v>
      </c>
      <c r="M10" s="277">
        <v>6</v>
      </c>
      <c r="N10" s="278">
        <v>597.96</v>
      </c>
    </row>
    <row r="11" spans="1:14" ht="14.4" customHeight="1" x14ac:dyDescent="0.3">
      <c r="A11" s="273" t="s">
        <v>449</v>
      </c>
      <c r="B11" s="274" t="s">
        <v>451</v>
      </c>
      <c r="C11" s="275" t="s">
        <v>461</v>
      </c>
      <c r="D11" s="276" t="s">
        <v>462</v>
      </c>
      <c r="E11" s="275" t="s">
        <v>452</v>
      </c>
      <c r="F11" s="276" t="s">
        <v>453</v>
      </c>
      <c r="G11" s="275"/>
      <c r="H11" s="275" t="s">
        <v>499</v>
      </c>
      <c r="I11" s="275" t="s">
        <v>500</v>
      </c>
      <c r="J11" s="275" t="s">
        <v>501</v>
      </c>
      <c r="K11" s="275" t="s">
        <v>502</v>
      </c>
      <c r="L11" s="277">
        <v>135.827502907698</v>
      </c>
      <c r="M11" s="277">
        <v>4</v>
      </c>
      <c r="N11" s="278">
        <v>543.31001163079202</v>
      </c>
    </row>
    <row r="12" spans="1:14" ht="14.4" customHeight="1" x14ac:dyDescent="0.3">
      <c r="A12" s="273" t="s">
        <v>449</v>
      </c>
      <c r="B12" s="274" t="s">
        <v>451</v>
      </c>
      <c r="C12" s="275" t="s">
        <v>461</v>
      </c>
      <c r="D12" s="276" t="s">
        <v>462</v>
      </c>
      <c r="E12" s="275" t="s">
        <v>452</v>
      </c>
      <c r="F12" s="276" t="s">
        <v>453</v>
      </c>
      <c r="G12" s="275"/>
      <c r="H12" s="275" t="s">
        <v>503</v>
      </c>
      <c r="I12" s="275" t="s">
        <v>504</v>
      </c>
      <c r="J12" s="275" t="s">
        <v>505</v>
      </c>
      <c r="K12" s="275" t="s">
        <v>506</v>
      </c>
      <c r="L12" s="277">
        <v>214.04927360774801</v>
      </c>
      <c r="M12" s="277">
        <v>7</v>
      </c>
      <c r="N12" s="278">
        <v>1498.344915254236</v>
      </c>
    </row>
    <row r="13" spans="1:14" ht="14.4" customHeight="1" x14ac:dyDescent="0.3">
      <c r="A13" s="273" t="s">
        <v>449</v>
      </c>
      <c r="B13" s="274" t="s">
        <v>451</v>
      </c>
      <c r="C13" s="275" t="s">
        <v>461</v>
      </c>
      <c r="D13" s="276" t="s">
        <v>462</v>
      </c>
      <c r="E13" s="275" t="s">
        <v>452</v>
      </c>
      <c r="F13" s="276" t="s">
        <v>453</v>
      </c>
      <c r="G13" s="275"/>
      <c r="H13" s="275" t="s">
        <v>507</v>
      </c>
      <c r="I13" s="275" t="s">
        <v>508</v>
      </c>
      <c r="J13" s="275" t="s">
        <v>509</v>
      </c>
      <c r="K13" s="275" t="s">
        <v>510</v>
      </c>
      <c r="L13" s="277">
        <v>274.386666666667</v>
      </c>
      <c r="M13" s="277">
        <v>2</v>
      </c>
      <c r="N13" s="278">
        <v>548.77333333333399</v>
      </c>
    </row>
    <row r="14" spans="1:14" ht="14.4" customHeight="1" x14ac:dyDescent="0.3">
      <c r="A14" s="273" t="s">
        <v>449</v>
      </c>
      <c r="B14" s="274" t="s">
        <v>451</v>
      </c>
      <c r="C14" s="275" t="s">
        <v>461</v>
      </c>
      <c r="D14" s="276" t="s">
        <v>462</v>
      </c>
      <c r="E14" s="275" t="s">
        <v>452</v>
      </c>
      <c r="F14" s="276" t="s">
        <v>453</v>
      </c>
      <c r="G14" s="275"/>
      <c r="H14" s="275" t="s">
        <v>511</v>
      </c>
      <c r="I14" s="275" t="s">
        <v>511</v>
      </c>
      <c r="J14" s="275" t="s">
        <v>512</v>
      </c>
      <c r="K14" s="275" t="s">
        <v>513</v>
      </c>
      <c r="L14" s="277">
        <v>434.62001632040153</v>
      </c>
      <c r="M14" s="277">
        <v>2</v>
      </c>
      <c r="N14" s="278">
        <v>869.24003264080307</v>
      </c>
    </row>
    <row r="15" spans="1:14" ht="14.4" customHeight="1" x14ac:dyDescent="0.3">
      <c r="A15" s="273" t="s">
        <v>449</v>
      </c>
      <c r="B15" s="274" t="s">
        <v>451</v>
      </c>
      <c r="C15" s="275" t="s">
        <v>461</v>
      </c>
      <c r="D15" s="276" t="s">
        <v>462</v>
      </c>
      <c r="E15" s="275" t="s">
        <v>452</v>
      </c>
      <c r="F15" s="276" t="s">
        <v>453</v>
      </c>
      <c r="G15" s="275"/>
      <c r="H15" s="275" t="s">
        <v>514</v>
      </c>
      <c r="I15" s="275" t="s">
        <v>515</v>
      </c>
      <c r="J15" s="275" t="s">
        <v>516</v>
      </c>
      <c r="K15" s="275" t="s">
        <v>517</v>
      </c>
      <c r="L15" s="277">
        <v>100.96799999999999</v>
      </c>
      <c r="M15" s="277">
        <v>2</v>
      </c>
      <c r="N15" s="278">
        <v>201.93599999999998</v>
      </c>
    </row>
    <row r="16" spans="1:14" ht="14.4" customHeight="1" x14ac:dyDescent="0.3">
      <c r="A16" s="273" t="s">
        <v>449</v>
      </c>
      <c r="B16" s="274" t="s">
        <v>451</v>
      </c>
      <c r="C16" s="275" t="s">
        <v>461</v>
      </c>
      <c r="D16" s="276" t="s">
        <v>462</v>
      </c>
      <c r="E16" s="275" t="s">
        <v>452</v>
      </c>
      <c r="F16" s="276" t="s">
        <v>453</v>
      </c>
      <c r="G16" s="275"/>
      <c r="H16" s="275" t="s">
        <v>518</v>
      </c>
      <c r="I16" s="275" t="s">
        <v>518</v>
      </c>
      <c r="J16" s="275" t="s">
        <v>519</v>
      </c>
      <c r="K16" s="275" t="s">
        <v>520</v>
      </c>
      <c r="L16" s="277">
        <v>1212.18</v>
      </c>
      <c r="M16" s="277">
        <v>3</v>
      </c>
      <c r="N16" s="278">
        <v>3636.54</v>
      </c>
    </row>
    <row r="17" spans="1:14" ht="14.4" customHeight="1" x14ac:dyDescent="0.3">
      <c r="A17" s="273" t="s">
        <v>449</v>
      </c>
      <c r="B17" s="274" t="s">
        <v>451</v>
      </c>
      <c r="C17" s="275" t="s">
        <v>461</v>
      </c>
      <c r="D17" s="276" t="s">
        <v>462</v>
      </c>
      <c r="E17" s="275" t="s">
        <v>452</v>
      </c>
      <c r="F17" s="276" t="s">
        <v>453</v>
      </c>
      <c r="G17" s="275"/>
      <c r="H17" s="275" t="s">
        <v>521</v>
      </c>
      <c r="I17" s="275" t="s">
        <v>522</v>
      </c>
      <c r="J17" s="275" t="s">
        <v>523</v>
      </c>
      <c r="K17" s="275" t="s">
        <v>524</v>
      </c>
      <c r="L17" s="277">
        <v>127.989746921294</v>
      </c>
      <c r="M17" s="277">
        <v>4</v>
      </c>
      <c r="N17" s="278">
        <v>511.958987685176</v>
      </c>
    </row>
    <row r="18" spans="1:14" ht="14.4" customHeight="1" x14ac:dyDescent="0.3">
      <c r="A18" s="273" t="s">
        <v>449</v>
      </c>
      <c r="B18" s="274" t="s">
        <v>451</v>
      </c>
      <c r="C18" s="275" t="s">
        <v>461</v>
      </c>
      <c r="D18" s="276" t="s">
        <v>462</v>
      </c>
      <c r="E18" s="275" t="s">
        <v>452</v>
      </c>
      <c r="F18" s="276" t="s">
        <v>453</v>
      </c>
      <c r="G18" s="275"/>
      <c r="H18" s="275" t="s">
        <v>525</v>
      </c>
      <c r="I18" s="275" t="s">
        <v>526</v>
      </c>
      <c r="J18" s="275" t="s">
        <v>527</v>
      </c>
      <c r="K18" s="275" t="s">
        <v>528</v>
      </c>
      <c r="L18" s="277">
        <v>98.834999999999994</v>
      </c>
      <c r="M18" s="277">
        <v>2</v>
      </c>
      <c r="N18" s="278">
        <v>197.67</v>
      </c>
    </row>
    <row r="19" spans="1:14" ht="14.4" customHeight="1" x14ac:dyDescent="0.3">
      <c r="A19" s="273" t="s">
        <v>449</v>
      </c>
      <c r="B19" s="274" t="s">
        <v>451</v>
      </c>
      <c r="C19" s="275" t="s">
        <v>461</v>
      </c>
      <c r="D19" s="276" t="s">
        <v>462</v>
      </c>
      <c r="E19" s="275" t="s">
        <v>452</v>
      </c>
      <c r="F19" s="276" t="s">
        <v>453</v>
      </c>
      <c r="G19" s="275"/>
      <c r="H19" s="275" t="s">
        <v>529</v>
      </c>
      <c r="I19" s="275" t="s">
        <v>530</v>
      </c>
      <c r="J19" s="275" t="s">
        <v>531</v>
      </c>
      <c r="K19" s="275"/>
      <c r="L19" s="277">
        <v>90.035454545454499</v>
      </c>
      <c r="M19" s="277">
        <v>4</v>
      </c>
      <c r="N19" s="278">
        <v>360.141818181818</v>
      </c>
    </row>
    <row r="20" spans="1:14" ht="14.4" customHeight="1" x14ac:dyDescent="0.3">
      <c r="A20" s="273" t="s">
        <v>449</v>
      </c>
      <c r="B20" s="274" t="s">
        <v>451</v>
      </c>
      <c r="C20" s="275" t="s">
        <v>461</v>
      </c>
      <c r="D20" s="276" t="s">
        <v>462</v>
      </c>
      <c r="E20" s="275" t="s">
        <v>452</v>
      </c>
      <c r="F20" s="276" t="s">
        <v>453</v>
      </c>
      <c r="G20" s="275"/>
      <c r="H20" s="275" t="s">
        <v>532</v>
      </c>
      <c r="I20" s="275" t="s">
        <v>533</v>
      </c>
      <c r="J20" s="275" t="s">
        <v>534</v>
      </c>
      <c r="K20" s="275" t="s">
        <v>535</v>
      </c>
      <c r="L20" s="277">
        <v>197.66</v>
      </c>
      <c r="M20" s="277">
        <v>3</v>
      </c>
      <c r="N20" s="278">
        <v>592.98</v>
      </c>
    </row>
    <row r="21" spans="1:14" ht="14.4" customHeight="1" x14ac:dyDescent="0.3">
      <c r="A21" s="273" t="s">
        <v>449</v>
      </c>
      <c r="B21" s="274" t="s">
        <v>451</v>
      </c>
      <c r="C21" s="275" t="s">
        <v>461</v>
      </c>
      <c r="D21" s="276" t="s">
        <v>462</v>
      </c>
      <c r="E21" s="275" t="s">
        <v>452</v>
      </c>
      <c r="F21" s="276" t="s">
        <v>453</v>
      </c>
      <c r="G21" s="275"/>
      <c r="H21" s="275" t="s">
        <v>536</v>
      </c>
      <c r="I21" s="275" t="s">
        <v>536</v>
      </c>
      <c r="J21" s="275" t="s">
        <v>537</v>
      </c>
      <c r="K21" s="275" t="s">
        <v>538</v>
      </c>
      <c r="L21" s="277">
        <v>1904.1266603211</v>
      </c>
      <c r="M21" s="277">
        <v>3</v>
      </c>
      <c r="N21" s="278">
        <v>5712.3799809633001</v>
      </c>
    </row>
    <row r="22" spans="1:14" ht="14.4" customHeight="1" x14ac:dyDescent="0.3">
      <c r="A22" s="273" t="s">
        <v>449</v>
      </c>
      <c r="B22" s="274" t="s">
        <v>451</v>
      </c>
      <c r="C22" s="275" t="s">
        <v>461</v>
      </c>
      <c r="D22" s="276" t="s">
        <v>462</v>
      </c>
      <c r="E22" s="275" t="s">
        <v>452</v>
      </c>
      <c r="F22" s="276" t="s">
        <v>453</v>
      </c>
      <c r="G22" s="275"/>
      <c r="H22" s="275" t="s">
        <v>539</v>
      </c>
      <c r="I22" s="275" t="s">
        <v>539</v>
      </c>
      <c r="J22" s="275" t="s">
        <v>540</v>
      </c>
      <c r="K22" s="275" t="s">
        <v>541</v>
      </c>
      <c r="L22" s="277">
        <v>265.27</v>
      </c>
      <c r="M22" s="277">
        <v>3</v>
      </c>
      <c r="N22" s="278">
        <v>795.81</v>
      </c>
    </row>
    <row r="23" spans="1:14" ht="14.4" customHeight="1" x14ac:dyDescent="0.3">
      <c r="A23" s="273" t="s">
        <v>449</v>
      </c>
      <c r="B23" s="274" t="s">
        <v>451</v>
      </c>
      <c r="C23" s="275" t="s">
        <v>461</v>
      </c>
      <c r="D23" s="276" t="s">
        <v>462</v>
      </c>
      <c r="E23" s="275" t="s">
        <v>452</v>
      </c>
      <c r="F23" s="276" t="s">
        <v>453</v>
      </c>
      <c r="G23" s="275"/>
      <c r="H23" s="275" t="s">
        <v>542</v>
      </c>
      <c r="I23" s="275" t="s">
        <v>543</v>
      </c>
      <c r="J23" s="275" t="s">
        <v>544</v>
      </c>
      <c r="K23" s="275" t="s">
        <v>545</v>
      </c>
      <c r="L23" s="277">
        <v>73.040000000000006</v>
      </c>
      <c r="M23" s="277">
        <v>7</v>
      </c>
      <c r="N23" s="278">
        <v>511.28000000000003</v>
      </c>
    </row>
    <row r="24" spans="1:14" ht="14.4" customHeight="1" x14ac:dyDescent="0.3">
      <c r="A24" s="273" t="s">
        <v>449</v>
      </c>
      <c r="B24" s="274" t="s">
        <v>451</v>
      </c>
      <c r="C24" s="275" t="s">
        <v>461</v>
      </c>
      <c r="D24" s="276" t="s">
        <v>462</v>
      </c>
      <c r="E24" s="275" t="s">
        <v>452</v>
      </c>
      <c r="F24" s="276" t="s">
        <v>453</v>
      </c>
      <c r="G24" s="275"/>
      <c r="H24" s="275" t="s">
        <v>546</v>
      </c>
      <c r="I24" s="275" t="s">
        <v>547</v>
      </c>
      <c r="J24" s="275" t="s">
        <v>527</v>
      </c>
      <c r="K24" s="275" t="s">
        <v>548</v>
      </c>
      <c r="L24" s="277">
        <v>252.96</v>
      </c>
      <c r="M24" s="277">
        <v>6</v>
      </c>
      <c r="N24" s="278">
        <v>1517.76</v>
      </c>
    </row>
    <row r="25" spans="1:14" ht="14.4" customHeight="1" x14ac:dyDescent="0.3">
      <c r="A25" s="273" t="s">
        <v>449</v>
      </c>
      <c r="B25" s="274" t="s">
        <v>451</v>
      </c>
      <c r="C25" s="275" t="s">
        <v>461</v>
      </c>
      <c r="D25" s="276" t="s">
        <v>462</v>
      </c>
      <c r="E25" s="275" t="s">
        <v>452</v>
      </c>
      <c r="F25" s="276" t="s">
        <v>453</v>
      </c>
      <c r="G25" s="275"/>
      <c r="H25" s="275" t="s">
        <v>549</v>
      </c>
      <c r="I25" s="275" t="s">
        <v>549</v>
      </c>
      <c r="J25" s="275" t="s">
        <v>550</v>
      </c>
      <c r="K25" s="275" t="s">
        <v>551</v>
      </c>
      <c r="L25" s="277">
        <v>4278.49</v>
      </c>
      <c r="M25" s="277">
        <v>1</v>
      </c>
      <c r="N25" s="278">
        <v>4278.49</v>
      </c>
    </row>
    <row r="26" spans="1:14" ht="14.4" customHeight="1" x14ac:dyDescent="0.3">
      <c r="A26" s="273" t="s">
        <v>449</v>
      </c>
      <c r="B26" s="274" t="s">
        <v>451</v>
      </c>
      <c r="C26" s="275" t="s">
        <v>461</v>
      </c>
      <c r="D26" s="276" t="s">
        <v>462</v>
      </c>
      <c r="E26" s="275" t="s">
        <v>452</v>
      </c>
      <c r="F26" s="276" t="s">
        <v>453</v>
      </c>
      <c r="G26" s="275" t="s">
        <v>552</v>
      </c>
      <c r="H26" s="275" t="s">
        <v>553</v>
      </c>
      <c r="I26" s="275" t="s">
        <v>554</v>
      </c>
      <c r="J26" s="275" t="s">
        <v>555</v>
      </c>
      <c r="K26" s="275" t="s">
        <v>556</v>
      </c>
      <c r="L26" s="277">
        <v>75.239999999999995</v>
      </c>
      <c r="M26" s="277">
        <v>1</v>
      </c>
      <c r="N26" s="278">
        <v>75.239999999999995</v>
      </c>
    </row>
    <row r="27" spans="1:14" ht="14.4" customHeight="1" x14ac:dyDescent="0.3">
      <c r="A27" s="273" t="s">
        <v>449</v>
      </c>
      <c r="B27" s="274" t="s">
        <v>451</v>
      </c>
      <c r="C27" s="275" t="s">
        <v>461</v>
      </c>
      <c r="D27" s="276" t="s">
        <v>462</v>
      </c>
      <c r="E27" s="275" t="s">
        <v>452</v>
      </c>
      <c r="F27" s="276" t="s">
        <v>453</v>
      </c>
      <c r="G27" s="275" t="s">
        <v>552</v>
      </c>
      <c r="H27" s="275" t="s">
        <v>557</v>
      </c>
      <c r="I27" s="275" t="s">
        <v>558</v>
      </c>
      <c r="J27" s="275" t="s">
        <v>559</v>
      </c>
      <c r="K27" s="275" t="s">
        <v>560</v>
      </c>
      <c r="L27" s="277">
        <v>71.477999999999994</v>
      </c>
      <c r="M27" s="277">
        <v>9</v>
      </c>
      <c r="N27" s="278">
        <v>643.30199999999991</v>
      </c>
    </row>
    <row r="28" spans="1:14" ht="14.4" customHeight="1" x14ac:dyDescent="0.3">
      <c r="A28" s="273" t="s">
        <v>449</v>
      </c>
      <c r="B28" s="274" t="s">
        <v>451</v>
      </c>
      <c r="C28" s="275" t="s">
        <v>461</v>
      </c>
      <c r="D28" s="276" t="s">
        <v>462</v>
      </c>
      <c r="E28" s="275" t="s">
        <v>452</v>
      </c>
      <c r="F28" s="276" t="s">
        <v>453</v>
      </c>
      <c r="G28" s="275" t="s">
        <v>552</v>
      </c>
      <c r="H28" s="275" t="s">
        <v>561</v>
      </c>
      <c r="I28" s="275" t="s">
        <v>562</v>
      </c>
      <c r="J28" s="275" t="s">
        <v>563</v>
      </c>
      <c r="K28" s="275" t="s">
        <v>564</v>
      </c>
      <c r="L28" s="277">
        <v>27.42</v>
      </c>
      <c r="M28" s="277">
        <v>4</v>
      </c>
      <c r="N28" s="278">
        <v>109.68</v>
      </c>
    </row>
    <row r="29" spans="1:14" ht="14.4" customHeight="1" x14ac:dyDescent="0.3">
      <c r="A29" s="273" t="s">
        <v>449</v>
      </c>
      <c r="B29" s="274" t="s">
        <v>451</v>
      </c>
      <c r="C29" s="275" t="s">
        <v>461</v>
      </c>
      <c r="D29" s="276" t="s">
        <v>462</v>
      </c>
      <c r="E29" s="275" t="s">
        <v>452</v>
      </c>
      <c r="F29" s="276" t="s">
        <v>453</v>
      </c>
      <c r="G29" s="275" t="s">
        <v>552</v>
      </c>
      <c r="H29" s="275" t="s">
        <v>565</v>
      </c>
      <c r="I29" s="275" t="s">
        <v>566</v>
      </c>
      <c r="J29" s="275" t="s">
        <v>567</v>
      </c>
      <c r="K29" s="275" t="s">
        <v>568</v>
      </c>
      <c r="L29" s="277">
        <v>57.849000000000004</v>
      </c>
      <c r="M29" s="277">
        <v>5</v>
      </c>
      <c r="N29" s="278">
        <v>289.245</v>
      </c>
    </row>
    <row r="30" spans="1:14" ht="14.4" customHeight="1" x14ac:dyDescent="0.3">
      <c r="A30" s="273" t="s">
        <v>449</v>
      </c>
      <c r="B30" s="274" t="s">
        <v>451</v>
      </c>
      <c r="C30" s="275" t="s">
        <v>461</v>
      </c>
      <c r="D30" s="276" t="s">
        <v>462</v>
      </c>
      <c r="E30" s="275" t="s">
        <v>452</v>
      </c>
      <c r="F30" s="276" t="s">
        <v>453</v>
      </c>
      <c r="G30" s="275" t="s">
        <v>552</v>
      </c>
      <c r="H30" s="275" t="s">
        <v>569</v>
      </c>
      <c r="I30" s="275" t="s">
        <v>570</v>
      </c>
      <c r="J30" s="275" t="s">
        <v>571</v>
      </c>
      <c r="K30" s="275" t="s">
        <v>572</v>
      </c>
      <c r="L30" s="277">
        <v>119.76799999999999</v>
      </c>
      <c r="M30" s="277">
        <v>3</v>
      </c>
      <c r="N30" s="278">
        <v>359.30399999999997</v>
      </c>
    </row>
    <row r="31" spans="1:14" ht="14.4" customHeight="1" x14ac:dyDescent="0.3">
      <c r="A31" s="273" t="s">
        <v>449</v>
      </c>
      <c r="B31" s="274" t="s">
        <v>451</v>
      </c>
      <c r="C31" s="275" t="s">
        <v>461</v>
      </c>
      <c r="D31" s="276" t="s">
        <v>462</v>
      </c>
      <c r="E31" s="275" t="s">
        <v>452</v>
      </c>
      <c r="F31" s="276" t="s">
        <v>453</v>
      </c>
      <c r="G31" s="275" t="s">
        <v>552</v>
      </c>
      <c r="H31" s="275" t="s">
        <v>573</v>
      </c>
      <c r="I31" s="275" t="s">
        <v>574</v>
      </c>
      <c r="J31" s="275" t="s">
        <v>575</v>
      </c>
      <c r="K31" s="275" t="s">
        <v>576</v>
      </c>
      <c r="L31" s="277">
        <v>169.79</v>
      </c>
      <c r="M31" s="277">
        <v>1</v>
      </c>
      <c r="N31" s="278">
        <v>169.79</v>
      </c>
    </row>
    <row r="32" spans="1:14" ht="14.4" customHeight="1" x14ac:dyDescent="0.3">
      <c r="A32" s="273" t="s">
        <v>449</v>
      </c>
      <c r="B32" s="274" t="s">
        <v>451</v>
      </c>
      <c r="C32" s="275" t="s">
        <v>461</v>
      </c>
      <c r="D32" s="276" t="s">
        <v>462</v>
      </c>
      <c r="E32" s="275" t="s">
        <v>452</v>
      </c>
      <c r="F32" s="276" t="s">
        <v>453</v>
      </c>
      <c r="G32" s="275" t="s">
        <v>552</v>
      </c>
      <c r="H32" s="275" t="s">
        <v>577</v>
      </c>
      <c r="I32" s="275" t="s">
        <v>578</v>
      </c>
      <c r="J32" s="275" t="s">
        <v>579</v>
      </c>
      <c r="K32" s="275" t="s">
        <v>580</v>
      </c>
      <c r="L32" s="277">
        <v>206.71</v>
      </c>
      <c r="M32" s="277">
        <v>1</v>
      </c>
      <c r="N32" s="278">
        <v>206.71</v>
      </c>
    </row>
    <row r="33" spans="1:14" ht="14.4" customHeight="1" x14ac:dyDescent="0.3">
      <c r="A33" s="273" t="s">
        <v>449</v>
      </c>
      <c r="B33" s="274" t="s">
        <v>451</v>
      </c>
      <c r="C33" s="275" t="s">
        <v>461</v>
      </c>
      <c r="D33" s="276" t="s">
        <v>462</v>
      </c>
      <c r="E33" s="275" t="s">
        <v>452</v>
      </c>
      <c r="F33" s="276" t="s">
        <v>453</v>
      </c>
      <c r="G33" s="275" t="s">
        <v>552</v>
      </c>
      <c r="H33" s="275" t="s">
        <v>581</v>
      </c>
      <c r="I33" s="275" t="s">
        <v>530</v>
      </c>
      <c r="J33" s="275" t="s">
        <v>582</v>
      </c>
      <c r="K33" s="275"/>
      <c r="L33" s="277">
        <v>133.31</v>
      </c>
      <c r="M33" s="277">
        <v>1</v>
      </c>
      <c r="N33" s="278">
        <v>133.31</v>
      </c>
    </row>
    <row r="34" spans="1:14" ht="14.4" customHeight="1" x14ac:dyDescent="0.3">
      <c r="A34" s="273" t="s">
        <v>449</v>
      </c>
      <c r="B34" s="274" t="s">
        <v>451</v>
      </c>
      <c r="C34" s="275" t="s">
        <v>461</v>
      </c>
      <c r="D34" s="276" t="s">
        <v>462</v>
      </c>
      <c r="E34" s="275" t="s">
        <v>452</v>
      </c>
      <c r="F34" s="276" t="s">
        <v>453</v>
      </c>
      <c r="G34" s="275" t="s">
        <v>552</v>
      </c>
      <c r="H34" s="275" t="s">
        <v>583</v>
      </c>
      <c r="I34" s="275" t="s">
        <v>584</v>
      </c>
      <c r="J34" s="275" t="s">
        <v>585</v>
      </c>
      <c r="K34" s="275" t="s">
        <v>586</v>
      </c>
      <c r="L34" s="277">
        <v>1643.059</v>
      </c>
      <c r="M34" s="277">
        <v>2</v>
      </c>
      <c r="N34" s="278">
        <v>3286.1179999999999</v>
      </c>
    </row>
    <row r="35" spans="1:14" ht="14.4" customHeight="1" x14ac:dyDescent="0.3">
      <c r="A35" s="273" t="s">
        <v>449</v>
      </c>
      <c r="B35" s="274" t="s">
        <v>451</v>
      </c>
      <c r="C35" s="275" t="s">
        <v>461</v>
      </c>
      <c r="D35" s="276" t="s">
        <v>462</v>
      </c>
      <c r="E35" s="275" t="s">
        <v>452</v>
      </c>
      <c r="F35" s="276" t="s">
        <v>453</v>
      </c>
      <c r="G35" s="275" t="s">
        <v>552</v>
      </c>
      <c r="H35" s="275" t="s">
        <v>587</v>
      </c>
      <c r="I35" s="275" t="s">
        <v>530</v>
      </c>
      <c r="J35" s="275" t="s">
        <v>588</v>
      </c>
      <c r="K35" s="275"/>
      <c r="L35" s="277">
        <v>52.73</v>
      </c>
      <c r="M35" s="277">
        <v>1</v>
      </c>
      <c r="N35" s="278">
        <v>52.73</v>
      </c>
    </row>
    <row r="36" spans="1:14" ht="14.4" customHeight="1" x14ac:dyDescent="0.3">
      <c r="A36" s="273" t="s">
        <v>449</v>
      </c>
      <c r="B36" s="274" t="s">
        <v>451</v>
      </c>
      <c r="C36" s="275" t="s">
        <v>461</v>
      </c>
      <c r="D36" s="276" t="s">
        <v>462</v>
      </c>
      <c r="E36" s="275" t="s">
        <v>452</v>
      </c>
      <c r="F36" s="276" t="s">
        <v>453</v>
      </c>
      <c r="G36" s="275" t="s">
        <v>552</v>
      </c>
      <c r="H36" s="275" t="s">
        <v>589</v>
      </c>
      <c r="I36" s="275" t="s">
        <v>590</v>
      </c>
      <c r="J36" s="275" t="s">
        <v>591</v>
      </c>
      <c r="K36" s="275" t="s">
        <v>592</v>
      </c>
      <c r="L36" s="277">
        <v>49.72</v>
      </c>
      <c r="M36" s="277">
        <v>1</v>
      </c>
      <c r="N36" s="278">
        <v>49.72</v>
      </c>
    </row>
    <row r="37" spans="1:14" ht="14.4" customHeight="1" x14ac:dyDescent="0.3">
      <c r="A37" s="273" t="s">
        <v>449</v>
      </c>
      <c r="B37" s="274" t="s">
        <v>451</v>
      </c>
      <c r="C37" s="275" t="s">
        <v>461</v>
      </c>
      <c r="D37" s="276" t="s">
        <v>462</v>
      </c>
      <c r="E37" s="275" t="s">
        <v>452</v>
      </c>
      <c r="F37" s="276" t="s">
        <v>453</v>
      </c>
      <c r="G37" s="275" t="s">
        <v>552</v>
      </c>
      <c r="H37" s="275" t="s">
        <v>593</v>
      </c>
      <c r="I37" s="275" t="s">
        <v>594</v>
      </c>
      <c r="J37" s="275" t="s">
        <v>595</v>
      </c>
      <c r="K37" s="275" t="s">
        <v>596</v>
      </c>
      <c r="L37" s="277">
        <v>274.88</v>
      </c>
      <c r="M37" s="277">
        <v>1</v>
      </c>
      <c r="N37" s="278">
        <v>274.88</v>
      </c>
    </row>
    <row r="38" spans="1:14" ht="14.4" customHeight="1" x14ac:dyDescent="0.3">
      <c r="A38" s="273" t="s">
        <v>449</v>
      </c>
      <c r="B38" s="274" t="s">
        <v>451</v>
      </c>
      <c r="C38" s="275" t="s">
        <v>461</v>
      </c>
      <c r="D38" s="276" t="s">
        <v>462</v>
      </c>
      <c r="E38" s="275" t="s">
        <v>452</v>
      </c>
      <c r="F38" s="276" t="s">
        <v>453</v>
      </c>
      <c r="G38" s="275" t="s">
        <v>552</v>
      </c>
      <c r="H38" s="275" t="s">
        <v>597</v>
      </c>
      <c r="I38" s="275" t="s">
        <v>598</v>
      </c>
      <c r="J38" s="275" t="s">
        <v>599</v>
      </c>
      <c r="K38" s="275" t="s">
        <v>600</v>
      </c>
      <c r="L38" s="277">
        <v>172.70110489863501</v>
      </c>
      <c r="M38" s="277">
        <v>3</v>
      </c>
      <c r="N38" s="278">
        <v>518.10331469590506</v>
      </c>
    </row>
    <row r="39" spans="1:14" ht="14.4" customHeight="1" x14ac:dyDescent="0.3">
      <c r="A39" s="273" t="s">
        <v>449</v>
      </c>
      <c r="B39" s="274" t="s">
        <v>451</v>
      </c>
      <c r="C39" s="275" t="s">
        <v>461</v>
      </c>
      <c r="D39" s="276" t="s">
        <v>462</v>
      </c>
      <c r="E39" s="275" t="s">
        <v>452</v>
      </c>
      <c r="F39" s="276" t="s">
        <v>453</v>
      </c>
      <c r="G39" s="275" t="s">
        <v>552</v>
      </c>
      <c r="H39" s="275" t="s">
        <v>601</v>
      </c>
      <c r="I39" s="275" t="s">
        <v>602</v>
      </c>
      <c r="J39" s="275" t="s">
        <v>603</v>
      </c>
      <c r="K39" s="275" t="s">
        <v>604</v>
      </c>
      <c r="L39" s="277">
        <v>248.179509265777</v>
      </c>
      <c r="M39" s="277">
        <v>2</v>
      </c>
      <c r="N39" s="278">
        <v>496.359018531554</v>
      </c>
    </row>
    <row r="40" spans="1:14" ht="14.4" customHeight="1" x14ac:dyDescent="0.3">
      <c r="A40" s="273" t="s">
        <v>449</v>
      </c>
      <c r="B40" s="274" t="s">
        <v>451</v>
      </c>
      <c r="C40" s="275" t="s">
        <v>461</v>
      </c>
      <c r="D40" s="276" t="s">
        <v>462</v>
      </c>
      <c r="E40" s="275" t="s">
        <v>452</v>
      </c>
      <c r="F40" s="276" t="s">
        <v>453</v>
      </c>
      <c r="G40" s="275" t="s">
        <v>552</v>
      </c>
      <c r="H40" s="275" t="s">
        <v>605</v>
      </c>
      <c r="I40" s="275" t="s">
        <v>606</v>
      </c>
      <c r="J40" s="275" t="s">
        <v>607</v>
      </c>
      <c r="K40" s="275" t="s">
        <v>608</v>
      </c>
      <c r="L40" s="277">
        <v>1438.7896666666666</v>
      </c>
      <c r="M40" s="277">
        <v>3</v>
      </c>
      <c r="N40" s="278">
        <v>4316.3689999999997</v>
      </c>
    </row>
    <row r="41" spans="1:14" ht="14.4" customHeight="1" x14ac:dyDescent="0.3">
      <c r="A41" s="273" t="s">
        <v>449</v>
      </c>
      <c r="B41" s="274" t="s">
        <v>451</v>
      </c>
      <c r="C41" s="275" t="s">
        <v>461</v>
      </c>
      <c r="D41" s="276" t="s">
        <v>462</v>
      </c>
      <c r="E41" s="275" t="s">
        <v>452</v>
      </c>
      <c r="F41" s="276" t="s">
        <v>453</v>
      </c>
      <c r="G41" s="275" t="s">
        <v>552</v>
      </c>
      <c r="H41" s="275" t="s">
        <v>609</v>
      </c>
      <c r="I41" s="275" t="s">
        <v>610</v>
      </c>
      <c r="J41" s="275" t="s">
        <v>611</v>
      </c>
      <c r="K41" s="275" t="s">
        <v>612</v>
      </c>
      <c r="L41" s="277">
        <v>1132.912</v>
      </c>
      <c r="M41" s="277">
        <v>2</v>
      </c>
      <c r="N41" s="278">
        <v>2265.8240000000001</v>
      </c>
    </row>
    <row r="42" spans="1:14" ht="14.4" customHeight="1" x14ac:dyDescent="0.3">
      <c r="A42" s="273" t="s">
        <v>449</v>
      </c>
      <c r="B42" s="274" t="s">
        <v>451</v>
      </c>
      <c r="C42" s="275" t="s">
        <v>461</v>
      </c>
      <c r="D42" s="276" t="s">
        <v>462</v>
      </c>
      <c r="E42" s="275" t="s">
        <v>452</v>
      </c>
      <c r="F42" s="276" t="s">
        <v>453</v>
      </c>
      <c r="G42" s="275" t="s">
        <v>552</v>
      </c>
      <c r="H42" s="275" t="s">
        <v>613</v>
      </c>
      <c r="I42" s="275" t="s">
        <v>614</v>
      </c>
      <c r="J42" s="275" t="s">
        <v>615</v>
      </c>
      <c r="K42" s="275" t="s">
        <v>616</v>
      </c>
      <c r="L42" s="277">
        <v>387.42</v>
      </c>
      <c r="M42" s="277">
        <v>5</v>
      </c>
      <c r="N42" s="278">
        <v>1937.1000000000001</v>
      </c>
    </row>
    <row r="43" spans="1:14" ht="14.4" customHeight="1" x14ac:dyDescent="0.3">
      <c r="A43" s="273" t="s">
        <v>449</v>
      </c>
      <c r="B43" s="274" t="s">
        <v>451</v>
      </c>
      <c r="C43" s="275" t="s">
        <v>461</v>
      </c>
      <c r="D43" s="276" t="s">
        <v>462</v>
      </c>
      <c r="E43" s="275" t="s">
        <v>452</v>
      </c>
      <c r="F43" s="276" t="s">
        <v>453</v>
      </c>
      <c r="G43" s="275" t="s">
        <v>552</v>
      </c>
      <c r="H43" s="275" t="s">
        <v>617</v>
      </c>
      <c r="I43" s="275" t="s">
        <v>618</v>
      </c>
      <c r="J43" s="275" t="s">
        <v>619</v>
      </c>
      <c r="K43" s="275" t="s">
        <v>620</v>
      </c>
      <c r="L43" s="277">
        <v>2060.0650000000001</v>
      </c>
      <c r="M43" s="277">
        <v>2</v>
      </c>
      <c r="N43" s="278">
        <v>4120.13</v>
      </c>
    </row>
    <row r="44" spans="1:14" ht="14.4" customHeight="1" x14ac:dyDescent="0.3">
      <c r="A44" s="273" t="s">
        <v>449</v>
      </c>
      <c r="B44" s="274" t="s">
        <v>451</v>
      </c>
      <c r="C44" s="275" t="s">
        <v>461</v>
      </c>
      <c r="D44" s="276" t="s">
        <v>462</v>
      </c>
      <c r="E44" s="275" t="s">
        <v>452</v>
      </c>
      <c r="F44" s="276" t="s">
        <v>453</v>
      </c>
      <c r="G44" s="275" t="s">
        <v>552</v>
      </c>
      <c r="H44" s="275" t="s">
        <v>621</v>
      </c>
      <c r="I44" s="275" t="s">
        <v>622</v>
      </c>
      <c r="J44" s="275" t="s">
        <v>623</v>
      </c>
      <c r="K44" s="275" t="s">
        <v>624</v>
      </c>
      <c r="L44" s="277">
        <v>65.675000000000011</v>
      </c>
      <c r="M44" s="277">
        <v>2</v>
      </c>
      <c r="N44" s="278">
        <v>131.35000000000002</v>
      </c>
    </row>
    <row r="45" spans="1:14" ht="14.4" customHeight="1" x14ac:dyDescent="0.3">
      <c r="A45" s="273" t="s">
        <v>449</v>
      </c>
      <c r="B45" s="274" t="s">
        <v>451</v>
      </c>
      <c r="C45" s="275" t="s">
        <v>461</v>
      </c>
      <c r="D45" s="276" t="s">
        <v>462</v>
      </c>
      <c r="E45" s="275" t="s">
        <v>452</v>
      </c>
      <c r="F45" s="276" t="s">
        <v>453</v>
      </c>
      <c r="G45" s="275" t="s">
        <v>552</v>
      </c>
      <c r="H45" s="275" t="s">
        <v>625</v>
      </c>
      <c r="I45" s="275" t="s">
        <v>625</v>
      </c>
      <c r="J45" s="275" t="s">
        <v>626</v>
      </c>
      <c r="K45" s="275" t="s">
        <v>627</v>
      </c>
      <c r="L45" s="277">
        <v>688.91916556387696</v>
      </c>
      <c r="M45" s="277">
        <v>2</v>
      </c>
      <c r="N45" s="278">
        <v>1377.8383311277539</v>
      </c>
    </row>
    <row r="46" spans="1:14" ht="14.4" customHeight="1" x14ac:dyDescent="0.3">
      <c r="A46" s="273" t="s">
        <v>449</v>
      </c>
      <c r="B46" s="274" t="s">
        <v>451</v>
      </c>
      <c r="C46" s="275" t="s">
        <v>461</v>
      </c>
      <c r="D46" s="276" t="s">
        <v>462</v>
      </c>
      <c r="E46" s="275" t="s">
        <v>452</v>
      </c>
      <c r="F46" s="276" t="s">
        <v>453</v>
      </c>
      <c r="G46" s="275" t="s">
        <v>552</v>
      </c>
      <c r="H46" s="275" t="s">
        <v>628</v>
      </c>
      <c r="I46" s="275" t="s">
        <v>629</v>
      </c>
      <c r="J46" s="275" t="s">
        <v>630</v>
      </c>
      <c r="K46" s="275" t="s">
        <v>631</v>
      </c>
      <c r="L46" s="277">
        <v>1487</v>
      </c>
      <c r="M46" s="277">
        <v>1</v>
      </c>
      <c r="N46" s="278">
        <v>1487</v>
      </c>
    </row>
    <row r="47" spans="1:14" ht="14.4" customHeight="1" x14ac:dyDescent="0.3">
      <c r="A47" s="273" t="s">
        <v>449</v>
      </c>
      <c r="B47" s="274" t="s">
        <v>451</v>
      </c>
      <c r="C47" s="275" t="s">
        <v>461</v>
      </c>
      <c r="D47" s="276" t="s">
        <v>462</v>
      </c>
      <c r="E47" s="275" t="s">
        <v>452</v>
      </c>
      <c r="F47" s="276" t="s">
        <v>453</v>
      </c>
      <c r="G47" s="275" t="s">
        <v>552</v>
      </c>
      <c r="H47" s="275" t="s">
        <v>632</v>
      </c>
      <c r="I47" s="275" t="s">
        <v>633</v>
      </c>
      <c r="J47" s="275" t="s">
        <v>634</v>
      </c>
      <c r="K47" s="275" t="s">
        <v>635</v>
      </c>
      <c r="L47" s="277">
        <v>232.14400000000001</v>
      </c>
      <c r="M47" s="277">
        <v>1</v>
      </c>
      <c r="N47" s="278">
        <v>232.14400000000001</v>
      </c>
    </row>
    <row r="48" spans="1:14" ht="14.4" customHeight="1" x14ac:dyDescent="0.3">
      <c r="A48" s="273" t="s">
        <v>449</v>
      </c>
      <c r="B48" s="274" t="s">
        <v>451</v>
      </c>
      <c r="C48" s="275" t="s">
        <v>461</v>
      </c>
      <c r="D48" s="276" t="s">
        <v>462</v>
      </c>
      <c r="E48" s="275" t="s">
        <v>452</v>
      </c>
      <c r="F48" s="276" t="s">
        <v>453</v>
      </c>
      <c r="G48" s="275" t="s">
        <v>552</v>
      </c>
      <c r="H48" s="275" t="s">
        <v>636</v>
      </c>
      <c r="I48" s="275" t="s">
        <v>530</v>
      </c>
      <c r="J48" s="275" t="s">
        <v>637</v>
      </c>
      <c r="K48" s="275"/>
      <c r="L48" s="277">
        <v>136.69</v>
      </c>
      <c r="M48" s="277">
        <v>1</v>
      </c>
      <c r="N48" s="278">
        <v>136.69</v>
      </c>
    </row>
    <row r="49" spans="1:14" ht="14.4" customHeight="1" x14ac:dyDescent="0.3">
      <c r="A49" s="273" t="s">
        <v>449</v>
      </c>
      <c r="B49" s="274" t="s">
        <v>451</v>
      </c>
      <c r="C49" s="275" t="s">
        <v>461</v>
      </c>
      <c r="D49" s="276" t="s">
        <v>462</v>
      </c>
      <c r="E49" s="275" t="s">
        <v>452</v>
      </c>
      <c r="F49" s="276" t="s">
        <v>453</v>
      </c>
      <c r="G49" s="275" t="s">
        <v>552</v>
      </c>
      <c r="H49" s="275" t="s">
        <v>638</v>
      </c>
      <c r="I49" s="275" t="s">
        <v>530</v>
      </c>
      <c r="J49" s="275" t="s">
        <v>639</v>
      </c>
      <c r="K49" s="275" t="s">
        <v>640</v>
      </c>
      <c r="L49" s="277">
        <v>157.602483379137</v>
      </c>
      <c r="M49" s="277">
        <v>1</v>
      </c>
      <c r="N49" s="278">
        <v>157.602483379137</v>
      </c>
    </row>
    <row r="50" spans="1:14" ht="14.4" customHeight="1" x14ac:dyDescent="0.3">
      <c r="A50" s="273" t="s">
        <v>449</v>
      </c>
      <c r="B50" s="274" t="s">
        <v>451</v>
      </c>
      <c r="C50" s="275" t="s">
        <v>461</v>
      </c>
      <c r="D50" s="276" t="s">
        <v>462</v>
      </c>
      <c r="E50" s="275" t="s">
        <v>452</v>
      </c>
      <c r="F50" s="276" t="s">
        <v>453</v>
      </c>
      <c r="G50" s="275" t="s">
        <v>552</v>
      </c>
      <c r="H50" s="275" t="s">
        <v>641</v>
      </c>
      <c r="I50" s="275" t="s">
        <v>530</v>
      </c>
      <c r="J50" s="275" t="s">
        <v>642</v>
      </c>
      <c r="K50" s="275"/>
      <c r="L50" s="277">
        <v>113.67</v>
      </c>
      <c r="M50" s="277">
        <v>1</v>
      </c>
      <c r="N50" s="278">
        <v>113.67</v>
      </c>
    </row>
    <row r="51" spans="1:14" ht="14.4" customHeight="1" x14ac:dyDescent="0.3">
      <c r="A51" s="273" t="s">
        <v>449</v>
      </c>
      <c r="B51" s="274" t="s">
        <v>451</v>
      </c>
      <c r="C51" s="275" t="s">
        <v>461</v>
      </c>
      <c r="D51" s="276" t="s">
        <v>462</v>
      </c>
      <c r="E51" s="275" t="s">
        <v>452</v>
      </c>
      <c r="F51" s="276" t="s">
        <v>453</v>
      </c>
      <c r="G51" s="275" t="s">
        <v>552</v>
      </c>
      <c r="H51" s="275" t="s">
        <v>643</v>
      </c>
      <c r="I51" s="275" t="s">
        <v>530</v>
      </c>
      <c r="J51" s="275" t="s">
        <v>644</v>
      </c>
      <c r="K51" s="275" t="s">
        <v>645</v>
      </c>
      <c r="L51" s="277">
        <v>13.59</v>
      </c>
      <c r="M51" s="277">
        <v>2</v>
      </c>
      <c r="N51" s="278">
        <v>27.18</v>
      </c>
    </row>
    <row r="52" spans="1:14" ht="14.4" customHeight="1" x14ac:dyDescent="0.3">
      <c r="A52" s="273" t="s">
        <v>449</v>
      </c>
      <c r="B52" s="274" t="s">
        <v>451</v>
      </c>
      <c r="C52" s="275" t="s">
        <v>461</v>
      </c>
      <c r="D52" s="276" t="s">
        <v>462</v>
      </c>
      <c r="E52" s="275" t="s">
        <v>452</v>
      </c>
      <c r="F52" s="276" t="s">
        <v>453</v>
      </c>
      <c r="G52" s="275" t="s">
        <v>552</v>
      </c>
      <c r="H52" s="275" t="s">
        <v>646</v>
      </c>
      <c r="I52" s="275" t="s">
        <v>530</v>
      </c>
      <c r="J52" s="275" t="s">
        <v>647</v>
      </c>
      <c r="K52" s="275"/>
      <c r="L52" s="277">
        <v>314.99599999999998</v>
      </c>
      <c r="M52" s="277">
        <v>3</v>
      </c>
      <c r="N52" s="278">
        <v>944.98799999999994</v>
      </c>
    </row>
    <row r="53" spans="1:14" ht="14.4" customHeight="1" x14ac:dyDescent="0.3">
      <c r="A53" s="273" t="s">
        <v>449</v>
      </c>
      <c r="B53" s="274" t="s">
        <v>451</v>
      </c>
      <c r="C53" s="275" t="s">
        <v>461</v>
      </c>
      <c r="D53" s="276" t="s">
        <v>462</v>
      </c>
      <c r="E53" s="275" t="s">
        <v>452</v>
      </c>
      <c r="F53" s="276" t="s">
        <v>453</v>
      </c>
      <c r="G53" s="275" t="s">
        <v>552</v>
      </c>
      <c r="H53" s="275" t="s">
        <v>648</v>
      </c>
      <c r="I53" s="275" t="s">
        <v>649</v>
      </c>
      <c r="J53" s="275" t="s">
        <v>650</v>
      </c>
      <c r="K53" s="275" t="s">
        <v>651</v>
      </c>
      <c r="L53" s="277">
        <v>75.14500000000001</v>
      </c>
      <c r="M53" s="277">
        <v>2</v>
      </c>
      <c r="N53" s="278">
        <v>150.29000000000002</v>
      </c>
    </row>
    <row r="54" spans="1:14" ht="14.4" customHeight="1" x14ac:dyDescent="0.3">
      <c r="A54" s="273" t="s">
        <v>449</v>
      </c>
      <c r="B54" s="274" t="s">
        <v>451</v>
      </c>
      <c r="C54" s="275" t="s">
        <v>461</v>
      </c>
      <c r="D54" s="276" t="s">
        <v>462</v>
      </c>
      <c r="E54" s="275" t="s">
        <v>452</v>
      </c>
      <c r="F54" s="276" t="s">
        <v>453</v>
      </c>
      <c r="G54" s="275" t="s">
        <v>552</v>
      </c>
      <c r="H54" s="275" t="s">
        <v>652</v>
      </c>
      <c r="I54" s="275" t="s">
        <v>530</v>
      </c>
      <c r="J54" s="275" t="s">
        <v>653</v>
      </c>
      <c r="K54" s="275"/>
      <c r="L54" s="277">
        <v>75.59</v>
      </c>
      <c r="M54" s="277">
        <v>1</v>
      </c>
      <c r="N54" s="278">
        <v>75.59</v>
      </c>
    </row>
    <row r="55" spans="1:14" ht="14.4" customHeight="1" x14ac:dyDescent="0.3">
      <c r="A55" s="273" t="s">
        <v>449</v>
      </c>
      <c r="B55" s="274" t="s">
        <v>451</v>
      </c>
      <c r="C55" s="275" t="s">
        <v>461</v>
      </c>
      <c r="D55" s="276" t="s">
        <v>462</v>
      </c>
      <c r="E55" s="275" t="s">
        <v>452</v>
      </c>
      <c r="F55" s="276" t="s">
        <v>453</v>
      </c>
      <c r="G55" s="275" t="s">
        <v>552</v>
      </c>
      <c r="H55" s="275" t="s">
        <v>654</v>
      </c>
      <c r="I55" s="275" t="s">
        <v>530</v>
      </c>
      <c r="J55" s="275" t="s">
        <v>655</v>
      </c>
      <c r="K55" s="275"/>
      <c r="L55" s="277">
        <v>79.7226</v>
      </c>
      <c r="M55" s="277">
        <v>1</v>
      </c>
      <c r="N55" s="278">
        <v>79.7226</v>
      </c>
    </row>
    <row r="56" spans="1:14" ht="14.4" customHeight="1" x14ac:dyDescent="0.3">
      <c r="A56" s="273" t="s">
        <v>449</v>
      </c>
      <c r="B56" s="274" t="s">
        <v>451</v>
      </c>
      <c r="C56" s="275" t="s">
        <v>461</v>
      </c>
      <c r="D56" s="276" t="s">
        <v>462</v>
      </c>
      <c r="E56" s="275" t="s">
        <v>452</v>
      </c>
      <c r="F56" s="276" t="s">
        <v>453</v>
      </c>
      <c r="G56" s="275" t="s">
        <v>552</v>
      </c>
      <c r="H56" s="275" t="s">
        <v>656</v>
      </c>
      <c r="I56" s="275" t="s">
        <v>530</v>
      </c>
      <c r="J56" s="275" t="s">
        <v>657</v>
      </c>
      <c r="K56" s="275"/>
      <c r="L56" s="277">
        <v>372.053</v>
      </c>
      <c r="M56" s="277">
        <v>1</v>
      </c>
      <c r="N56" s="278">
        <v>372.053</v>
      </c>
    </row>
    <row r="57" spans="1:14" ht="14.4" customHeight="1" x14ac:dyDescent="0.3">
      <c r="A57" s="273" t="s">
        <v>449</v>
      </c>
      <c r="B57" s="274" t="s">
        <v>451</v>
      </c>
      <c r="C57" s="275" t="s">
        <v>461</v>
      </c>
      <c r="D57" s="276" t="s">
        <v>462</v>
      </c>
      <c r="E57" s="275" t="s">
        <v>452</v>
      </c>
      <c r="F57" s="276" t="s">
        <v>453</v>
      </c>
      <c r="G57" s="275" t="s">
        <v>552</v>
      </c>
      <c r="H57" s="275" t="s">
        <v>658</v>
      </c>
      <c r="I57" s="275" t="s">
        <v>659</v>
      </c>
      <c r="J57" s="275" t="s">
        <v>660</v>
      </c>
      <c r="K57" s="275" t="s">
        <v>661</v>
      </c>
      <c r="L57" s="277">
        <v>1785.135</v>
      </c>
      <c r="M57" s="277">
        <v>1</v>
      </c>
      <c r="N57" s="278">
        <v>1785.135</v>
      </c>
    </row>
    <row r="58" spans="1:14" ht="14.4" customHeight="1" x14ac:dyDescent="0.3">
      <c r="A58" s="273" t="s">
        <v>449</v>
      </c>
      <c r="B58" s="274" t="s">
        <v>451</v>
      </c>
      <c r="C58" s="275" t="s">
        <v>461</v>
      </c>
      <c r="D58" s="276" t="s">
        <v>462</v>
      </c>
      <c r="E58" s="275" t="s">
        <v>452</v>
      </c>
      <c r="F58" s="276" t="s">
        <v>453</v>
      </c>
      <c r="G58" s="275" t="s">
        <v>552</v>
      </c>
      <c r="H58" s="275" t="s">
        <v>662</v>
      </c>
      <c r="I58" s="275" t="s">
        <v>663</v>
      </c>
      <c r="J58" s="275" t="s">
        <v>664</v>
      </c>
      <c r="K58" s="275" t="s">
        <v>665</v>
      </c>
      <c r="L58" s="277">
        <v>5161.46</v>
      </c>
      <c r="M58" s="277">
        <v>1</v>
      </c>
      <c r="N58" s="278">
        <v>5161.46</v>
      </c>
    </row>
    <row r="59" spans="1:14" ht="14.4" customHeight="1" x14ac:dyDescent="0.3">
      <c r="A59" s="273" t="s">
        <v>449</v>
      </c>
      <c r="B59" s="274" t="s">
        <v>451</v>
      </c>
      <c r="C59" s="275" t="s">
        <v>461</v>
      </c>
      <c r="D59" s="276" t="s">
        <v>462</v>
      </c>
      <c r="E59" s="275" t="s">
        <v>452</v>
      </c>
      <c r="F59" s="276" t="s">
        <v>453</v>
      </c>
      <c r="G59" s="275" t="s">
        <v>552</v>
      </c>
      <c r="H59" s="275" t="s">
        <v>666</v>
      </c>
      <c r="I59" s="275" t="s">
        <v>667</v>
      </c>
      <c r="J59" s="275" t="s">
        <v>668</v>
      </c>
      <c r="K59" s="275" t="s">
        <v>669</v>
      </c>
      <c r="L59" s="277">
        <v>517.25982846761883</v>
      </c>
      <c r="M59" s="277">
        <v>5</v>
      </c>
      <c r="N59" s="278">
        <v>2586.299142338094</v>
      </c>
    </row>
    <row r="60" spans="1:14" ht="14.4" customHeight="1" x14ac:dyDescent="0.3">
      <c r="A60" s="273" t="s">
        <v>449</v>
      </c>
      <c r="B60" s="274" t="s">
        <v>451</v>
      </c>
      <c r="C60" s="275" t="s">
        <v>461</v>
      </c>
      <c r="D60" s="276" t="s">
        <v>462</v>
      </c>
      <c r="E60" s="275" t="s">
        <v>452</v>
      </c>
      <c r="F60" s="276" t="s">
        <v>453</v>
      </c>
      <c r="G60" s="275" t="s">
        <v>552</v>
      </c>
      <c r="H60" s="275" t="s">
        <v>670</v>
      </c>
      <c r="I60" s="275" t="s">
        <v>671</v>
      </c>
      <c r="J60" s="275" t="s">
        <v>672</v>
      </c>
      <c r="K60" s="275" t="s">
        <v>665</v>
      </c>
      <c r="L60" s="277">
        <v>5161.46</v>
      </c>
      <c r="M60" s="277">
        <v>2</v>
      </c>
      <c r="N60" s="278">
        <v>10322.92</v>
      </c>
    </row>
    <row r="61" spans="1:14" ht="14.4" customHeight="1" x14ac:dyDescent="0.3">
      <c r="A61" s="273" t="s">
        <v>449</v>
      </c>
      <c r="B61" s="274" t="s">
        <v>451</v>
      </c>
      <c r="C61" s="275" t="s">
        <v>461</v>
      </c>
      <c r="D61" s="276" t="s">
        <v>462</v>
      </c>
      <c r="E61" s="275" t="s">
        <v>452</v>
      </c>
      <c r="F61" s="276" t="s">
        <v>453</v>
      </c>
      <c r="G61" s="275" t="s">
        <v>552</v>
      </c>
      <c r="H61" s="275" t="s">
        <v>673</v>
      </c>
      <c r="I61" s="275" t="s">
        <v>674</v>
      </c>
      <c r="J61" s="275" t="s">
        <v>675</v>
      </c>
      <c r="K61" s="275" t="s">
        <v>676</v>
      </c>
      <c r="L61" s="277">
        <v>124.869987430511</v>
      </c>
      <c r="M61" s="277">
        <v>1</v>
      </c>
      <c r="N61" s="278">
        <v>124.869987430511</v>
      </c>
    </row>
    <row r="62" spans="1:14" ht="14.4" customHeight="1" x14ac:dyDescent="0.3">
      <c r="A62" s="273" t="s">
        <v>449</v>
      </c>
      <c r="B62" s="274" t="s">
        <v>451</v>
      </c>
      <c r="C62" s="275" t="s">
        <v>461</v>
      </c>
      <c r="D62" s="276" t="s">
        <v>462</v>
      </c>
      <c r="E62" s="275" t="s">
        <v>452</v>
      </c>
      <c r="F62" s="276" t="s">
        <v>453</v>
      </c>
      <c r="G62" s="275" t="s">
        <v>552</v>
      </c>
      <c r="H62" s="275" t="s">
        <v>677</v>
      </c>
      <c r="I62" s="275" t="s">
        <v>678</v>
      </c>
      <c r="J62" s="275" t="s">
        <v>679</v>
      </c>
      <c r="K62" s="275"/>
      <c r="L62" s="277">
        <v>59.150000000000006</v>
      </c>
      <c r="M62" s="277">
        <v>41</v>
      </c>
      <c r="N62" s="278">
        <v>2425.15</v>
      </c>
    </row>
    <row r="63" spans="1:14" ht="14.4" customHeight="1" x14ac:dyDescent="0.3">
      <c r="A63" s="273" t="s">
        <v>449</v>
      </c>
      <c r="B63" s="274" t="s">
        <v>451</v>
      </c>
      <c r="C63" s="275" t="s">
        <v>461</v>
      </c>
      <c r="D63" s="276" t="s">
        <v>462</v>
      </c>
      <c r="E63" s="275" t="s">
        <v>452</v>
      </c>
      <c r="F63" s="276" t="s">
        <v>453</v>
      </c>
      <c r="G63" s="275" t="s">
        <v>552</v>
      </c>
      <c r="H63" s="275" t="s">
        <v>680</v>
      </c>
      <c r="I63" s="275" t="s">
        <v>681</v>
      </c>
      <c r="J63" s="275" t="s">
        <v>682</v>
      </c>
      <c r="K63" s="275" t="s">
        <v>683</v>
      </c>
      <c r="L63" s="277">
        <v>144.99100000000001</v>
      </c>
      <c r="M63" s="277">
        <v>3</v>
      </c>
      <c r="N63" s="278">
        <v>434.97300000000007</v>
      </c>
    </row>
    <row r="64" spans="1:14" ht="14.4" customHeight="1" x14ac:dyDescent="0.3">
      <c r="A64" s="273" t="s">
        <v>449</v>
      </c>
      <c r="B64" s="274" t="s">
        <v>451</v>
      </c>
      <c r="C64" s="275" t="s">
        <v>461</v>
      </c>
      <c r="D64" s="276" t="s">
        <v>462</v>
      </c>
      <c r="E64" s="275" t="s">
        <v>452</v>
      </c>
      <c r="F64" s="276" t="s">
        <v>453</v>
      </c>
      <c r="G64" s="275" t="s">
        <v>552</v>
      </c>
      <c r="H64" s="275" t="s">
        <v>684</v>
      </c>
      <c r="I64" s="275" t="s">
        <v>685</v>
      </c>
      <c r="J64" s="275" t="s">
        <v>686</v>
      </c>
      <c r="K64" s="275" t="s">
        <v>687</v>
      </c>
      <c r="L64" s="277">
        <v>408.78</v>
      </c>
      <c r="M64" s="277">
        <v>15</v>
      </c>
      <c r="N64" s="278">
        <v>6131.7</v>
      </c>
    </row>
    <row r="65" spans="1:14" ht="14.4" customHeight="1" x14ac:dyDescent="0.3">
      <c r="A65" s="273" t="s">
        <v>449</v>
      </c>
      <c r="B65" s="274" t="s">
        <v>451</v>
      </c>
      <c r="C65" s="275" t="s">
        <v>461</v>
      </c>
      <c r="D65" s="276" t="s">
        <v>462</v>
      </c>
      <c r="E65" s="275" t="s">
        <v>452</v>
      </c>
      <c r="F65" s="276" t="s">
        <v>453</v>
      </c>
      <c r="G65" s="275" t="s">
        <v>552</v>
      </c>
      <c r="H65" s="275" t="s">
        <v>688</v>
      </c>
      <c r="I65" s="275" t="s">
        <v>689</v>
      </c>
      <c r="J65" s="275" t="s">
        <v>690</v>
      </c>
      <c r="K65" s="275" t="s">
        <v>691</v>
      </c>
      <c r="L65" s="277">
        <v>353.59500000000003</v>
      </c>
      <c r="M65" s="277">
        <v>2</v>
      </c>
      <c r="N65" s="278">
        <v>707.19</v>
      </c>
    </row>
    <row r="66" spans="1:14" ht="14.4" customHeight="1" x14ac:dyDescent="0.3">
      <c r="A66" s="273" t="s">
        <v>449</v>
      </c>
      <c r="B66" s="274" t="s">
        <v>451</v>
      </c>
      <c r="C66" s="275" t="s">
        <v>461</v>
      </c>
      <c r="D66" s="276" t="s">
        <v>462</v>
      </c>
      <c r="E66" s="275" t="s">
        <v>452</v>
      </c>
      <c r="F66" s="276" t="s">
        <v>453</v>
      </c>
      <c r="G66" s="275" t="s">
        <v>552</v>
      </c>
      <c r="H66" s="275" t="s">
        <v>692</v>
      </c>
      <c r="I66" s="275" t="s">
        <v>693</v>
      </c>
      <c r="J66" s="275" t="s">
        <v>694</v>
      </c>
      <c r="K66" s="275" t="s">
        <v>695</v>
      </c>
      <c r="L66" s="277">
        <v>1258.4000000000001</v>
      </c>
      <c r="M66" s="277">
        <v>1</v>
      </c>
      <c r="N66" s="278">
        <v>1258.4000000000001</v>
      </c>
    </row>
    <row r="67" spans="1:14" ht="14.4" customHeight="1" x14ac:dyDescent="0.3">
      <c r="A67" s="273" t="s">
        <v>449</v>
      </c>
      <c r="B67" s="274" t="s">
        <v>451</v>
      </c>
      <c r="C67" s="275" t="s">
        <v>461</v>
      </c>
      <c r="D67" s="276" t="s">
        <v>462</v>
      </c>
      <c r="E67" s="275" t="s">
        <v>452</v>
      </c>
      <c r="F67" s="276" t="s">
        <v>453</v>
      </c>
      <c r="G67" s="275" t="s">
        <v>552</v>
      </c>
      <c r="H67" s="275" t="s">
        <v>696</v>
      </c>
      <c r="I67" s="275" t="s">
        <v>697</v>
      </c>
      <c r="J67" s="275" t="s">
        <v>698</v>
      </c>
      <c r="K67" s="275" t="s">
        <v>699</v>
      </c>
      <c r="L67" s="277">
        <v>3800.7973000000002</v>
      </c>
      <c r="M67" s="277">
        <v>6</v>
      </c>
      <c r="N67" s="278">
        <v>22804.783800000001</v>
      </c>
    </row>
    <row r="68" spans="1:14" ht="14.4" customHeight="1" x14ac:dyDescent="0.3">
      <c r="A68" s="273" t="s">
        <v>449</v>
      </c>
      <c r="B68" s="274" t="s">
        <v>451</v>
      </c>
      <c r="C68" s="275" t="s">
        <v>461</v>
      </c>
      <c r="D68" s="276" t="s">
        <v>462</v>
      </c>
      <c r="E68" s="275" t="s">
        <v>452</v>
      </c>
      <c r="F68" s="276" t="s">
        <v>453</v>
      </c>
      <c r="G68" s="275" t="s">
        <v>552</v>
      </c>
      <c r="H68" s="275" t="s">
        <v>700</v>
      </c>
      <c r="I68" s="275" t="s">
        <v>530</v>
      </c>
      <c r="J68" s="275" t="s">
        <v>701</v>
      </c>
      <c r="K68" s="275" t="s">
        <v>702</v>
      </c>
      <c r="L68" s="277">
        <v>14.75</v>
      </c>
      <c r="M68" s="277">
        <v>2</v>
      </c>
      <c r="N68" s="278">
        <v>29.5</v>
      </c>
    </row>
    <row r="69" spans="1:14" ht="14.4" customHeight="1" x14ac:dyDescent="0.3">
      <c r="A69" s="273" t="s">
        <v>449</v>
      </c>
      <c r="B69" s="274" t="s">
        <v>451</v>
      </c>
      <c r="C69" s="275" t="s">
        <v>461</v>
      </c>
      <c r="D69" s="276" t="s">
        <v>462</v>
      </c>
      <c r="E69" s="275" t="s">
        <v>452</v>
      </c>
      <c r="F69" s="276" t="s">
        <v>453</v>
      </c>
      <c r="G69" s="275" t="s">
        <v>552</v>
      </c>
      <c r="H69" s="275" t="s">
        <v>703</v>
      </c>
      <c r="I69" s="275" t="s">
        <v>530</v>
      </c>
      <c r="J69" s="275" t="s">
        <v>704</v>
      </c>
      <c r="K69" s="275" t="s">
        <v>705</v>
      </c>
      <c r="L69" s="277">
        <v>8.91</v>
      </c>
      <c r="M69" s="277">
        <v>3</v>
      </c>
      <c r="N69" s="278">
        <v>26.73</v>
      </c>
    </row>
    <row r="70" spans="1:14" ht="14.4" customHeight="1" x14ac:dyDescent="0.3">
      <c r="A70" s="273" t="s">
        <v>449</v>
      </c>
      <c r="B70" s="274" t="s">
        <v>451</v>
      </c>
      <c r="C70" s="275" t="s">
        <v>461</v>
      </c>
      <c r="D70" s="276" t="s">
        <v>462</v>
      </c>
      <c r="E70" s="275" t="s">
        <v>452</v>
      </c>
      <c r="F70" s="276" t="s">
        <v>453</v>
      </c>
      <c r="G70" s="275" t="s">
        <v>552</v>
      </c>
      <c r="H70" s="275" t="s">
        <v>706</v>
      </c>
      <c r="I70" s="275" t="s">
        <v>530</v>
      </c>
      <c r="J70" s="275" t="s">
        <v>707</v>
      </c>
      <c r="K70" s="275" t="s">
        <v>708</v>
      </c>
      <c r="L70" s="277">
        <v>209.21</v>
      </c>
      <c r="M70" s="277">
        <v>1</v>
      </c>
      <c r="N70" s="278">
        <v>209.21</v>
      </c>
    </row>
    <row r="71" spans="1:14" ht="14.4" customHeight="1" x14ac:dyDescent="0.3">
      <c r="A71" s="273" t="s">
        <v>449</v>
      </c>
      <c r="B71" s="274" t="s">
        <v>451</v>
      </c>
      <c r="C71" s="275" t="s">
        <v>461</v>
      </c>
      <c r="D71" s="276" t="s">
        <v>462</v>
      </c>
      <c r="E71" s="275" t="s">
        <v>452</v>
      </c>
      <c r="F71" s="276" t="s">
        <v>453</v>
      </c>
      <c r="G71" s="275" t="s">
        <v>552</v>
      </c>
      <c r="H71" s="275" t="s">
        <v>709</v>
      </c>
      <c r="I71" s="275" t="s">
        <v>530</v>
      </c>
      <c r="J71" s="275" t="s">
        <v>710</v>
      </c>
      <c r="K71" s="275"/>
      <c r="L71" s="277">
        <v>325.5</v>
      </c>
      <c r="M71" s="277">
        <v>3</v>
      </c>
      <c r="N71" s="278">
        <v>976.5</v>
      </c>
    </row>
    <row r="72" spans="1:14" ht="14.4" customHeight="1" x14ac:dyDescent="0.3">
      <c r="A72" s="273" t="s">
        <v>449</v>
      </c>
      <c r="B72" s="274" t="s">
        <v>451</v>
      </c>
      <c r="C72" s="275" t="s">
        <v>461</v>
      </c>
      <c r="D72" s="276" t="s">
        <v>462</v>
      </c>
      <c r="E72" s="275" t="s">
        <v>452</v>
      </c>
      <c r="F72" s="276" t="s">
        <v>453</v>
      </c>
      <c r="G72" s="275" t="s">
        <v>552</v>
      </c>
      <c r="H72" s="275" t="s">
        <v>711</v>
      </c>
      <c r="I72" s="275" t="s">
        <v>530</v>
      </c>
      <c r="J72" s="275" t="s">
        <v>712</v>
      </c>
      <c r="K72" s="275"/>
      <c r="L72" s="277">
        <v>132.14169301473299</v>
      </c>
      <c r="M72" s="277">
        <v>4</v>
      </c>
      <c r="N72" s="278">
        <v>528.56677205893197</v>
      </c>
    </row>
    <row r="73" spans="1:14" ht="14.4" customHeight="1" x14ac:dyDescent="0.3">
      <c r="A73" s="273" t="s">
        <v>449</v>
      </c>
      <c r="B73" s="274" t="s">
        <v>451</v>
      </c>
      <c r="C73" s="275" t="s">
        <v>461</v>
      </c>
      <c r="D73" s="276" t="s">
        <v>462</v>
      </c>
      <c r="E73" s="275" t="s">
        <v>452</v>
      </c>
      <c r="F73" s="276" t="s">
        <v>453</v>
      </c>
      <c r="G73" s="275" t="s">
        <v>552</v>
      </c>
      <c r="H73" s="275" t="s">
        <v>713</v>
      </c>
      <c r="I73" s="275" t="s">
        <v>530</v>
      </c>
      <c r="J73" s="275" t="s">
        <v>714</v>
      </c>
      <c r="K73" s="275" t="s">
        <v>715</v>
      </c>
      <c r="L73" s="277">
        <v>200.47</v>
      </c>
      <c r="M73" s="277">
        <v>1</v>
      </c>
      <c r="N73" s="278">
        <v>200.47</v>
      </c>
    </row>
    <row r="74" spans="1:14" ht="14.4" customHeight="1" x14ac:dyDescent="0.3">
      <c r="A74" s="273" t="s">
        <v>449</v>
      </c>
      <c r="B74" s="274" t="s">
        <v>451</v>
      </c>
      <c r="C74" s="275" t="s">
        <v>461</v>
      </c>
      <c r="D74" s="276" t="s">
        <v>462</v>
      </c>
      <c r="E74" s="275" t="s">
        <v>452</v>
      </c>
      <c r="F74" s="276" t="s">
        <v>453</v>
      </c>
      <c r="G74" s="275" t="s">
        <v>552</v>
      </c>
      <c r="H74" s="275" t="s">
        <v>716</v>
      </c>
      <c r="I74" s="275" t="s">
        <v>530</v>
      </c>
      <c r="J74" s="275" t="s">
        <v>717</v>
      </c>
      <c r="K74" s="275" t="s">
        <v>718</v>
      </c>
      <c r="L74" s="277">
        <v>347.27</v>
      </c>
      <c r="M74" s="277">
        <v>1</v>
      </c>
      <c r="N74" s="278">
        <v>347.27</v>
      </c>
    </row>
    <row r="75" spans="1:14" ht="14.4" customHeight="1" x14ac:dyDescent="0.3">
      <c r="A75" s="273" t="s">
        <v>449</v>
      </c>
      <c r="B75" s="274" t="s">
        <v>451</v>
      </c>
      <c r="C75" s="275" t="s">
        <v>461</v>
      </c>
      <c r="D75" s="276" t="s">
        <v>462</v>
      </c>
      <c r="E75" s="275" t="s">
        <v>452</v>
      </c>
      <c r="F75" s="276" t="s">
        <v>453</v>
      </c>
      <c r="G75" s="275" t="s">
        <v>552</v>
      </c>
      <c r="H75" s="275" t="s">
        <v>719</v>
      </c>
      <c r="I75" s="275" t="s">
        <v>720</v>
      </c>
      <c r="J75" s="275" t="s">
        <v>721</v>
      </c>
      <c r="K75" s="275" t="s">
        <v>722</v>
      </c>
      <c r="L75" s="277">
        <v>46.589368755981901</v>
      </c>
      <c r="M75" s="277">
        <v>1</v>
      </c>
      <c r="N75" s="278">
        <v>46.589368755981901</v>
      </c>
    </row>
    <row r="76" spans="1:14" ht="14.4" customHeight="1" x14ac:dyDescent="0.3">
      <c r="A76" s="273" t="s">
        <v>449</v>
      </c>
      <c r="B76" s="274" t="s">
        <v>451</v>
      </c>
      <c r="C76" s="275" t="s">
        <v>461</v>
      </c>
      <c r="D76" s="276" t="s">
        <v>462</v>
      </c>
      <c r="E76" s="275" t="s">
        <v>452</v>
      </c>
      <c r="F76" s="276" t="s">
        <v>453</v>
      </c>
      <c r="G76" s="275" t="s">
        <v>552</v>
      </c>
      <c r="H76" s="275" t="s">
        <v>723</v>
      </c>
      <c r="I76" s="275" t="s">
        <v>530</v>
      </c>
      <c r="J76" s="275" t="s">
        <v>724</v>
      </c>
      <c r="K76" s="275"/>
      <c r="L76" s="277">
        <v>149.721</v>
      </c>
      <c r="M76" s="277">
        <v>4</v>
      </c>
      <c r="N76" s="278">
        <v>598.88400000000001</v>
      </c>
    </row>
    <row r="77" spans="1:14" ht="14.4" customHeight="1" x14ac:dyDescent="0.3">
      <c r="A77" s="273" t="s">
        <v>449</v>
      </c>
      <c r="B77" s="274" t="s">
        <v>451</v>
      </c>
      <c r="C77" s="275" t="s">
        <v>461</v>
      </c>
      <c r="D77" s="276" t="s">
        <v>462</v>
      </c>
      <c r="E77" s="275" t="s">
        <v>452</v>
      </c>
      <c r="F77" s="276" t="s">
        <v>453</v>
      </c>
      <c r="G77" s="275" t="s">
        <v>552</v>
      </c>
      <c r="H77" s="275" t="s">
        <v>725</v>
      </c>
      <c r="I77" s="275" t="s">
        <v>530</v>
      </c>
      <c r="J77" s="275" t="s">
        <v>726</v>
      </c>
      <c r="K77" s="275" t="s">
        <v>727</v>
      </c>
      <c r="L77" s="277">
        <v>200.47</v>
      </c>
      <c r="M77" s="277">
        <v>1</v>
      </c>
      <c r="N77" s="278">
        <v>200.47</v>
      </c>
    </row>
    <row r="78" spans="1:14" ht="14.4" customHeight="1" x14ac:dyDescent="0.3">
      <c r="A78" s="273" t="s">
        <v>449</v>
      </c>
      <c r="B78" s="274" t="s">
        <v>451</v>
      </c>
      <c r="C78" s="275" t="s">
        <v>461</v>
      </c>
      <c r="D78" s="276" t="s">
        <v>462</v>
      </c>
      <c r="E78" s="275" t="s">
        <v>452</v>
      </c>
      <c r="F78" s="276" t="s">
        <v>453</v>
      </c>
      <c r="G78" s="275" t="s">
        <v>552</v>
      </c>
      <c r="H78" s="275" t="s">
        <v>728</v>
      </c>
      <c r="I78" s="275" t="s">
        <v>729</v>
      </c>
      <c r="J78" s="275" t="s">
        <v>730</v>
      </c>
      <c r="K78" s="275" t="s">
        <v>731</v>
      </c>
      <c r="L78" s="277">
        <v>3657.4660222227449</v>
      </c>
      <c r="M78" s="277">
        <v>2</v>
      </c>
      <c r="N78" s="278">
        <v>7314.9320444454897</v>
      </c>
    </row>
    <row r="79" spans="1:14" ht="14.4" customHeight="1" x14ac:dyDescent="0.3">
      <c r="A79" s="273" t="s">
        <v>449</v>
      </c>
      <c r="B79" s="274" t="s">
        <v>451</v>
      </c>
      <c r="C79" s="275" t="s">
        <v>461</v>
      </c>
      <c r="D79" s="276" t="s">
        <v>462</v>
      </c>
      <c r="E79" s="275" t="s">
        <v>452</v>
      </c>
      <c r="F79" s="276" t="s">
        <v>453</v>
      </c>
      <c r="G79" s="275" t="s">
        <v>552</v>
      </c>
      <c r="H79" s="275" t="s">
        <v>732</v>
      </c>
      <c r="I79" s="275" t="s">
        <v>733</v>
      </c>
      <c r="J79" s="275" t="s">
        <v>730</v>
      </c>
      <c r="K79" s="275" t="s">
        <v>734</v>
      </c>
      <c r="L79" s="277">
        <v>3816.5085000000554</v>
      </c>
      <c r="M79" s="277">
        <v>2</v>
      </c>
      <c r="N79" s="278">
        <v>7633.0170000001108</v>
      </c>
    </row>
    <row r="80" spans="1:14" ht="14.4" customHeight="1" x14ac:dyDescent="0.3">
      <c r="A80" s="273" t="s">
        <v>449</v>
      </c>
      <c r="B80" s="274" t="s">
        <v>451</v>
      </c>
      <c r="C80" s="275" t="s">
        <v>461</v>
      </c>
      <c r="D80" s="276" t="s">
        <v>462</v>
      </c>
      <c r="E80" s="275" t="s">
        <v>452</v>
      </c>
      <c r="F80" s="276" t="s">
        <v>453</v>
      </c>
      <c r="G80" s="275" t="s">
        <v>552</v>
      </c>
      <c r="H80" s="275" t="s">
        <v>735</v>
      </c>
      <c r="I80" s="275" t="s">
        <v>735</v>
      </c>
      <c r="J80" s="275" t="s">
        <v>736</v>
      </c>
      <c r="K80" s="275" t="s">
        <v>737</v>
      </c>
      <c r="L80" s="277">
        <v>267.04000000000002</v>
      </c>
      <c r="M80" s="277">
        <v>2</v>
      </c>
      <c r="N80" s="278">
        <v>534.08000000000004</v>
      </c>
    </row>
    <row r="81" spans="1:14" ht="14.4" customHeight="1" x14ac:dyDescent="0.3">
      <c r="A81" s="273" t="s">
        <v>449</v>
      </c>
      <c r="B81" s="274" t="s">
        <v>451</v>
      </c>
      <c r="C81" s="275" t="s">
        <v>461</v>
      </c>
      <c r="D81" s="276" t="s">
        <v>462</v>
      </c>
      <c r="E81" s="275" t="s">
        <v>452</v>
      </c>
      <c r="F81" s="276" t="s">
        <v>453</v>
      </c>
      <c r="G81" s="275" t="s">
        <v>552</v>
      </c>
      <c r="H81" s="275" t="s">
        <v>738</v>
      </c>
      <c r="I81" s="275" t="s">
        <v>530</v>
      </c>
      <c r="J81" s="275" t="s">
        <v>739</v>
      </c>
      <c r="K81" s="275"/>
      <c r="L81" s="277">
        <v>11.708530406308499</v>
      </c>
      <c r="M81" s="277">
        <v>1.7</v>
      </c>
      <c r="N81" s="278">
        <v>19.904501690724448</v>
      </c>
    </row>
    <row r="82" spans="1:14" ht="14.4" customHeight="1" x14ac:dyDescent="0.3">
      <c r="A82" s="273" t="s">
        <v>449</v>
      </c>
      <c r="B82" s="274" t="s">
        <v>451</v>
      </c>
      <c r="C82" s="275" t="s">
        <v>461</v>
      </c>
      <c r="D82" s="276" t="s">
        <v>462</v>
      </c>
      <c r="E82" s="275" t="s">
        <v>452</v>
      </c>
      <c r="F82" s="276" t="s">
        <v>453</v>
      </c>
      <c r="G82" s="275" t="s">
        <v>552</v>
      </c>
      <c r="H82" s="275" t="s">
        <v>740</v>
      </c>
      <c r="I82" s="275" t="s">
        <v>530</v>
      </c>
      <c r="J82" s="275" t="s">
        <v>741</v>
      </c>
      <c r="K82" s="275"/>
      <c r="L82" s="277">
        <v>1.1689396414601301</v>
      </c>
      <c r="M82" s="277">
        <v>9</v>
      </c>
      <c r="N82" s="278">
        <v>10.52045677314117</v>
      </c>
    </row>
    <row r="83" spans="1:14" ht="14.4" customHeight="1" x14ac:dyDescent="0.3">
      <c r="A83" s="273" t="s">
        <v>449</v>
      </c>
      <c r="B83" s="274" t="s">
        <v>451</v>
      </c>
      <c r="C83" s="275" t="s">
        <v>461</v>
      </c>
      <c r="D83" s="276" t="s">
        <v>462</v>
      </c>
      <c r="E83" s="275" t="s">
        <v>452</v>
      </c>
      <c r="F83" s="276" t="s">
        <v>453</v>
      </c>
      <c r="G83" s="275" t="s">
        <v>552</v>
      </c>
      <c r="H83" s="275" t="s">
        <v>742</v>
      </c>
      <c r="I83" s="275" t="s">
        <v>530</v>
      </c>
      <c r="J83" s="275" t="s">
        <v>743</v>
      </c>
      <c r="K83" s="275"/>
      <c r="L83" s="277">
        <v>217.3731783667599</v>
      </c>
      <c r="M83" s="277">
        <v>0.63</v>
      </c>
      <c r="N83" s="278">
        <v>136.94510237105874</v>
      </c>
    </row>
    <row r="84" spans="1:14" ht="14.4" customHeight="1" x14ac:dyDescent="0.3">
      <c r="A84" s="273" t="s">
        <v>449</v>
      </c>
      <c r="B84" s="274" t="s">
        <v>451</v>
      </c>
      <c r="C84" s="275" t="s">
        <v>461</v>
      </c>
      <c r="D84" s="276" t="s">
        <v>462</v>
      </c>
      <c r="E84" s="275" t="s">
        <v>452</v>
      </c>
      <c r="F84" s="276" t="s">
        <v>453</v>
      </c>
      <c r="G84" s="275" t="s">
        <v>552</v>
      </c>
      <c r="H84" s="275" t="s">
        <v>744</v>
      </c>
      <c r="I84" s="275" t="s">
        <v>530</v>
      </c>
      <c r="J84" s="275" t="s">
        <v>745</v>
      </c>
      <c r="K84" s="275"/>
      <c r="L84" s="277">
        <v>389.89400541709</v>
      </c>
      <c r="M84" s="277">
        <v>1</v>
      </c>
      <c r="N84" s="278">
        <v>389.89400541709</v>
      </c>
    </row>
    <row r="85" spans="1:14" ht="14.4" customHeight="1" x14ac:dyDescent="0.3">
      <c r="A85" s="273" t="s">
        <v>449</v>
      </c>
      <c r="B85" s="274" t="s">
        <v>451</v>
      </c>
      <c r="C85" s="275" t="s">
        <v>461</v>
      </c>
      <c r="D85" s="276" t="s">
        <v>462</v>
      </c>
      <c r="E85" s="275" t="s">
        <v>452</v>
      </c>
      <c r="F85" s="276" t="s">
        <v>453</v>
      </c>
      <c r="G85" s="275" t="s">
        <v>552</v>
      </c>
      <c r="H85" s="275" t="s">
        <v>746</v>
      </c>
      <c r="I85" s="275" t="s">
        <v>530</v>
      </c>
      <c r="J85" s="275" t="s">
        <v>747</v>
      </c>
      <c r="K85" s="275"/>
      <c r="L85" s="277">
        <v>1.9128000000000001</v>
      </c>
      <c r="M85" s="277">
        <v>36.5</v>
      </c>
      <c r="N85" s="278">
        <v>69.8172</v>
      </c>
    </row>
    <row r="86" spans="1:14" ht="14.4" customHeight="1" x14ac:dyDescent="0.3">
      <c r="A86" s="273" t="s">
        <v>449</v>
      </c>
      <c r="B86" s="274" t="s">
        <v>451</v>
      </c>
      <c r="C86" s="275" t="s">
        <v>461</v>
      </c>
      <c r="D86" s="276" t="s">
        <v>462</v>
      </c>
      <c r="E86" s="275" t="s">
        <v>452</v>
      </c>
      <c r="F86" s="276" t="s">
        <v>453</v>
      </c>
      <c r="G86" s="275" t="s">
        <v>552</v>
      </c>
      <c r="H86" s="275" t="s">
        <v>748</v>
      </c>
      <c r="I86" s="275" t="s">
        <v>530</v>
      </c>
      <c r="J86" s="275" t="s">
        <v>749</v>
      </c>
      <c r="K86" s="275"/>
      <c r="L86" s="277">
        <v>13.0800627461144</v>
      </c>
      <c r="M86" s="277">
        <v>7.9</v>
      </c>
      <c r="N86" s="278">
        <v>103.33249569430377</v>
      </c>
    </row>
    <row r="87" spans="1:14" ht="14.4" customHeight="1" x14ac:dyDescent="0.3">
      <c r="A87" s="273" t="s">
        <v>449</v>
      </c>
      <c r="B87" s="274" t="s">
        <v>451</v>
      </c>
      <c r="C87" s="275" t="s">
        <v>461</v>
      </c>
      <c r="D87" s="276" t="s">
        <v>462</v>
      </c>
      <c r="E87" s="275" t="s">
        <v>452</v>
      </c>
      <c r="F87" s="276" t="s">
        <v>453</v>
      </c>
      <c r="G87" s="275" t="s">
        <v>552</v>
      </c>
      <c r="H87" s="275" t="s">
        <v>750</v>
      </c>
      <c r="I87" s="275" t="s">
        <v>530</v>
      </c>
      <c r="J87" s="275" t="s">
        <v>751</v>
      </c>
      <c r="K87" s="275"/>
      <c r="L87" s="277">
        <v>722.02</v>
      </c>
      <c r="M87" s="277">
        <v>1</v>
      </c>
      <c r="N87" s="278">
        <v>722.02</v>
      </c>
    </row>
    <row r="88" spans="1:14" ht="14.4" customHeight="1" x14ac:dyDescent="0.3">
      <c r="A88" s="273" t="s">
        <v>449</v>
      </c>
      <c r="B88" s="274" t="s">
        <v>451</v>
      </c>
      <c r="C88" s="275" t="s">
        <v>461</v>
      </c>
      <c r="D88" s="276" t="s">
        <v>462</v>
      </c>
      <c r="E88" s="275" t="s">
        <v>452</v>
      </c>
      <c r="F88" s="276" t="s">
        <v>453</v>
      </c>
      <c r="G88" s="275" t="s">
        <v>552</v>
      </c>
      <c r="H88" s="275" t="s">
        <v>752</v>
      </c>
      <c r="I88" s="275" t="s">
        <v>530</v>
      </c>
      <c r="J88" s="275" t="s">
        <v>753</v>
      </c>
      <c r="K88" s="275"/>
      <c r="L88" s="277">
        <v>88.013229970600094</v>
      </c>
      <c r="M88" s="277">
        <v>17.100000000000001</v>
      </c>
      <c r="N88" s="278">
        <v>1505.0262324972616</v>
      </c>
    </row>
    <row r="89" spans="1:14" ht="14.4" customHeight="1" x14ac:dyDescent="0.3">
      <c r="A89" s="273" t="s">
        <v>449</v>
      </c>
      <c r="B89" s="274" t="s">
        <v>451</v>
      </c>
      <c r="C89" s="275" t="s">
        <v>461</v>
      </c>
      <c r="D89" s="276" t="s">
        <v>462</v>
      </c>
      <c r="E89" s="275" t="s">
        <v>452</v>
      </c>
      <c r="F89" s="276" t="s">
        <v>453</v>
      </c>
      <c r="G89" s="275" t="s">
        <v>552</v>
      </c>
      <c r="H89" s="275" t="s">
        <v>754</v>
      </c>
      <c r="I89" s="275" t="s">
        <v>530</v>
      </c>
      <c r="J89" s="275" t="s">
        <v>755</v>
      </c>
      <c r="K89" s="275"/>
      <c r="L89" s="277">
        <v>294.69506340825302</v>
      </c>
      <c r="M89" s="277">
        <v>2</v>
      </c>
      <c r="N89" s="278">
        <v>589.39012681650604</v>
      </c>
    </row>
    <row r="90" spans="1:14" ht="14.4" customHeight="1" x14ac:dyDescent="0.3">
      <c r="A90" s="273" t="s">
        <v>449</v>
      </c>
      <c r="B90" s="274" t="s">
        <v>451</v>
      </c>
      <c r="C90" s="275" t="s">
        <v>461</v>
      </c>
      <c r="D90" s="276" t="s">
        <v>462</v>
      </c>
      <c r="E90" s="275" t="s">
        <v>452</v>
      </c>
      <c r="F90" s="276" t="s">
        <v>453</v>
      </c>
      <c r="G90" s="275" t="s">
        <v>552</v>
      </c>
      <c r="H90" s="275" t="s">
        <v>756</v>
      </c>
      <c r="I90" s="275" t="s">
        <v>530</v>
      </c>
      <c r="J90" s="275" t="s">
        <v>757</v>
      </c>
      <c r="K90" s="275"/>
      <c r="L90" s="277">
        <v>1.5268987505993801</v>
      </c>
      <c r="M90" s="277">
        <v>375</v>
      </c>
      <c r="N90" s="278">
        <v>572.58703147476751</v>
      </c>
    </row>
    <row r="91" spans="1:14" ht="14.4" customHeight="1" x14ac:dyDescent="0.3">
      <c r="A91" s="273" t="s">
        <v>449</v>
      </c>
      <c r="B91" s="274" t="s">
        <v>451</v>
      </c>
      <c r="C91" s="275" t="s">
        <v>461</v>
      </c>
      <c r="D91" s="276" t="s">
        <v>462</v>
      </c>
      <c r="E91" s="275" t="s">
        <v>452</v>
      </c>
      <c r="F91" s="276" t="s">
        <v>453</v>
      </c>
      <c r="G91" s="275" t="s">
        <v>552</v>
      </c>
      <c r="H91" s="275" t="s">
        <v>758</v>
      </c>
      <c r="I91" s="275" t="s">
        <v>530</v>
      </c>
      <c r="J91" s="275" t="s">
        <v>759</v>
      </c>
      <c r="K91" s="275"/>
      <c r="L91" s="277">
        <v>0.71489676950978798</v>
      </c>
      <c r="M91" s="277">
        <v>600</v>
      </c>
      <c r="N91" s="278">
        <v>428.93806170587277</v>
      </c>
    </row>
    <row r="92" spans="1:14" ht="14.4" customHeight="1" x14ac:dyDescent="0.3">
      <c r="A92" s="273" t="s">
        <v>449</v>
      </c>
      <c r="B92" s="274" t="s">
        <v>451</v>
      </c>
      <c r="C92" s="275" t="s">
        <v>461</v>
      </c>
      <c r="D92" s="276" t="s">
        <v>462</v>
      </c>
      <c r="E92" s="275" t="s">
        <v>452</v>
      </c>
      <c r="F92" s="276" t="s">
        <v>453</v>
      </c>
      <c r="G92" s="275" t="s">
        <v>552</v>
      </c>
      <c r="H92" s="275" t="s">
        <v>760</v>
      </c>
      <c r="I92" s="275" t="s">
        <v>530</v>
      </c>
      <c r="J92" s="275" t="s">
        <v>761</v>
      </c>
      <c r="K92" s="275"/>
      <c r="L92" s="277">
        <v>0.67830000000000001</v>
      </c>
      <c r="M92" s="277">
        <v>33</v>
      </c>
      <c r="N92" s="278">
        <v>22.383900000000001</v>
      </c>
    </row>
    <row r="93" spans="1:14" ht="14.4" customHeight="1" x14ac:dyDescent="0.3">
      <c r="A93" s="273" t="s">
        <v>449</v>
      </c>
      <c r="B93" s="274" t="s">
        <v>451</v>
      </c>
      <c r="C93" s="275" t="s">
        <v>461</v>
      </c>
      <c r="D93" s="276" t="s">
        <v>462</v>
      </c>
      <c r="E93" s="275" t="s">
        <v>452</v>
      </c>
      <c r="F93" s="276" t="s">
        <v>453</v>
      </c>
      <c r="G93" s="275" t="s">
        <v>552</v>
      </c>
      <c r="H93" s="275" t="s">
        <v>762</v>
      </c>
      <c r="I93" s="275" t="s">
        <v>763</v>
      </c>
      <c r="J93" s="275" t="s">
        <v>764</v>
      </c>
      <c r="K93" s="275"/>
      <c r="L93" s="277">
        <v>56.2587697473503</v>
      </c>
      <c r="M93" s="277">
        <v>3</v>
      </c>
      <c r="N93" s="278">
        <v>168.7763092420509</v>
      </c>
    </row>
    <row r="94" spans="1:14" ht="14.4" customHeight="1" x14ac:dyDescent="0.3">
      <c r="A94" s="273" t="s">
        <v>449</v>
      </c>
      <c r="B94" s="274" t="s">
        <v>451</v>
      </c>
      <c r="C94" s="275" t="s">
        <v>461</v>
      </c>
      <c r="D94" s="276" t="s">
        <v>462</v>
      </c>
      <c r="E94" s="275" t="s">
        <v>452</v>
      </c>
      <c r="F94" s="276" t="s">
        <v>453</v>
      </c>
      <c r="G94" s="275" t="s">
        <v>552</v>
      </c>
      <c r="H94" s="275" t="s">
        <v>765</v>
      </c>
      <c r="I94" s="275" t="s">
        <v>530</v>
      </c>
      <c r="J94" s="275" t="s">
        <v>766</v>
      </c>
      <c r="K94" s="275"/>
      <c r="L94" s="277">
        <v>1.3751974474056401</v>
      </c>
      <c r="M94" s="277">
        <v>6.4</v>
      </c>
      <c r="N94" s="278">
        <v>8.8012636633960977</v>
      </c>
    </row>
    <row r="95" spans="1:14" ht="14.4" customHeight="1" x14ac:dyDescent="0.3">
      <c r="A95" s="273" t="s">
        <v>449</v>
      </c>
      <c r="B95" s="274" t="s">
        <v>451</v>
      </c>
      <c r="C95" s="275" t="s">
        <v>461</v>
      </c>
      <c r="D95" s="276" t="s">
        <v>462</v>
      </c>
      <c r="E95" s="275" t="s">
        <v>452</v>
      </c>
      <c r="F95" s="276" t="s">
        <v>453</v>
      </c>
      <c r="G95" s="275" t="s">
        <v>552</v>
      </c>
      <c r="H95" s="275" t="s">
        <v>767</v>
      </c>
      <c r="I95" s="275" t="s">
        <v>530</v>
      </c>
      <c r="J95" s="275" t="s">
        <v>768</v>
      </c>
      <c r="K95" s="275"/>
      <c r="L95" s="277">
        <v>6.7211999999999996</v>
      </c>
      <c r="M95" s="277">
        <v>7.2</v>
      </c>
      <c r="N95" s="278">
        <v>48.39264</v>
      </c>
    </row>
    <row r="96" spans="1:14" ht="14.4" customHeight="1" x14ac:dyDescent="0.3">
      <c r="A96" s="273" t="s">
        <v>449</v>
      </c>
      <c r="B96" s="274" t="s">
        <v>451</v>
      </c>
      <c r="C96" s="275" t="s">
        <v>461</v>
      </c>
      <c r="D96" s="276" t="s">
        <v>462</v>
      </c>
      <c r="E96" s="275" t="s">
        <v>452</v>
      </c>
      <c r="F96" s="276" t="s">
        <v>453</v>
      </c>
      <c r="G96" s="275" t="s">
        <v>552</v>
      </c>
      <c r="H96" s="275" t="s">
        <v>769</v>
      </c>
      <c r="I96" s="275" t="s">
        <v>530</v>
      </c>
      <c r="J96" s="275" t="s">
        <v>770</v>
      </c>
      <c r="K96" s="275"/>
      <c r="L96" s="277">
        <v>6.6791345664015012</v>
      </c>
      <c r="M96" s="277">
        <v>9.89</v>
      </c>
      <c r="N96" s="278">
        <v>66.056640861710846</v>
      </c>
    </row>
    <row r="97" spans="1:14" ht="14.4" customHeight="1" x14ac:dyDescent="0.3">
      <c r="A97" s="273" t="s">
        <v>449</v>
      </c>
      <c r="B97" s="274" t="s">
        <v>451</v>
      </c>
      <c r="C97" s="275" t="s">
        <v>461</v>
      </c>
      <c r="D97" s="276" t="s">
        <v>462</v>
      </c>
      <c r="E97" s="275" t="s">
        <v>452</v>
      </c>
      <c r="F97" s="276" t="s">
        <v>453</v>
      </c>
      <c r="G97" s="275" t="s">
        <v>552</v>
      </c>
      <c r="H97" s="275" t="s">
        <v>771</v>
      </c>
      <c r="I97" s="275" t="s">
        <v>530</v>
      </c>
      <c r="J97" s="275" t="s">
        <v>772</v>
      </c>
      <c r="K97" s="275"/>
      <c r="L97" s="277">
        <v>0.67937597646925296</v>
      </c>
      <c r="M97" s="277">
        <v>70</v>
      </c>
      <c r="N97" s="278">
        <v>47.556318352847704</v>
      </c>
    </row>
    <row r="98" spans="1:14" ht="14.4" customHeight="1" x14ac:dyDescent="0.3">
      <c r="A98" s="273" t="s">
        <v>449</v>
      </c>
      <c r="B98" s="274" t="s">
        <v>451</v>
      </c>
      <c r="C98" s="275" t="s">
        <v>461</v>
      </c>
      <c r="D98" s="276" t="s">
        <v>462</v>
      </c>
      <c r="E98" s="275" t="s">
        <v>452</v>
      </c>
      <c r="F98" s="276" t="s">
        <v>453</v>
      </c>
      <c r="G98" s="275" t="s">
        <v>773</v>
      </c>
      <c r="H98" s="275" t="s">
        <v>774</v>
      </c>
      <c r="I98" s="275" t="s">
        <v>775</v>
      </c>
      <c r="J98" s="275" t="s">
        <v>776</v>
      </c>
      <c r="K98" s="275" t="s">
        <v>777</v>
      </c>
      <c r="L98" s="277">
        <v>198.24200000000002</v>
      </c>
      <c r="M98" s="277">
        <v>2</v>
      </c>
      <c r="N98" s="278">
        <v>396.48400000000004</v>
      </c>
    </row>
    <row r="99" spans="1:14" ht="14.4" customHeight="1" x14ac:dyDescent="0.3">
      <c r="A99" s="273" t="s">
        <v>449</v>
      </c>
      <c r="B99" s="274" t="s">
        <v>451</v>
      </c>
      <c r="C99" s="275" t="s">
        <v>461</v>
      </c>
      <c r="D99" s="276" t="s">
        <v>462</v>
      </c>
      <c r="E99" s="275" t="s">
        <v>452</v>
      </c>
      <c r="F99" s="276" t="s">
        <v>453</v>
      </c>
      <c r="G99" s="275" t="s">
        <v>773</v>
      </c>
      <c r="H99" s="275" t="s">
        <v>778</v>
      </c>
      <c r="I99" s="275" t="s">
        <v>779</v>
      </c>
      <c r="J99" s="275" t="s">
        <v>780</v>
      </c>
      <c r="K99" s="275" t="s">
        <v>781</v>
      </c>
      <c r="L99" s="277">
        <v>1684.54</v>
      </c>
      <c r="M99" s="277">
        <v>4</v>
      </c>
      <c r="N99" s="278">
        <v>6738.16</v>
      </c>
    </row>
    <row r="100" spans="1:14" ht="14.4" customHeight="1" x14ac:dyDescent="0.3">
      <c r="A100" s="273" t="s">
        <v>449</v>
      </c>
      <c r="B100" s="274" t="s">
        <v>451</v>
      </c>
      <c r="C100" s="275" t="s">
        <v>461</v>
      </c>
      <c r="D100" s="276" t="s">
        <v>462</v>
      </c>
      <c r="E100" s="275" t="s">
        <v>452</v>
      </c>
      <c r="F100" s="276" t="s">
        <v>453</v>
      </c>
      <c r="G100" s="275" t="s">
        <v>773</v>
      </c>
      <c r="H100" s="275" t="s">
        <v>782</v>
      </c>
      <c r="I100" s="275" t="s">
        <v>783</v>
      </c>
      <c r="J100" s="275" t="s">
        <v>784</v>
      </c>
      <c r="K100" s="275" t="s">
        <v>785</v>
      </c>
      <c r="L100" s="277">
        <v>6410.11</v>
      </c>
      <c r="M100" s="277">
        <v>4</v>
      </c>
      <c r="N100" s="278">
        <v>25640.44</v>
      </c>
    </row>
    <row r="101" spans="1:14" ht="14.4" customHeight="1" x14ac:dyDescent="0.3">
      <c r="A101" s="273" t="s">
        <v>449</v>
      </c>
      <c r="B101" s="274" t="s">
        <v>451</v>
      </c>
      <c r="C101" s="275" t="s">
        <v>461</v>
      </c>
      <c r="D101" s="276" t="s">
        <v>462</v>
      </c>
      <c r="E101" s="275" t="s">
        <v>452</v>
      </c>
      <c r="F101" s="276" t="s">
        <v>453</v>
      </c>
      <c r="G101" s="275" t="s">
        <v>773</v>
      </c>
      <c r="H101" s="275" t="s">
        <v>786</v>
      </c>
      <c r="I101" s="275" t="s">
        <v>786</v>
      </c>
      <c r="J101" s="275" t="s">
        <v>787</v>
      </c>
      <c r="K101" s="275" t="s">
        <v>788</v>
      </c>
      <c r="L101" s="277">
        <v>4231.3100000000004</v>
      </c>
      <c r="M101" s="277">
        <v>1</v>
      </c>
      <c r="N101" s="278">
        <v>4231.3100000000004</v>
      </c>
    </row>
    <row r="102" spans="1:14" ht="14.4" customHeight="1" x14ac:dyDescent="0.3">
      <c r="A102" s="273" t="s">
        <v>449</v>
      </c>
      <c r="B102" s="274" t="s">
        <v>451</v>
      </c>
      <c r="C102" s="275" t="s">
        <v>461</v>
      </c>
      <c r="D102" s="276" t="s">
        <v>462</v>
      </c>
      <c r="E102" s="275" t="s">
        <v>452</v>
      </c>
      <c r="F102" s="276" t="s">
        <v>453</v>
      </c>
      <c r="G102" s="275" t="s">
        <v>773</v>
      </c>
      <c r="H102" s="275" t="s">
        <v>789</v>
      </c>
      <c r="I102" s="275" t="s">
        <v>790</v>
      </c>
      <c r="J102" s="275" t="s">
        <v>791</v>
      </c>
      <c r="K102" s="275" t="s">
        <v>792</v>
      </c>
      <c r="L102" s="277">
        <v>273.58039318091699</v>
      </c>
      <c r="M102" s="277">
        <v>1</v>
      </c>
      <c r="N102" s="278">
        <v>273.58039318091699</v>
      </c>
    </row>
    <row r="103" spans="1:14" ht="14.4" customHeight="1" x14ac:dyDescent="0.3">
      <c r="A103" s="273" t="s">
        <v>449</v>
      </c>
      <c r="B103" s="274" t="s">
        <v>451</v>
      </c>
      <c r="C103" s="275" t="s">
        <v>461</v>
      </c>
      <c r="D103" s="276" t="s">
        <v>462</v>
      </c>
      <c r="E103" s="275" t="s">
        <v>456</v>
      </c>
      <c r="F103" s="276" t="s">
        <v>457</v>
      </c>
      <c r="G103" s="275"/>
      <c r="H103" s="275" t="s">
        <v>793</v>
      </c>
      <c r="I103" s="275" t="s">
        <v>794</v>
      </c>
      <c r="J103" s="275" t="s">
        <v>795</v>
      </c>
      <c r="K103" s="275" t="s">
        <v>796</v>
      </c>
      <c r="L103" s="277">
        <v>210.629374951485</v>
      </c>
      <c r="M103" s="277">
        <v>3</v>
      </c>
      <c r="N103" s="278">
        <v>631.88812485445499</v>
      </c>
    </row>
    <row r="104" spans="1:14" ht="14.4" customHeight="1" x14ac:dyDescent="0.3">
      <c r="A104" s="273" t="s">
        <v>449</v>
      </c>
      <c r="B104" s="274" t="s">
        <v>451</v>
      </c>
      <c r="C104" s="275" t="s">
        <v>461</v>
      </c>
      <c r="D104" s="276" t="s">
        <v>462</v>
      </c>
      <c r="E104" s="275" t="s">
        <v>456</v>
      </c>
      <c r="F104" s="276" t="s">
        <v>457</v>
      </c>
      <c r="G104" s="275" t="s">
        <v>552</v>
      </c>
      <c r="H104" s="275" t="s">
        <v>797</v>
      </c>
      <c r="I104" s="275" t="s">
        <v>798</v>
      </c>
      <c r="J104" s="275" t="s">
        <v>799</v>
      </c>
      <c r="K104" s="275" t="s">
        <v>800</v>
      </c>
      <c r="L104" s="277">
        <v>23.91</v>
      </c>
      <c r="M104" s="277">
        <v>2</v>
      </c>
      <c r="N104" s="278">
        <v>47.82</v>
      </c>
    </row>
    <row r="105" spans="1:14" ht="14.4" customHeight="1" x14ac:dyDescent="0.3">
      <c r="A105" s="273" t="s">
        <v>449</v>
      </c>
      <c r="B105" s="274" t="s">
        <v>451</v>
      </c>
      <c r="C105" s="275" t="s">
        <v>461</v>
      </c>
      <c r="D105" s="276" t="s">
        <v>462</v>
      </c>
      <c r="E105" s="275" t="s">
        <v>456</v>
      </c>
      <c r="F105" s="276" t="s">
        <v>457</v>
      </c>
      <c r="G105" s="275" t="s">
        <v>552</v>
      </c>
      <c r="H105" s="275" t="s">
        <v>801</v>
      </c>
      <c r="I105" s="275" t="s">
        <v>802</v>
      </c>
      <c r="J105" s="275" t="s">
        <v>803</v>
      </c>
      <c r="K105" s="275" t="s">
        <v>804</v>
      </c>
      <c r="L105" s="277">
        <v>78.099999999999994</v>
      </c>
      <c r="M105" s="277">
        <v>1</v>
      </c>
      <c r="N105" s="278">
        <v>78.099999999999994</v>
      </c>
    </row>
    <row r="106" spans="1:14" ht="14.4" customHeight="1" x14ac:dyDescent="0.3">
      <c r="A106" s="273" t="s">
        <v>449</v>
      </c>
      <c r="B106" s="274" t="s">
        <v>451</v>
      </c>
      <c r="C106" s="275" t="s">
        <v>461</v>
      </c>
      <c r="D106" s="276" t="s">
        <v>462</v>
      </c>
      <c r="E106" s="275" t="s">
        <v>456</v>
      </c>
      <c r="F106" s="276" t="s">
        <v>457</v>
      </c>
      <c r="G106" s="275" t="s">
        <v>773</v>
      </c>
      <c r="H106" s="275" t="s">
        <v>805</v>
      </c>
      <c r="I106" s="275" t="s">
        <v>806</v>
      </c>
      <c r="J106" s="275" t="s">
        <v>807</v>
      </c>
      <c r="K106" s="275" t="s">
        <v>800</v>
      </c>
      <c r="L106" s="277">
        <v>31.2</v>
      </c>
      <c r="M106" s="277">
        <v>1</v>
      </c>
      <c r="N106" s="278">
        <v>31.2</v>
      </c>
    </row>
    <row r="107" spans="1:14" ht="14.4" customHeight="1" x14ac:dyDescent="0.3">
      <c r="A107" s="273" t="s">
        <v>449</v>
      </c>
      <c r="B107" s="274" t="s">
        <v>451</v>
      </c>
      <c r="C107" s="275" t="s">
        <v>461</v>
      </c>
      <c r="D107" s="276" t="s">
        <v>462</v>
      </c>
      <c r="E107" s="275" t="s">
        <v>456</v>
      </c>
      <c r="F107" s="276" t="s">
        <v>457</v>
      </c>
      <c r="G107" s="275" t="s">
        <v>773</v>
      </c>
      <c r="H107" s="275" t="s">
        <v>808</v>
      </c>
      <c r="I107" s="275" t="s">
        <v>809</v>
      </c>
      <c r="J107" s="275" t="s">
        <v>810</v>
      </c>
      <c r="K107" s="275" t="s">
        <v>811</v>
      </c>
      <c r="L107" s="277">
        <v>317.64999999999998</v>
      </c>
      <c r="M107" s="277">
        <v>1</v>
      </c>
      <c r="N107" s="278">
        <v>317.64999999999998</v>
      </c>
    </row>
    <row r="108" spans="1:14" ht="14.4" customHeight="1" x14ac:dyDescent="0.3">
      <c r="A108" s="273" t="s">
        <v>449</v>
      </c>
      <c r="B108" s="274" t="s">
        <v>451</v>
      </c>
      <c r="C108" s="275" t="s">
        <v>461</v>
      </c>
      <c r="D108" s="276" t="s">
        <v>462</v>
      </c>
      <c r="E108" s="275" t="s">
        <v>458</v>
      </c>
      <c r="F108" s="276" t="s">
        <v>459</v>
      </c>
      <c r="G108" s="275" t="s">
        <v>552</v>
      </c>
      <c r="H108" s="275" t="s">
        <v>812</v>
      </c>
      <c r="I108" s="275" t="s">
        <v>813</v>
      </c>
      <c r="J108" s="275" t="s">
        <v>814</v>
      </c>
      <c r="K108" s="275" t="s">
        <v>815</v>
      </c>
      <c r="L108" s="277">
        <v>95.77</v>
      </c>
      <c r="M108" s="277">
        <v>4</v>
      </c>
      <c r="N108" s="278">
        <v>383.08</v>
      </c>
    </row>
    <row r="109" spans="1:14" ht="14.4" customHeight="1" x14ac:dyDescent="0.3">
      <c r="A109" s="273" t="s">
        <v>449</v>
      </c>
      <c r="B109" s="274" t="s">
        <v>451</v>
      </c>
      <c r="C109" s="275" t="s">
        <v>461</v>
      </c>
      <c r="D109" s="276" t="s">
        <v>462</v>
      </c>
      <c r="E109" s="275" t="s">
        <v>458</v>
      </c>
      <c r="F109" s="276" t="s">
        <v>459</v>
      </c>
      <c r="G109" s="275" t="s">
        <v>552</v>
      </c>
      <c r="H109" s="275" t="s">
        <v>816</v>
      </c>
      <c r="I109" s="275" t="s">
        <v>817</v>
      </c>
      <c r="J109" s="275" t="s">
        <v>818</v>
      </c>
      <c r="K109" s="275" t="s">
        <v>819</v>
      </c>
      <c r="L109" s="277">
        <v>75.97</v>
      </c>
      <c r="M109" s="277">
        <v>2</v>
      </c>
      <c r="N109" s="278">
        <v>151.94</v>
      </c>
    </row>
    <row r="110" spans="1:14" ht="14.4" customHeight="1" x14ac:dyDescent="0.3">
      <c r="A110" s="273" t="s">
        <v>449</v>
      </c>
      <c r="B110" s="274" t="s">
        <v>451</v>
      </c>
      <c r="C110" s="275" t="s">
        <v>465</v>
      </c>
      <c r="D110" s="276" t="s">
        <v>466</v>
      </c>
      <c r="E110" s="275" t="s">
        <v>452</v>
      </c>
      <c r="F110" s="276" t="s">
        <v>453</v>
      </c>
      <c r="G110" s="275"/>
      <c r="H110" s="275" t="s">
        <v>820</v>
      </c>
      <c r="I110" s="275" t="s">
        <v>821</v>
      </c>
      <c r="J110" s="275" t="s">
        <v>822</v>
      </c>
      <c r="K110" s="275" t="s">
        <v>823</v>
      </c>
      <c r="L110" s="277">
        <v>46.55</v>
      </c>
      <c r="M110" s="277">
        <v>1</v>
      </c>
      <c r="N110" s="278">
        <v>46.55</v>
      </c>
    </row>
    <row r="111" spans="1:14" ht="14.4" customHeight="1" x14ac:dyDescent="0.3">
      <c r="A111" s="273" t="s">
        <v>449</v>
      </c>
      <c r="B111" s="274" t="s">
        <v>451</v>
      </c>
      <c r="C111" s="275" t="s">
        <v>465</v>
      </c>
      <c r="D111" s="276" t="s">
        <v>466</v>
      </c>
      <c r="E111" s="275" t="s">
        <v>452</v>
      </c>
      <c r="F111" s="276" t="s">
        <v>453</v>
      </c>
      <c r="G111" s="275"/>
      <c r="H111" s="275" t="s">
        <v>824</v>
      </c>
      <c r="I111" s="275" t="s">
        <v>825</v>
      </c>
      <c r="J111" s="275" t="s">
        <v>826</v>
      </c>
      <c r="K111" s="275" t="s">
        <v>827</v>
      </c>
      <c r="L111" s="277">
        <v>310.07283333333334</v>
      </c>
      <c r="M111" s="277">
        <v>12</v>
      </c>
      <c r="N111" s="278">
        <v>3720.8739999999998</v>
      </c>
    </row>
    <row r="112" spans="1:14" ht="14.4" customHeight="1" x14ac:dyDescent="0.3">
      <c r="A112" s="273" t="s">
        <v>449</v>
      </c>
      <c r="B112" s="274" t="s">
        <v>451</v>
      </c>
      <c r="C112" s="275" t="s">
        <v>465</v>
      </c>
      <c r="D112" s="276" t="s">
        <v>466</v>
      </c>
      <c r="E112" s="275" t="s">
        <v>452</v>
      </c>
      <c r="F112" s="276" t="s">
        <v>453</v>
      </c>
      <c r="G112" s="275"/>
      <c r="H112" s="275" t="s">
        <v>828</v>
      </c>
      <c r="I112" s="275" t="s">
        <v>829</v>
      </c>
      <c r="J112" s="275" t="s">
        <v>822</v>
      </c>
      <c r="K112" s="275" t="s">
        <v>830</v>
      </c>
      <c r="L112" s="277">
        <v>152.08600000000001</v>
      </c>
      <c r="M112" s="277">
        <v>2</v>
      </c>
      <c r="N112" s="278">
        <v>304.17200000000003</v>
      </c>
    </row>
    <row r="113" spans="1:14" ht="14.4" customHeight="1" x14ac:dyDescent="0.3">
      <c r="A113" s="273" t="s">
        <v>449</v>
      </c>
      <c r="B113" s="274" t="s">
        <v>451</v>
      </c>
      <c r="C113" s="275" t="s">
        <v>465</v>
      </c>
      <c r="D113" s="276" t="s">
        <v>466</v>
      </c>
      <c r="E113" s="275" t="s">
        <v>452</v>
      </c>
      <c r="F113" s="276" t="s">
        <v>453</v>
      </c>
      <c r="G113" s="275"/>
      <c r="H113" s="275" t="s">
        <v>831</v>
      </c>
      <c r="I113" s="275" t="s">
        <v>832</v>
      </c>
      <c r="J113" s="275" t="s">
        <v>833</v>
      </c>
      <c r="K113" s="275" t="s">
        <v>834</v>
      </c>
      <c r="L113" s="277">
        <v>661.33</v>
      </c>
      <c r="M113" s="277">
        <v>1</v>
      </c>
      <c r="N113" s="278">
        <v>661.33</v>
      </c>
    </row>
    <row r="114" spans="1:14" ht="14.4" customHeight="1" x14ac:dyDescent="0.3">
      <c r="A114" s="273" t="s">
        <v>449</v>
      </c>
      <c r="B114" s="274" t="s">
        <v>451</v>
      </c>
      <c r="C114" s="275" t="s">
        <v>465</v>
      </c>
      <c r="D114" s="276" t="s">
        <v>466</v>
      </c>
      <c r="E114" s="275" t="s">
        <v>452</v>
      </c>
      <c r="F114" s="276" t="s">
        <v>453</v>
      </c>
      <c r="G114" s="275"/>
      <c r="H114" s="275" t="s">
        <v>835</v>
      </c>
      <c r="I114" s="275" t="s">
        <v>836</v>
      </c>
      <c r="J114" s="275" t="s">
        <v>837</v>
      </c>
      <c r="K114" s="275" t="s">
        <v>838</v>
      </c>
      <c r="L114" s="277">
        <v>322.07</v>
      </c>
      <c r="M114" s="277">
        <v>2</v>
      </c>
      <c r="N114" s="278">
        <v>644.14</v>
      </c>
    </row>
    <row r="115" spans="1:14" ht="14.4" customHeight="1" x14ac:dyDescent="0.3">
      <c r="A115" s="273" t="s">
        <v>449</v>
      </c>
      <c r="B115" s="274" t="s">
        <v>451</v>
      </c>
      <c r="C115" s="275" t="s">
        <v>465</v>
      </c>
      <c r="D115" s="276" t="s">
        <v>466</v>
      </c>
      <c r="E115" s="275" t="s">
        <v>452</v>
      </c>
      <c r="F115" s="276" t="s">
        <v>453</v>
      </c>
      <c r="G115" s="275"/>
      <c r="H115" s="275" t="s">
        <v>839</v>
      </c>
      <c r="I115" s="275" t="s">
        <v>840</v>
      </c>
      <c r="J115" s="275" t="s">
        <v>841</v>
      </c>
      <c r="K115" s="275" t="s">
        <v>842</v>
      </c>
      <c r="L115" s="277">
        <v>368.27</v>
      </c>
      <c r="M115" s="277">
        <v>2</v>
      </c>
      <c r="N115" s="278">
        <v>736.54</v>
      </c>
    </row>
    <row r="116" spans="1:14" ht="14.4" customHeight="1" x14ac:dyDescent="0.3">
      <c r="A116" s="273" t="s">
        <v>449</v>
      </c>
      <c r="B116" s="274" t="s">
        <v>451</v>
      </c>
      <c r="C116" s="275" t="s">
        <v>465</v>
      </c>
      <c r="D116" s="276" t="s">
        <v>466</v>
      </c>
      <c r="E116" s="275" t="s">
        <v>452</v>
      </c>
      <c r="F116" s="276" t="s">
        <v>453</v>
      </c>
      <c r="G116" s="275"/>
      <c r="H116" s="275" t="s">
        <v>843</v>
      </c>
      <c r="I116" s="275" t="s">
        <v>844</v>
      </c>
      <c r="J116" s="275" t="s">
        <v>845</v>
      </c>
      <c r="K116" s="275" t="s">
        <v>846</v>
      </c>
      <c r="L116" s="277">
        <v>60</v>
      </c>
      <c r="M116" s="277">
        <v>5</v>
      </c>
      <c r="N116" s="278">
        <v>300</v>
      </c>
    </row>
    <row r="117" spans="1:14" ht="14.4" customHeight="1" x14ac:dyDescent="0.3">
      <c r="A117" s="273" t="s">
        <v>449</v>
      </c>
      <c r="B117" s="274" t="s">
        <v>451</v>
      </c>
      <c r="C117" s="275" t="s">
        <v>465</v>
      </c>
      <c r="D117" s="276" t="s">
        <v>466</v>
      </c>
      <c r="E117" s="275" t="s">
        <v>452</v>
      </c>
      <c r="F117" s="276" t="s">
        <v>453</v>
      </c>
      <c r="G117" s="275"/>
      <c r="H117" s="275" t="s">
        <v>525</v>
      </c>
      <c r="I117" s="275" t="s">
        <v>526</v>
      </c>
      <c r="J117" s="275" t="s">
        <v>527</v>
      </c>
      <c r="K117" s="275" t="s">
        <v>528</v>
      </c>
      <c r="L117" s="277">
        <v>99.016109386664496</v>
      </c>
      <c r="M117" s="277">
        <v>2</v>
      </c>
      <c r="N117" s="278">
        <v>198.03221877332899</v>
      </c>
    </row>
    <row r="118" spans="1:14" ht="14.4" customHeight="1" x14ac:dyDescent="0.3">
      <c r="A118" s="273" t="s">
        <v>449</v>
      </c>
      <c r="B118" s="274" t="s">
        <v>451</v>
      </c>
      <c r="C118" s="275" t="s">
        <v>465</v>
      </c>
      <c r="D118" s="276" t="s">
        <v>466</v>
      </c>
      <c r="E118" s="275" t="s">
        <v>452</v>
      </c>
      <c r="F118" s="276" t="s">
        <v>453</v>
      </c>
      <c r="G118" s="275"/>
      <c r="H118" s="275" t="s">
        <v>847</v>
      </c>
      <c r="I118" s="275" t="s">
        <v>530</v>
      </c>
      <c r="J118" s="275" t="s">
        <v>848</v>
      </c>
      <c r="K118" s="275" t="s">
        <v>849</v>
      </c>
      <c r="L118" s="277">
        <v>153.59299999999999</v>
      </c>
      <c r="M118" s="277">
        <v>2</v>
      </c>
      <c r="N118" s="278">
        <v>307.18599999999998</v>
      </c>
    </row>
    <row r="119" spans="1:14" ht="14.4" customHeight="1" x14ac:dyDescent="0.3">
      <c r="A119" s="273" t="s">
        <v>449</v>
      </c>
      <c r="B119" s="274" t="s">
        <v>451</v>
      </c>
      <c r="C119" s="275" t="s">
        <v>465</v>
      </c>
      <c r="D119" s="276" t="s">
        <v>466</v>
      </c>
      <c r="E119" s="275" t="s">
        <v>452</v>
      </c>
      <c r="F119" s="276" t="s">
        <v>453</v>
      </c>
      <c r="G119" s="275"/>
      <c r="H119" s="275" t="s">
        <v>850</v>
      </c>
      <c r="I119" s="275" t="s">
        <v>851</v>
      </c>
      <c r="J119" s="275" t="s">
        <v>852</v>
      </c>
      <c r="K119" s="275" t="s">
        <v>535</v>
      </c>
      <c r="L119" s="277">
        <v>203.98</v>
      </c>
      <c r="M119" s="277">
        <v>3</v>
      </c>
      <c r="N119" s="278">
        <v>611.93999999999994</v>
      </c>
    </row>
    <row r="120" spans="1:14" ht="14.4" customHeight="1" x14ac:dyDescent="0.3">
      <c r="A120" s="273" t="s">
        <v>449</v>
      </c>
      <c r="B120" s="274" t="s">
        <v>451</v>
      </c>
      <c r="C120" s="275" t="s">
        <v>465</v>
      </c>
      <c r="D120" s="276" t="s">
        <v>466</v>
      </c>
      <c r="E120" s="275" t="s">
        <v>452</v>
      </c>
      <c r="F120" s="276" t="s">
        <v>453</v>
      </c>
      <c r="G120" s="275"/>
      <c r="H120" s="275" t="s">
        <v>853</v>
      </c>
      <c r="I120" s="275" t="s">
        <v>854</v>
      </c>
      <c r="J120" s="275" t="s">
        <v>855</v>
      </c>
      <c r="K120" s="275" t="s">
        <v>856</v>
      </c>
      <c r="L120" s="277">
        <v>82.653888888888886</v>
      </c>
      <c r="M120" s="277">
        <v>9</v>
      </c>
      <c r="N120" s="278">
        <v>743.88499999999999</v>
      </c>
    </row>
    <row r="121" spans="1:14" ht="14.4" customHeight="1" x14ac:dyDescent="0.3">
      <c r="A121" s="273" t="s">
        <v>449</v>
      </c>
      <c r="B121" s="274" t="s">
        <v>451</v>
      </c>
      <c r="C121" s="275" t="s">
        <v>465</v>
      </c>
      <c r="D121" s="276" t="s">
        <v>466</v>
      </c>
      <c r="E121" s="275" t="s">
        <v>452</v>
      </c>
      <c r="F121" s="276" t="s">
        <v>453</v>
      </c>
      <c r="G121" s="275"/>
      <c r="H121" s="275" t="s">
        <v>857</v>
      </c>
      <c r="I121" s="275" t="s">
        <v>857</v>
      </c>
      <c r="J121" s="275" t="s">
        <v>858</v>
      </c>
      <c r="K121" s="275" t="s">
        <v>859</v>
      </c>
      <c r="L121" s="277">
        <v>165.15</v>
      </c>
      <c r="M121" s="277">
        <v>1</v>
      </c>
      <c r="N121" s="278">
        <v>165.15</v>
      </c>
    </row>
    <row r="122" spans="1:14" ht="14.4" customHeight="1" x14ac:dyDescent="0.3">
      <c r="A122" s="273" t="s">
        <v>449</v>
      </c>
      <c r="B122" s="274" t="s">
        <v>451</v>
      </c>
      <c r="C122" s="275" t="s">
        <v>465</v>
      </c>
      <c r="D122" s="276" t="s">
        <v>466</v>
      </c>
      <c r="E122" s="275" t="s">
        <v>452</v>
      </c>
      <c r="F122" s="276" t="s">
        <v>453</v>
      </c>
      <c r="G122" s="275"/>
      <c r="H122" s="275" t="s">
        <v>860</v>
      </c>
      <c r="I122" s="275" t="s">
        <v>860</v>
      </c>
      <c r="J122" s="275" t="s">
        <v>861</v>
      </c>
      <c r="K122" s="275" t="s">
        <v>862</v>
      </c>
      <c r="L122" s="277">
        <v>107.23</v>
      </c>
      <c r="M122" s="277">
        <v>1</v>
      </c>
      <c r="N122" s="278">
        <v>107.23</v>
      </c>
    </row>
    <row r="123" spans="1:14" ht="14.4" customHeight="1" x14ac:dyDescent="0.3">
      <c r="A123" s="273" t="s">
        <v>449</v>
      </c>
      <c r="B123" s="274" t="s">
        <v>451</v>
      </c>
      <c r="C123" s="275" t="s">
        <v>465</v>
      </c>
      <c r="D123" s="276" t="s">
        <v>466</v>
      </c>
      <c r="E123" s="275" t="s">
        <v>452</v>
      </c>
      <c r="F123" s="276" t="s">
        <v>453</v>
      </c>
      <c r="G123" s="275"/>
      <c r="H123" s="275" t="s">
        <v>863</v>
      </c>
      <c r="I123" s="275" t="s">
        <v>863</v>
      </c>
      <c r="J123" s="275" t="s">
        <v>864</v>
      </c>
      <c r="K123" s="275" t="s">
        <v>865</v>
      </c>
      <c r="L123" s="277">
        <v>58.940095853607801</v>
      </c>
      <c r="M123" s="277">
        <v>1</v>
      </c>
      <c r="N123" s="278">
        <v>58.940095853607801</v>
      </c>
    </row>
    <row r="124" spans="1:14" ht="14.4" customHeight="1" x14ac:dyDescent="0.3">
      <c r="A124" s="273" t="s">
        <v>449</v>
      </c>
      <c r="B124" s="274" t="s">
        <v>451</v>
      </c>
      <c r="C124" s="275" t="s">
        <v>465</v>
      </c>
      <c r="D124" s="276" t="s">
        <v>466</v>
      </c>
      <c r="E124" s="275" t="s">
        <v>452</v>
      </c>
      <c r="F124" s="276" t="s">
        <v>453</v>
      </c>
      <c r="G124" s="275"/>
      <c r="H124" s="275" t="s">
        <v>866</v>
      </c>
      <c r="I124" s="275" t="s">
        <v>867</v>
      </c>
      <c r="J124" s="275" t="s">
        <v>868</v>
      </c>
      <c r="K124" s="275" t="s">
        <v>627</v>
      </c>
      <c r="L124" s="277">
        <v>167.58500000000001</v>
      </c>
      <c r="M124" s="277">
        <v>1</v>
      </c>
      <c r="N124" s="278">
        <v>167.58500000000001</v>
      </c>
    </row>
    <row r="125" spans="1:14" ht="14.4" customHeight="1" x14ac:dyDescent="0.3">
      <c r="A125" s="273" t="s">
        <v>449</v>
      </c>
      <c r="B125" s="274" t="s">
        <v>451</v>
      </c>
      <c r="C125" s="275" t="s">
        <v>465</v>
      </c>
      <c r="D125" s="276" t="s">
        <v>466</v>
      </c>
      <c r="E125" s="275" t="s">
        <v>452</v>
      </c>
      <c r="F125" s="276" t="s">
        <v>453</v>
      </c>
      <c r="G125" s="275"/>
      <c r="H125" s="275" t="s">
        <v>869</v>
      </c>
      <c r="I125" s="275" t="s">
        <v>870</v>
      </c>
      <c r="J125" s="275" t="s">
        <v>871</v>
      </c>
      <c r="K125" s="275" t="s">
        <v>849</v>
      </c>
      <c r="L125" s="277">
        <v>145.58500000000001</v>
      </c>
      <c r="M125" s="277">
        <v>1</v>
      </c>
      <c r="N125" s="278">
        <v>145.58500000000001</v>
      </c>
    </row>
    <row r="126" spans="1:14" ht="14.4" customHeight="1" x14ac:dyDescent="0.3">
      <c r="A126" s="273" t="s">
        <v>449</v>
      </c>
      <c r="B126" s="274" t="s">
        <v>451</v>
      </c>
      <c r="C126" s="275" t="s">
        <v>465</v>
      </c>
      <c r="D126" s="276" t="s">
        <v>466</v>
      </c>
      <c r="E126" s="275" t="s">
        <v>452</v>
      </c>
      <c r="F126" s="276" t="s">
        <v>453</v>
      </c>
      <c r="G126" s="275"/>
      <c r="H126" s="275" t="s">
        <v>872</v>
      </c>
      <c r="I126" s="275" t="s">
        <v>872</v>
      </c>
      <c r="J126" s="275" t="s">
        <v>873</v>
      </c>
      <c r="K126" s="275" t="s">
        <v>874</v>
      </c>
      <c r="L126" s="277">
        <v>731.07</v>
      </c>
      <c r="M126" s="277">
        <v>1</v>
      </c>
      <c r="N126" s="278">
        <v>731.07</v>
      </c>
    </row>
    <row r="127" spans="1:14" ht="14.4" customHeight="1" x14ac:dyDescent="0.3">
      <c r="A127" s="273" t="s">
        <v>449</v>
      </c>
      <c r="B127" s="274" t="s">
        <v>451</v>
      </c>
      <c r="C127" s="275" t="s">
        <v>465</v>
      </c>
      <c r="D127" s="276" t="s">
        <v>466</v>
      </c>
      <c r="E127" s="275" t="s">
        <v>452</v>
      </c>
      <c r="F127" s="276" t="s">
        <v>453</v>
      </c>
      <c r="G127" s="275" t="s">
        <v>552</v>
      </c>
      <c r="H127" s="275" t="s">
        <v>875</v>
      </c>
      <c r="I127" s="275" t="s">
        <v>876</v>
      </c>
      <c r="J127" s="275" t="s">
        <v>877</v>
      </c>
      <c r="K127" s="275" t="s">
        <v>878</v>
      </c>
      <c r="L127" s="277">
        <v>23.0502721664093</v>
      </c>
      <c r="M127" s="277">
        <v>1</v>
      </c>
      <c r="N127" s="278">
        <v>23.0502721664093</v>
      </c>
    </row>
    <row r="128" spans="1:14" ht="14.4" customHeight="1" x14ac:dyDescent="0.3">
      <c r="A128" s="273" t="s">
        <v>449</v>
      </c>
      <c r="B128" s="274" t="s">
        <v>451</v>
      </c>
      <c r="C128" s="275" t="s">
        <v>465</v>
      </c>
      <c r="D128" s="276" t="s">
        <v>466</v>
      </c>
      <c r="E128" s="275" t="s">
        <v>452</v>
      </c>
      <c r="F128" s="276" t="s">
        <v>453</v>
      </c>
      <c r="G128" s="275" t="s">
        <v>552</v>
      </c>
      <c r="H128" s="275" t="s">
        <v>879</v>
      </c>
      <c r="I128" s="275" t="s">
        <v>880</v>
      </c>
      <c r="J128" s="275" t="s">
        <v>881</v>
      </c>
      <c r="K128" s="275" t="s">
        <v>882</v>
      </c>
      <c r="L128" s="277">
        <v>97.24</v>
      </c>
      <c r="M128" s="277">
        <v>1</v>
      </c>
      <c r="N128" s="278">
        <v>97.24</v>
      </c>
    </row>
    <row r="129" spans="1:14" ht="14.4" customHeight="1" x14ac:dyDescent="0.3">
      <c r="A129" s="273" t="s">
        <v>449</v>
      </c>
      <c r="B129" s="274" t="s">
        <v>451</v>
      </c>
      <c r="C129" s="275" t="s">
        <v>465</v>
      </c>
      <c r="D129" s="276" t="s">
        <v>466</v>
      </c>
      <c r="E129" s="275" t="s">
        <v>452</v>
      </c>
      <c r="F129" s="276" t="s">
        <v>453</v>
      </c>
      <c r="G129" s="275" t="s">
        <v>552</v>
      </c>
      <c r="H129" s="275" t="s">
        <v>553</v>
      </c>
      <c r="I129" s="275" t="s">
        <v>554</v>
      </c>
      <c r="J129" s="275" t="s">
        <v>555</v>
      </c>
      <c r="K129" s="275" t="s">
        <v>556</v>
      </c>
      <c r="L129" s="277">
        <v>72.529823343587296</v>
      </c>
      <c r="M129" s="277">
        <v>2</v>
      </c>
      <c r="N129" s="278">
        <v>145.05964668717459</v>
      </c>
    </row>
    <row r="130" spans="1:14" ht="14.4" customHeight="1" x14ac:dyDescent="0.3">
      <c r="A130" s="273" t="s">
        <v>449</v>
      </c>
      <c r="B130" s="274" t="s">
        <v>451</v>
      </c>
      <c r="C130" s="275" t="s">
        <v>465</v>
      </c>
      <c r="D130" s="276" t="s">
        <v>466</v>
      </c>
      <c r="E130" s="275" t="s">
        <v>452</v>
      </c>
      <c r="F130" s="276" t="s">
        <v>453</v>
      </c>
      <c r="G130" s="275" t="s">
        <v>552</v>
      </c>
      <c r="H130" s="275" t="s">
        <v>557</v>
      </c>
      <c r="I130" s="275" t="s">
        <v>558</v>
      </c>
      <c r="J130" s="275" t="s">
        <v>559</v>
      </c>
      <c r="K130" s="275" t="s">
        <v>560</v>
      </c>
      <c r="L130" s="277">
        <v>72.355333333333334</v>
      </c>
      <c r="M130" s="277">
        <v>3</v>
      </c>
      <c r="N130" s="278">
        <v>217.066</v>
      </c>
    </row>
    <row r="131" spans="1:14" ht="14.4" customHeight="1" x14ac:dyDescent="0.3">
      <c r="A131" s="273" t="s">
        <v>449</v>
      </c>
      <c r="B131" s="274" t="s">
        <v>451</v>
      </c>
      <c r="C131" s="275" t="s">
        <v>465</v>
      </c>
      <c r="D131" s="276" t="s">
        <v>466</v>
      </c>
      <c r="E131" s="275" t="s">
        <v>452</v>
      </c>
      <c r="F131" s="276" t="s">
        <v>453</v>
      </c>
      <c r="G131" s="275" t="s">
        <v>552</v>
      </c>
      <c r="H131" s="275" t="s">
        <v>883</v>
      </c>
      <c r="I131" s="275" t="s">
        <v>884</v>
      </c>
      <c r="J131" s="275" t="s">
        <v>885</v>
      </c>
      <c r="K131" s="275" t="s">
        <v>886</v>
      </c>
      <c r="L131" s="277">
        <v>49.8</v>
      </c>
      <c r="M131" s="277">
        <v>1</v>
      </c>
      <c r="N131" s="278">
        <v>49.8</v>
      </c>
    </row>
    <row r="132" spans="1:14" ht="14.4" customHeight="1" x14ac:dyDescent="0.3">
      <c r="A132" s="273" t="s">
        <v>449</v>
      </c>
      <c r="B132" s="274" t="s">
        <v>451</v>
      </c>
      <c r="C132" s="275" t="s">
        <v>465</v>
      </c>
      <c r="D132" s="276" t="s">
        <v>466</v>
      </c>
      <c r="E132" s="275" t="s">
        <v>452</v>
      </c>
      <c r="F132" s="276" t="s">
        <v>453</v>
      </c>
      <c r="G132" s="275" t="s">
        <v>552</v>
      </c>
      <c r="H132" s="275" t="s">
        <v>887</v>
      </c>
      <c r="I132" s="275" t="s">
        <v>888</v>
      </c>
      <c r="J132" s="275" t="s">
        <v>889</v>
      </c>
      <c r="K132" s="275" t="s">
        <v>890</v>
      </c>
      <c r="L132" s="277">
        <v>77.541747958010703</v>
      </c>
      <c r="M132" s="277">
        <v>2</v>
      </c>
      <c r="N132" s="278">
        <v>155.08349591602141</v>
      </c>
    </row>
    <row r="133" spans="1:14" ht="14.4" customHeight="1" x14ac:dyDescent="0.3">
      <c r="A133" s="273" t="s">
        <v>449</v>
      </c>
      <c r="B133" s="274" t="s">
        <v>451</v>
      </c>
      <c r="C133" s="275" t="s">
        <v>465</v>
      </c>
      <c r="D133" s="276" t="s">
        <v>466</v>
      </c>
      <c r="E133" s="275" t="s">
        <v>452</v>
      </c>
      <c r="F133" s="276" t="s">
        <v>453</v>
      </c>
      <c r="G133" s="275" t="s">
        <v>552</v>
      </c>
      <c r="H133" s="275" t="s">
        <v>891</v>
      </c>
      <c r="I133" s="275" t="s">
        <v>892</v>
      </c>
      <c r="J133" s="275" t="s">
        <v>893</v>
      </c>
      <c r="K133" s="275" t="s">
        <v>894</v>
      </c>
      <c r="L133" s="277">
        <v>104.03</v>
      </c>
      <c r="M133" s="277">
        <v>2</v>
      </c>
      <c r="N133" s="278">
        <v>208.06</v>
      </c>
    </row>
    <row r="134" spans="1:14" ht="14.4" customHeight="1" x14ac:dyDescent="0.3">
      <c r="A134" s="273" t="s">
        <v>449</v>
      </c>
      <c r="B134" s="274" t="s">
        <v>451</v>
      </c>
      <c r="C134" s="275" t="s">
        <v>465</v>
      </c>
      <c r="D134" s="276" t="s">
        <v>466</v>
      </c>
      <c r="E134" s="275" t="s">
        <v>452</v>
      </c>
      <c r="F134" s="276" t="s">
        <v>453</v>
      </c>
      <c r="G134" s="275" t="s">
        <v>552</v>
      </c>
      <c r="H134" s="275" t="s">
        <v>895</v>
      </c>
      <c r="I134" s="275" t="s">
        <v>896</v>
      </c>
      <c r="J134" s="275" t="s">
        <v>897</v>
      </c>
      <c r="K134" s="275" t="s">
        <v>898</v>
      </c>
      <c r="L134" s="277">
        <v>22.240099149888898</v>
      </c>
      <c r="M134" s="277">
        <v>2</v>
      </c>
      <c r="N134" s="278">
        <v>44.480198299777797</v>
      </c>
    </row>
    <row r="135" spans="1:14" ht="14.4" customHeight="1" x14ac:dyDescent="0.3">
      <c r="A135" s="273" t="s">
        <v>449</v>
      </c>
      <c r="B135" s="274" t="s">
        <v>451</v>
      </c>
      <c r="C135" s="275" t="s">
        <v>465</v>
      </c>
      <c r="D135" s="276" t="s">
        <v>466</v>
      </c>
      <c r="E135" s="275" t="s">
        <v>452</v>
      </c>
      <c r="F135" s="276" t="s">
        <v>453</v>
      </c>
      <c r="G135" s="275" t="s">
        <v>552</v>
      </c>
      <c r="H135" s="275" t="s">
        <v>899</v>
      </c>
      <c r="I135" s="275" t="s">
        <v>900</v>
      </c>
      <c r="J135" s="275" t="s">
        <v>901</v>
      </c>
      <c r="K135" s="275" t="s">
        <v>902</v>
      </c>
      <c r="L135" s="277">
        <v>187.68999999999997</v>
      </c>
      <c r="M135" s="277">
        <v>3</v>
      </c>
      <c r="N135" s="278">
        <v>563.06999999999994</v>
      </c>
    </row>
    <row r="136" spans="1:14" ht="14.4" customHeight="1" x14ac:dyDescent="0.3">
      <c r="A136" s="273" t="s">
        <v>449</v>
      </c>
      <c r="B136" s="274" t="s">
        <v>451</v>
      </c>
      <c r="C136" s="275" t="s">
        <v>465</v>
      </c>
      <c r="D136" s="276" t="s">
        <v>466</v>
      </c>
      <c r="E136" s="275" t="s">
        <v>452</v>
      </c>
      <c r="F136" s="276" t="s">
        <v>453</v>
      </c>
      <c r="G136" s="275" t="s">
        <v>552</v>
      </c>
      <c r="H136" s="275" t="s">
        <v>903</v>
      </c>
      <c r="I136" s="275" t="s">
        <v>904</v>
      </c>
      <c r="J136" s="275" t="s">
        <v>905</v>
      </c>
      <c r="K136" s="275" t="s">
        <v>906</v>
      </c>
      <c r="L136" s="277">
        <v>81.510000000000005</v>
      </c>
      <c r="M136" s="277">
        <v>4</v>
      </c>
      <c r="N136" s="278">
        <v>326.04000000000002</v>
      </c>
    </row>
    <row r="137" spans="1:14" ht="14.4" customHeight="1" x14ac:dyDescent="0.3">
      <c r="A137" s="273" t="s">
        <v>449</v>
      </c>
      <c r="B137" s="274" t="s">
        <v>451</v>
      </c>
      <c r="C137" s="275" t="s">
        <v>465</v>
      </c>
      <c r="D137" s="276" t="s">
        <v>466</v>
      </c>
      <c r="E137" s="275" t="s">
        <v>452</v>
      </c>
      <c r="F137" s="276" t="s">
        <v>453</v>
      </c>
      <c r="G137" s="275" t="s">
        <v>552</v>
      </c>
      <c r="H137" s="275" t="s">
        <v>907</v>
      </c>
      <c r="I137" s="275" t="s">
        <v>908</v>
      </c>
      <c r="J137" s="275" t="s">
        <v>909</v>
      </c>
      <c r="K137" s="275" t="s">
        <v>910</v>
      </c>
      <c r="L137" s="277">
        <v>331.5</v>
      </c>
      <c r="M137" s="277">
        <v>1</v>
      </c>
      <c r="N137" s="278">
        <v>331.5</v>
      </c>
    </row>
    <row r="138" spans="1:14" ht="14.4" customHeight="1" x14ac:dyDescent="0.3">
      <c r="A138" s="273" t="s">
        <v>449</v>
      </c>
      <c r="B138" s="274" t="s">
        <v>451</v>
      </c>
      <c r="C138" s="275" t="s">
        <v>465</v>
      </c>
      <c r="D138" s="276" t="s">
        <v>466</v>
      </c>
      <c r="E138" s="275" t="s">
        <v>452</v>
      </c>
      <c r="F138" s="276" t="s">
        <v>453</v>
      </c>
      <c r="G138" s="275" t="s">
        <v>552</v>
      </c>
      <c r="H138" s="275" t="s">
        <v>911</v>
      </c>
      <c r="I138" s="275" t="s">
        <v>912</v>
      </c>
      <c r="J138" s="275" t="s">
        <v>913</v>
      </c>
      <c r="K138" s="275" t="s">
        <v>914</v>
      </c>
      <c r="L138" s="277">
        <v>32.01</v>
      </c>
      <c r="M138" s="277">
        <v>1</v>
      </c>
      <c r="N138" s="278">
        <v>32.01</v>
      </c>
    </row>
    <row r="139" spans="1:14" ht="14.4" customHeight="1" x14ac:dyDescent="0.3">
      <c r="A139" s="273" t="s">
        <v>449</v>
      </c>
      <c r="B139" s="274" t="s">
        <v>451</v>
      </c>
      <c r="C139" s="275" t="s">
        <v>465</v>
      </c>
      <c r="D139" s="276" t="s">
        <v>466</v>
      </c>
      <c r="E139" s="275" t="s">
        <v>452</v>
      </c>
      <c r="F139" s="276" t="s">
        <v>453</v>
      </c>
      <c r="G139" s="275" t="s">
        <v>552</v>
      </c>
      <c r="H139" s="275" t="s">
        <v>915</v>
      </c>
      <c r="I139" s="275" t="s">
        <v>916</v>
      </c>
      <c r="J139" s="275" t="s">
        <v>917</v>
      </c>
      <c r="K139" s="275" t="s">
        <v>918</v>
      </c>
      <c r="L139" s="277">
        <v>140.459</v>
      </c>
      <c r="M139" s="277">
        <v>8</v>
      </c>
      <c r="N139" s="278">
        <v>1123.672</v>
      </c>
    </row>
    <row r="140" spans="1:14" ht="14.4" customHeight="1" x14ac:dyDescent="0.3">
      <c r="A140" s="273" t="s">
        <v>449</v>
      </c>
      <c r="B140" s="274" t="s">
        <v>451</v>
      </c>
      <c r="C140" s="275" t="s">
        <v>465</v>
      </c>
      <c r="D140" s="276" t="s">
        <v>466</v>
      </c>
      <c r="E140" s="275" t="s">
        <v>452</v>
      </c>
      <c r="F140" s="276" t="s">
        <v>453</v>
      </c>
      <c r="G140" s="275" t="s">
        <v>552</v>
      </c>
      <c r="H140" s="275" t="s">
        <v>597</v>
      </c>
      <c r="I140" s="275" t="s">
        <v>598</v>
      </c>
      <c r="J140" s="275" t="s">
        <v>599</v>
      </c>
      <c r="K140" s="275" t="s">
        <v>600</v>
      </c>
      <c r="L140" s="277">
        <v>161.82</v>
      </c>
      <c r="M140" s="277">
        <v>2</v>
      </c>
      <c r="N140" s="278">
        <v>323.64</v>
      </c>
    </row>
    <row r="141" spans="1:14" ht="14.4" customHeight="1" x14ac:dyDescent="0.3">
      <c r="A141" s="273" t="s">
        <v>449</v>
      </c>
      <c r="B141" s="274" t="s">
        <v>451</v>
      </c>
      <c r="C141" s="275" t="s">
        <v>465</v>
      </c>
      <c r="D141" s="276" t="s">
        <v>466</v>
      </c>
      <c r="E141" s="275" t="s">
        <v>452</v>
      </c>
      <c r="F141" s="276" t="s">
        <v>453</v>
      </c>
      <c r="G141" s="275" t="s">
        <v>552</v>
      </c>
      <c r="H141" s="275" t="s">
        <v>919</v>
      </c>
      <c r="I141" s="275" t="s">
        <v>920</v>
      </c>
      <c r="J141" s="275" t="s">
        <v>921</v>
      </c>
      <c r="K141" s="275" t="s">
        <v>898</v>
      </c>
      <c r="L141" s="277">
        <v>53.115699999999997</v>
      </c>
      <c r="M141" s="277">
        <v>1</v>
      </c>
      <c r="N141" s="278">
        <v>53.115699999999997</v>
      </c>
    </row>
    <row r="142" spans="1:14" ht="14.4" customHeight="1" x14ac:dyDescent="0.3">
      <c r="A142" s="273" t="s">
        <v>449</v>
      </c>
      <c r="B142" s="274" t="s">
        <v>451</v>
      </c>
      <c r="C142" s="275" t="s">
        <v>465</v>
      </c>
      <c r="D142" s="276" t="s">
        <v>466</v>
      </c>
      <c r="E142" s="275" t="s">
        <v>452</v>
      </c>
      <c r="F142" s="276" t="s">
        <v>453</v>
      </c>
      <c r="G142" s="275" t="s">
        <v>552</v>
      </c>
      <c r="H142" s="275" t="s">
        <v>922</v>
      </c>
      <c r="I142" s="275" t="s">
        <v>923</v>
      </c>
      <c r="J142" s="275" t="s">
        <v>924</v>
      </c>
      <c r="K142" s="275" t="s">
        <v>925</v>
      </c>
      <c r="L142" s="277">
        <v>43.64</v>
      </c>
      <c r="M142" s="277">
        <v>1</v>
      </c>
      <c r="N142" s="278">
        <v>43.64</v>
      </c>
    </row>
    <row r="143" spans="1:14" ht="14.4" customHeight="1" x14ac:dyDescent="0.3">
      <c r="A143" s="273" t="s">
        <v>449</v>
      </c>
      <c r="B143" s="274" t="s">
        <v>451</v>
      </c>
      <c r="C143" s="275" t="s">
        <v>465</v>
      </c>
      <c r="D143" s="276" t="s">
        <v>466</v>
      </c>
      <c r="E143" s="275" t="s">
        <v>452</v>
      </c>
      <c r="F143" s="276" t="s">
        <v>453</v>
      </c>
      <c r="G143" s="275" t="s">
        <v>552</v>
      </c>
      <c r="H143" s="275" t="s">
        <v>926</v>
      </c>
      <c r="I143" s="275" t="s">
        <v>927</v>
      </c>
      <c r="J143" s="275" t="s">
        <v>928</v>
      </c>
      <c r="K143" s="275" t="s">
        <v>929</v>
      </c>
      <c r="L143" s="277">
        <v>1840.7157</v>
      </c>
      <c r="M143" s="277">
        <v>10</v>
      </c>
      <c r="N143" s="278">
        <v>18407.156999999999</v>
      </c>
    </row>
    <row r="144" spans="1:14" ht="14.4" customHeight="1" x14ac:dyDescent="0.3">
      <c r="A144" s="273" t="s">
        <v>449</v>
      </c>
      <c r="B144" s="274" t="s">
        <v>451</v>
      </c>
      <c r="C144" s="275" t="s">
        <v>465</v>
      </c>
      <c r="D144" s="276" t="s">
        <v>466</v>
      </c>
      <c r="E144" s="275" t="s">
        <v>452</v>
      </c>
      <c r="F144" s="276" t="s">
        <v>453</v>
      </c>
      <c r="G144" s="275" t="s">
        <v>552</v>
      </c>
      <c r="H144" s="275" t="s">
        <v>930</v>
      </c>
      <c r="I144" s="275" t="s">
        <v>931</v>
      </c>
      <c r="J144" s="275" t="s">
        <v>932</v>
      </c>
      <c r="K144" s="275" t="s">
        <v>933</v>
      </c>
      <c r="L144" s="277">
        <v>36.046999999999997</v>
      </c>
      <c r="M144" s="277">
        <v>1</v>
      </c>
      <c r="N144" s="278">
        <v>36.046999999999997</v>
      </c>
    </row>
    <row r="145" spans="1:14" ht="14.4" customHeight="1" x14ac:dyDescent="0.3">
      <c r="A145" s="273" t="s">
        <v>449</v>
      </c>
      <c r="B145" s="274" t="s">
        <v>451</v>
      </c>
      <c r="C145" s="275" t="s">
        <v>465</v>
      </c>
      <c r="D145" s="276" t="s">
        <v>466</v>
      </c>
      <c r="E145" s="275" t="s">
        <v>452</v>
      </c>
      <c r="F145" s="276" t="s">
        <v>453</v>
      </c>
      <c r="G145" s="275" t="s">
        <v>552</v>
      </c>
      <c r="H145" s="275" t="s">
        <v>934</v>
      </c>
      <c r="I145" s="275" t="s">
        <v>935</v>
      </c>
      <c r="J145" s="275" t="s">
        <v>936</v>
      </c>
      <c r="K145" s="275" t="s">
        <v>937</v>
      </c>
      <c r="L145" s="277">
        <v>74.290000000000006</v>
      </c>
      <c r="M145" s="277">
        <v>2</v>
      </c>
      <c r="N145" s="278">
        <v>148.58000000000001</v>
      </c>
    </row>
    <row r="146" spans="1:14" ht="14.4" customHeight="1" x14ac:dyDescent="0.3">
      <c r="A146" s="273" t="s">
        <v>449</v>
      </c>
      <c r="B146" s="274" t="s">
        <v>451</v>
      </c>
      <c r="C146" s="275" t="s">
        <v>465</v>
      </c>
      <c r="D146" s="276" t="s">
        <v>466</v>
      </c>
      <c r="E146" s="275" t="s">
        <v>452</v>
      </c>
      <c r="F146" s="276" t="s">
        <v>453</v>
      </c>
      <c r="G146" s="275" t="s">
        <v>552</v>
      </c>
      <c r="H146" s="275" t="s">
        <v>938</v>
      </c>
      <c r="I146" s="275" t="s">
        <v>939</v>
      </c>
      <c r="J146" s="275" t="s">
        <v>940</v>
      </c>
      <c r="K146" s="275" t="s">
        <v>941</v>
      </c>
      <c r="L146" s="277">
        <v>70.94</v>
      </c>
      <c r="M146" s="277">
        <v>1</v>
      </c>
      <c r="N146" s="278">
        <v>70.94</v>
      </c>
    </row>
    <row r="147" spans="1:14" ht="14.4" customHeight="1" x14ac:dyDescent="0.3">
      <c r="A147" s="273" t="s">
        <v>449</v>
      </c>
      <c r="B147" s="274" t="s">
        <v>451</v>
      </c>
      <c r="C147" s="275" t="s">
        <v>465</v>
      </c>
      <c r="D147" s="276" t="s">
        <v>466</v>
      </c>
      <c r="E147" s="275" t="s">
        <v>452</v>
      </c>
      <c r="F147" s="276" t="s">
        <v>453</v>
      </c>
      <c r="G147" s="275" t="s">
        <v>552</v>
      </c>
      <c r="H147" s="275" t="s">
        <v>942</v>
      </c>
      <c r="I147" s="275" t="s">
        <v>943</v>
      </c>
      <c r="J147" s="275" t="s">
        <v>944</v>
      </c>
      <c r="K147" s="275" t="s">
        <v>945</v>
      </c>
      <c r="L147" s="277">
        <v>27.7</v>
      </c>
      <c r="M147" s="277">
        <v>1</v>
      </c>
      <c r="N147" s="278">
        <v>27.7</v>
      </c>
    </row>
    <row r="148" spans="1:14" ht="14.4" customHeight="1" x14ac:dyDescent="0.3">
      <c r="A148" s="273" t="s">
        <v>449</v>
      </c>
      <c r="B148" s="274" t="s">
        <v>451</v>
      </c>
      <c r="C148" s="275" t="s">
        <v>465</v>
      </c>
      <c r="D148" s="276" t="s">
        <v>466</v>
      </c>
      <c r="E148" s="275" t="s">
        <v>452</v>
      </c>
      <c r="F148" s="276" t="s">
        <v>453</v>
      </c>
      <c r="G148" s="275" t="s">
        <v>552</v>
      </c>
      <c r="H148" s="275" t="s">
        <v>605</v>
      </c>
      <c r="I148" s="275" t="s">
        <v>606</v>
      </c>
      <c r="J148" s="275" t="s">
        <v>607</v>
      </c>
      <c r="K148" s="275" t="s">
        <v>608</v>
      </c>
      <c r="L148" s="277">
        <v>1493.84</v>
      </c>
      <c r="M148" s="277">
        <v>2</v>
      </c>
      <c r="N148" s="278">
        <v>2987.68</v>
      </c>
    </row>
    <row r="149" spans="1:14" ht="14.4" customHeight="1" x14ac:dyDescent="0.3">
      <c r="A149" s="273" t="s">
        <v>449</v>
      </c>
      <c r="B149" s="274" t="s">
        <v>451</v>
      </c>
      <c r="C149" s="275" t="s">
        <v>465</v>
      </c>
      <c r="D149" s="276" t="s">
        <v>466</v>
      </c>
      <c r="E149" s="275" t="s">
        <v>452</v>
      </c>
      <c r="F149" s="276" t="s">
        <v>453</v>
      </c>
      <c r="G149" s="275" t="s">
        <v>552</v>
      </c>
      <c r="H149" s="275" t="s">
        <v>946</v>
      </c>
      <c r="I149" s="275" t="s">
        <v>946</v>
      </c>
      <c r="J149" s="275" t="s">
        <v>947</v>
      </c>
      <c r="K149" s="275" t="s">
        <v>948</v>
      </c>
      <c r="L149" s="277">
        <v>77.209999999999994</v>
      </c>
      <c r="M149" s="277">
        <v>1</v>
      </c>
      <c r="N149" s="278">
        <v>77.209999999999994</v>
      </c>
    </row>
    <row r="150" spans="1:14" ht="14.4" customHeight="1" x14ac:dyDescent="0.3">
      <c r="A150" s="273" t="s">
        <v>449</v>
      </c>
      <c r="B150" s="274" t="s">
        <v>451</v>
      </c>
      <c r="C150" s="275" t="s">
        <v>465</v>
      </c>
      <c r="D150" s="276" t="s">
        <v>466</v>
      </c>
      <c r="E150" s="275" t="s">
        <v>452</v>
      </c>
      <c r="F150" s="276" t="s">
        <v>453</v>
      </c>
      <c r="G150" s="275" t="s">
        <v>552</v>
      </c>
      <c r="H150" s="275" t="s">
        <v>949</v>
      </c>
      <c r="I150" s="275" t="s">
        <v>950</v>
      </c>
      <c r="J150" s="275" t="s">
        <v>951</v>
      </c>
      <c r="K150" s="275" t="s">
        <v>952</v>
      </c>
      <c r="L150" s="277">
        <v>120.349551174235</v>
      </c>
      <c r="M150" s="277">
        <v>1</v>
      </c>
      <c r="N150" s="278">
        <v>120.349551174235</v>
      </c>
    </row>
    <row r="151" spans="1:14" ht="14.4" customHeight="1" x14ac:dyDescent="0.3">
      <c r="A151" s="273" t="s">
        <v>449</v>
      </c>
      <c r="B151" s="274" t="s">
        <v>451</v>
      </c>
      <c r="C151" s="275" t="s">
        <v>465</v>
      </c>
      <c r="D151" s="276" t="s">
        <v>466</v>
      </c>
      <c r="E151" s="275" t="s">
        <v>452</v>
      </c>
      <c r="F151" s="276" t="s">
        <v>453</v>
      </c>
      <c r="G151" s="275" t="s">
        <v>552</v>
      </c>
      <c r="H151" s="275" t="s">
        <v>953</v>
      </c>
      <c r="I151" s="275" t="s">
        <v>954</v>
      </c>
      <c r="J151" s="275" t="s">
        <v>955</v>
      </c>
      <c r="K151" s="275" t="s">
        <v>956</v>
      </c>
      <c r="L151" s="277">
        <v>50.329720890989698</v>
      </c>
      <c r="M151" s="277">
        <v>8</v>
      </c>
      <c r="N151" s="278">
        <v>402.63776712791758</v>
      </c>
    </row>
    <row r="152" spans="1:14" ht="14.4" customHeight="1" x14ac:dyDescent="0.3">
      <c r="A152" s="273" t="s">
        <v>449</v>
      </c>
      <c r="B152" s="274" t="s">
        <v>451</v>
      </c>
      <c r="C152" s="275" t="s">
        <v>465</v>
      </c>
      <c r="D152" s="276" t="s">
        <v>466</v>
      </c>
      <c r="E152" s="275" t="s">
        <v>452</v>
      </c>
      <c r="F152" s="276" t="s">
        <v>453</v>
      </c>
      <c r="G152" s="275" t="s">
        <v>552</v>
      </c>
      <c r="H152" s="275" t="s">
        <v>957</v>
      </c>
      <c r="I152" s="275" t="s">
        <v>958</v>
      </c>
      <c r="J152" s="275" t="s">
        <v>959</v>
      </c>
      <c r="K152" s="275" t="s">
        <v>960</v>
      </c>
      <c r="L152" s="277">
        <v>236.48</v>
      </c>
      <c r="M152" s="277">
        <v>2</v>
      </c>
      <c r="N152" s="278">
        <v>472.96</v>
      </c>
    </row>
    <row r="153" spans="1:14" ht="14.4" customHeight="1" x14ac:dyDescent="0.3">
      <c r="A153" s="273" t="s">
        <v>449</v>
      </c>
      <c r="B153" s="274" t="s">
        <v>451</v>
      </c>
      <c r="C153" s="275" t="s">
        <v>465</v>
      </c>
      <c r="D153" s="276" t="s">
        <v>466</v>
      </c>
      <c r="E153" s="275" t="s">
        <v>452</v>
      </c>
      <c r="F153" s="276" t="s">
        <v>453</v>
      </c>
      <c r="G153" s="275" t="s">
        <v>552</v>
      </c>
      <c r="H153" s="275" t="s">
        <v>961</v>
      </c>
      <c r="I153" s="275" t="s">
        <v>962</v>
      </c>
      <c r="J153" s="275" t="s">
        <v>963</v>
      </c>
      <c r="K153" s="275" t="s">
        <v>964</v>
      </c>
      <c r="L153" s="277">
        <v>162.69</v>
      </c>
      <c r="M153" s="277">
        <v>1</v>
      </c>
      <c r="N153" s="278">
        <v>162.69</v>
      </c>
    </row>
    <row r="154" spans="1:14" ht="14.4" customHeight="1" x14ac:dyDescent="0.3">
      <c r="A154" s="273" t="s">
        <v>449</v>
      </c>
      <c r="B154" s="274" t="s">
        <v>451</v>
      </c>
      <c r="C154" s="275" t="s">
        <v>465</v>
      </c>
      <c r="D154" s="276" t="s">
        <v>466</v>
      </c>
      <c r="E154" s="275" t="s">
        <v>452</v>
      </c>
      <c r="F154" s="276" t="s">
        <v>453</v>
      </c>
      <c r="G154" s="275" t="s">
        <v>552</v>
      </c>
      <c r="H154" s="275" t="s">
        <v>965</v>
      </c>
      <c r="I154" s="275" t="s">
        <v>966</v>
      </c>
      <c r="J154" s="275" t="s">
        <v>967</v>
      </c>
      <c r="K154" s="275" t="s">
        <v>968</v>
      </c>
      <c r="L154" s="277">
        <v>171.5</v>
      </c>
      <c r="M154" s="277">
        <v>1</v>
      </c>
      <c r="N154" s="278">
        <v>171.5</v>
      </c>
    </row>
    <row r="155" spans="1:14" ht="14.4" customHeight="1" x14ac:dyDescent="0.3">
      <c r="A155" s="273" t="s">
        <v>449</v>
      </c>
      <c r="B155" s="274" t="s">
        <v>451</v>
      </c>
      <c r="C155" s="275" t="s">
        <v>465</v>
      </c>
      <c r="D155" s="276" t="s">
        <v>466</v>
      </c>
      <c r="E155" s="275" t="s">
        <v>452</v>
      </c>
      <c r="F155" s="276" t="s">
        <v>453</v>
      </c>
      <c r="G155" s="275" t="s">
        <v>552</v>
      </c>
      <c r="H155" s="275" t="s">
        <v>662</v>
      </c>
      <c r="I155" s="275" t="s">
        <v>663</v>
      </c>
      <c r="J155" s="275" t="s">
        <v>664</v>
      </c>
      <c r="K155" s="275" t="s">
        <v>665</v>
      </c>
      <c r="L155" s="277">
        <v>5161.46</v>
      </c>
      <c r="M155" s="277">
        <v>1</v>
      </c>
      <c r="N155" s="278">
        <v>5161.46</v>
      </c>
    </row>
    <row r="156" spans="1:14" ht="14.4" customHeight="1" x14ac:dyDescent="0.3">
      <c r="A156" s="273" t="s">
        <v>449</v>
      </c>
      <c r="B156" s="274" t="s">
        <v>451</v>
      </c>
      <c r="C156" s="275" t="s">
        <v>465</v>
      </c>
      <c r="D156" s="276" t="s">
        <v>466</v>
      </c>
      <c r="E156" s="275" t="s">
        <v>452</v>
      </c>
      <c r="F156" s="276" t="s">
        <v>453</v>
      </c>
      <c r="G156" s="275" t="s">
        <v>552</v>
      </c>
      <c r="H156" s="275" t="s">
        <v>666</v>
      </c>
      <c r="I156" s="275" t="s">
        <v>667</v>
      </c>
      <c r="J156" s="275" t="s">
        <v>668</v>
      </c>
      <c r="K156" s="275" t="s">
        <v>669</v>
      </c>
      <c r="L156" s="277">
        <v>536.54</v>
      </c>
      <c r="M156" s="277">
        <v>4</v>
      </c>
      <c r="N156" s="278">
        <v>2146.16</v>
      </c>
    </row>
    <row r="157" spans="1:14" ht="14.4" customHeight="1" x14ac:dyDescent="0.3">
      <c r="A157" s="273" t="s">
        <v>449</v>
      </c>
      <c r="B157" s="274" t="s">
        <v>451</v>
      </c>
      <c r="C157" s="275" t="s">
        <v>465</v>
      </c>
      <c r="D157" s="276" t="s">
        <v>466</v>
      </c>
      <c r="E157" s="275" t="s">
        <v>452</v>
      </c>
      <c r="F157" s="276" t="s">
        <v>453</v>
      </c>
      <c r="G157" s="275" t="s">
        <v>552</v>
      </c>
      <c r="H157" s="275" t="s">
        <v>969</v>
      </c>
      <c r="I157" s="275" t="s">
        <v>969</v>
      </c>
      <c r="J157" s="275" t="s">
        <v>970</v>
      </c>
      <c r="K157" s="275" t="s">
        <v>971</v>
      </c>
      <c r="L157" s="277">
        <v>350.74</v>
      </c>
      <c r="M157" s="277">
        <v>1</v>
      </c>
      <c r="N157" s="278">
        <v>350.74</v>
      </c>
    </row>
    <row r="158" spans="1:14" ht="14.4" customHeight="1" x14ac:dyDescent="0.3">
      <c r="A158" s="273" t="s">
        <v>449</v>
      </c>
      <c r="B158" s="274" t="s">
        <v>451</v>
      </c>
      <c r="C158" s="275" t="s">
        <v>465</v>
      </c>
      <c r="D158" s="276" t="s">
        <v>466</v>
      </c>
      <c r="E158" s="275" t="s">
        <v>452</v>
      </c>
      <c r="F158" s="276" t="s">
        <v>453</v>
      </c>
      <c r="G158" s="275" t="s">
        <v>552</v>
      </c>
      <c r="H158" s="275" t="s">
        <v>972</v>
      </c>
      <c r="I158" s="275" t="s">
        <v>973</v>
      </c>
      <c r="J158" s="275" t="s">
        <v>974</v>
      </c>
      <c r="K158" s="275" t="s">
        <v>975</v>
      </c>
      <c r="L158" s="277">
        <v>38.357100000000003</v>
      </c>
      <c r="M158" s="277">
        <v>1</v>
      </c>
      <c r="N158" s="278">
        <v>38.357100000000003</v>
      </c>
    </row>
    <row r="159" spans="1:14" ht="14.4" customHeight="1" x14ac:dyDescent="0.3">
      <c r="A159" s="273" t="s">
        <v>449</v>
      </c>
      <c r="B159" s="274" t="s">
        <v>451</v>
      </c>
      <c r="C159" s="275" t="s">
        <v>465</v>
      </c>
      <c r="D159" s="276" t="s">
        <v>466</v>
      </c>
      <c r="E159" s="275" t="s">
        <v>452</v>
      </c>
      <c r="F159" s="276" t="s">
        <v>453</v>
      </c>
      <c r="G159" s="275" t="s">
        <v>552</v>
      </c>
      <c r="H159" s="275" t="s">
        <v>976</v>
      </c>
      <c r="I159" s="275" t="s">
        <v>977</v>
      </c>
      <c r="J159" s="275" t="s">
        <v>978</v>
      </c>
      <c r="K159" s="275" t="s">
        <v>620</v>
      </c>
      <c r="L159" s="277">
        <v>1907.4803642362999</v>
      </c>
      <c r="M159" s="277">
        <v>1</v>
      </c>
      <c r="N159" s="278">
        <v>1907.4803642362999</v>
      </c>
    </row>
    <row r="160" spans="1:14" ht="14.4" customHeight="1" x14ac:dyDescent="0.3">
      <c r="A160" s="273" t="s">
        <v>449</v>
      </c>
      <c r="B160" s="274" t="s">
        <v>451</v>
      </c>
      <c r="C160" s="275" t="s">
        <v>465</v>
      </c>
      <c r="D160" s="276" t="s">
        <v>466</v>
      </c>
      <c r="E160" s="275" t="s">
        <v>452</v>
      </c>
      <c r="F160" s="276" t="s">
        <v>453</v>
      </c>
      <c r="G160" s="275" t="s">
        <v>552</v>
      </c>
      <c r="H160" s="275" t="s">
        <v>979</v>
      </c>
      <c r="I160" s="275" t="s">
        <v>980</v>
      </c>
      <c r="J160" s="275" t="s">
        <v>981</v>
      </c>
      <c r="K160" s="275" t="s">
        <v>982</v>
      </c>
      <c r="L160" s="277">
        <v>201.76</v>
      </c>
      <c r="M160" s="277">
        <v>3</v>
      </c>
      <c r="N160" s="278">
        <v>605.28</v>
      </c>
    </row>
    <row r="161" spans="1:14" ht="14.4" customHeight="1" x14ac:dyDescent="0.3">
      <c r="A161" s="273" t="s">
        <v>449</v>
      </c>
      <c r="B161" s="274" t="s">
        <v>451</v>
      </c>
      <c r="C161" s="275" t="s">
        <v>465</v>
      </c>
      <c r="D161" s="276" t="s">
        <v>466</v>
      </c>
      <c r="E161" s="275" t="s">
        <v>452</v>
      </c>
      <c r="F161" s="276" t="s">
        <v>453</v>
      </c>
      <c r="G161" s="275" t="s">
        <v>552</v>
      </c>
      <c r="H161" s="275" t="s">
        <v>983</v>
      </c>
      <c r="I161" s="275" t="s">
        <v>984</v>
      </c>
      <c r="J161" s="275" t="s">
        <v>985</v>
      </c>
      <c r="K161" s="275" t="s">
        <v>986</v>
      </c>
      <c r="L161" s="277">
        <v>941.63249999999994</v>
      </c>
      <c r="M161" s="277">
        <v>4</v>
      </c>
      <c r="N161" s="278">
        <v>3766.5299999999997</v>
      </c>
    </row>
    <row r="162" spans="1:14" ht="14.4" customHeight="1" x14ac:dyDescent="0.3">
      <c r="A162" s="273" t="s">
        <v>449</v>
      </c>
      <c r="B162" s="274" t="s">
        <v>451</v>
      </c>
      <c r="C162" s="275" t="s">
        <v>465</v>
      </c>
      <c r="D162" s="276" t="s">
        <v>466</v>
      </c>
      <c r="E162" s="275" t="s">
        <v>452</v>
      </c>
      <c r="F162" s="276" t="s">
        <v>453</v>
      </c>
      <c r="G162" s="275" t="s">
        <v>552</v>
      </c>
      <c r="H162" s="275" t="s">
        <v>987</v>
      </c>
      <c r="I162" s="275" t="s">
        <v>988</v>
      </c>
      <c r="J162" s="275" t="s">
        <v>989</v>
      </c>
      <c r="K162" s="275" t="s">
        <v>990</v>
      </c>
      <c r="L162" s="277">
        <v>90.250276394388393</v>
      </c>
      <c r="M162" s="277">
        <v>1</v>
      </c>
      <c r="N162" s="278">
        <v>90.250276394388393</v>
      </c>
    </row>
    <row r="163" spans="1:14" ht="14.4" customHeight="1" x14ac:dyDescent="0.3">
      <c r="A163" s="273" t="s">
        <v>449</v>
      </c>
      <c r="B163" s="274" t="s">
        <v>451</v>
      </c>
      <c r="C163" s="275" t="s">
        <v>465</v>
      </c>
      <c r="D163" s="276" t="s">
        <v>466</v>
      </c>
      <c r="E163" s="275" t="s">
        <v>452</v>
      </c>
      <c r="F163" s="276" t="s">
        <v>453</v>
      </c>
      <c r="G163" s="275" t="s">
        <v>552</v>
      </c>
      <c r="H163" s="275" t="s">
        <v>991</v>
      </c>
      <c r="I163" s="275" t="s">
        <v>992</v>
      </c>
      <c r="J163" s="275" t="s">
        <v>993</v>
      </c>
      <c r="K163" s="275" t="s">
        <v>994</v>
      </c>
      <c r="L163" s="277">
        <v>77.033000000000001</v>
      </c>
      <c r="M163" s="277">
        <v>2</v>
      </c>
      <c r="N163" s="278">
        <v>154.066</v>
      </c>
    </row>
    <row r="164" spans="1:14" ht="14.4" customHeight="1" x14ac:dyDescent="0.3">
      <c r="A164" s="273" t="s">
        <v>449</v>
      </c>
      <c r="B164" s="274" t="s">
        <v>451</v>
      </c>
      <c r="C164" s="275" t="s">
        <v>465</v>
      </c>
      <c r="D164" s="276" t="s">
        <v>466</v>
      </c>
      <c r="E164" s="275" t="s">
        <v>452</v>
      </c>
      <c r="F164" s="276" t="s">
        <v>453</v>
      </c>
      <c r="G164" s="275" t="s">
        <v>552</v>
      </c>
      <c r="H164" s="275" t="s">
        <v>995</v>
      </c>
      <c r="I164" s="275" t="s">
        <v>996</v>
      </c>
      <c r="J164" s="275" t="s">
        <v>997</v>
      </c>
      <c r="K164" s="275" t="s">
        <v>998</v>
      </c>
      <c r="L164" s="277">
        <v>191.55000000000004</v>
      </c>
      <c r="M164" s="277">
        <v>3</v>
      </c>
      <c r="N164" s="278">
        <v>574.65000000000009</v>
      </c>
    </row>
    <row r="165" spans="1:14" ht="14.4" customHeight="1" x14ac:dyDescent="0.3">
      <c r="A165" s="273" t="s">
        <v>449</v>
      </c>
      <c r="B165" s="274" t="s">
        <v>451</v>
      </c>
      <c r="C165" s="275" t="s">
        <v>465</v>
      </c>
      <c r="D165" s="276" t="s">
        <v>466</v>
      </c>
      <c r="E165" s="275" t="s">
        <v>452</v>
      </c>
      <c r="F165" s="276" t="s">
        <v>453</v>
      </c>
      <c r="G165" s="275" t="s">
        <v>552</v>
      </c>
      <c r="H165" s="275" t="s">
        <v>999</v>
      </c>
      <c r="I165" s="275" t="s">
        <v>1000</v>
      </c>
      <c r="J165" s="275" t="s">
        <v>1001</v>
      </c>
      <c r="K165" s="275" t="s">
        <v>1002</v>
      </c>
      <c r="L165" s="277">
        <v>75.790000000000006</v>
      </c>
      <c r="M165" s="277">
        <v>4</v>
      </c>
      <c r="N165" s="278">
        <v>303.16000000000003</v>
      </c>
    </row>
    <row r="166" spans="1:14" ht="14.4" customHeight="1" x14ac:dyDescent="0.3">
      <c r="A166" s="273" t="s">
        <v>449</v>
      </c>
      <c r="B166" s="274" t="s">
        <v>451</v>
      </c>
      <c r="C166" s="275" t="s">
        <v>465</v>
      </c>
      <c r="D166" s="276" t="s">
        <v>466</v>
      </c>
      <c r="E166" s="275" t="s">
        <v>452</v>
      </c>
      <c r="F166" s="276" t="s">
        <v>453</v>
      </c>
      <c r="G166" s="275" t="s">
        <v>552</v>
      </c>
      <c r="H166" s="275" t="s">
        <v>1003</v>
      </c>
      <c r="I166" s="275" t="s">
        <v>1004</v>
      </c>
      <c r="J166" s="275" t="s">
        <v>1005</v>
      </c>
      <c r="K166" s="275" t="s">
        <v>480</v>
      </c>
      <c r="L166" s="277">
        <v>103.499</v>
      </c>
      <c r="M166" s="277">
        <v>4</v>
      </c>
      <c r="N166" s="278">
        <v>413.99599999999998</v>
      </c>
    </row>
    <row r="167" spans="1:14" ht="14.4" customHeight="1" x14ac:dyDescent="0.3">
      <c r="A167" s="273" t="s">
        <v>449</v>
      </c>
      <c r="B167" s="274" t="s">
        <v>451</v>
      </c>
      <c r="C167" s="275" t="s">
        <v>465</v>
      </c>
      <c r="D167" s="276" t="s">
        <v>466</v>
      </c>
      <c r="E167" s="275" t="s">
        <v>452</v>
      </c>
      <c r="F167" s="276" t="s">
        <v>453</v>
      </c>
      <c r="G167" s="275" t="s">
        <v>552</v>
      </c>
      <c r="H167" s="275" t="s">
        <v>1006</v>
      </c>
      <c r="I167" s="275" t="s">
        <v>1007</v>
      </c>
      <c r="J167" s="275" t="s">
        <v>1008</v>
      </c>
      <c r="K167" s="275" t="s">
        <v>1009</v>
      </c>
      <c r="L167" s="277">
        <v>459.36</v>
      </c>
      <c r="M167" s="277">
        <v>2</v>
      </c>
      <c r="N167" s="278">
        <v>918.72</v>
      </c>
    </row>
    <row r="168" spans="1:14" ht="14.4" customHeight="1" x14ac:dyDescent="0.3">
      <c r="A168" s="273" t="s">
        <v>449</v>
      </c>
      <c r="B168" s="274" t="s">
        <v>451</v>
      </c>
      <c r="C168" s="275" t="s">
        <v>465</v>
      </c>
      <c r="D168" s="276" t="s">
        <v>466</v>
      </c>
      <c r="E168" s="275" t="s">
        <v>452</v>
      </c>
      <c r="F168" s="276" t="s">
        <v>453</v>
      </c>
      <c r="G168" s="275" t="s">
        <v>552</v>
      </c>
      <c r="H168" s="275" t="s">
        <v>1010</v>
      </c>
      <c r="I168" s="275" t="s">
        <v>1011</v>
      </c>
      <c r="J168" s="275" t="s">
        <v>1012</v>
      </c>
      <c r="K168" s="275" t="s">
        <v>1013</v>
      </c>
      <c r="L168" s="277">
        <v>77.89</v>
      </c>
      <c r="M168" s="277">
        <v>3</v>
      </c>
      <c r="N168" s="278">
        <v>233.67000000000002</v>
      </c>
    </row>
    <row r="169" spans="1:14" ht="14.4" customHeight="1" x14ac:dyDescent="0.3">
      <c r="A169" s="273" t="s">
        <v>449</v>
      </c>
      <c r="B169" s="274" t="s">
        <v>451</v>
      </c>
      <c r="C169" s="275" t="s">
        <v>465</v>
      </c>
      <c r="D169" s="276" t="s">
        <v>466</v>
      </c>
      <c r="E169" s="275" t="s">
        <v>452</v>
      </c>
      <c r="F169" s="276" t="s">
        <v>453</v>
      </c>
      <c r="G169" s="275" t="s">
        <v>552</v>
      </c>
      <c r="H169" s="275" t="s">
        <v>1014</v>
      </c>
      <c r="I169" s="275" t="s">
        <v>1015</v>
      </c>
      <c r="J169" s="275" t="s">
        <v>1016</v>
      </c>
      <c r="K169" s="275"/>
      <c r="L169" s="277">
        <v>150.59</v>
      </c>
      <c r="M169" s="277">
        <v>1</v>
      </c>
      <c r="N169" s="278">
        <v>150.59</v>
      </c>
    </row>
    <row r="170" spans="1:14" ht="14.4" customHeight="1" x14ac:dyDescent="0.3">
      <c r="A170" s="273" t="s">
        <v>449</v>
      </c>
      <c r="B170" s="274" t="s">
        <v>451</v>
      </c>
      <c r="C170" s="275" t="s">
        <v>465</v>
      </c>
      <c r="D170" s="276" t="s">
        <v>466</v>
      </c>
      <c r="E170" s="275" t="s">
        <v>452</v>
      </c>
      <c r="F170" s="276" t="s">
        <v>453</v>
      </c>
      <c r="G170" s="275" t="s">
        <v>552</v>
      </c>
      <c r="H170" s="275" t="s">
        <v>1017</v>
      </c>
      <c r="I170" s="275" t="s">
        <v>530</v>
      </c>
      <c r="J170" s="275" t="s">
        <v>1018</v>
      </c>
      <c r="K170" s="275"/>
      <c r="L170" s="277">
        <v>191.25</v>
      </c>
      <c r="M170" s="277">
        <v>1</v>
      </c>
      <c r="N170" s="278">
        <v>191.25</v>
      </c>
    </row>
    <row r="171" spans="1:14" ht="14.4" customHeight="1" x14ac:dyDescent="0.3">
      <c r="A171" s="273" t="s">
        <v>449</v>
      </c>
      <c r="B171" s="274" t="s">
        <v>451</v>
      </c>
      <c r="C171" s="275" t="s">
        <v>465</v>
      </c>
      <c r="D171" s="276" t="s">
        <v>466</v>
      </c>
      <c r="E171" s="275" t="s">
        <v>452</v>
      </c>
      <c r="F171" s="276" t="s">
        <v>453</v>
      </c>
      <c r="G171" s="275" t="s">
        <v>552</v>
      </c>
      <c r="H171" s="275" t="s">
        <v>1019</v>
      </c>
      <c r="I171" s="275" t="s">
        <v>530</v>
      </c>
      <c r="J171" s="275" t="s">
        <v>1020</v>
      </c>
      <c r="K171" s="275" t="s">
        <v>1021</v>
      </c>
      <c r="L171" s="277">
        <v>38.954999999999998</v>
      </c>
      <c r="M171" s="277">
        <v>1</v>
      </c>
      <c r="N171" s="278">
        <v>38.954999999999998</v>
      </c>
    </row>
    <row r="172" spans="1:14" ht="14.4" customHeight="1" x14ac:dyDescent="0.3">
      <c r="A172" s="273" t="s">
        <v>449</v>
      </c>
      <c r="B172" s="274" t="s">
        <v>451</v>
      </c>
      <c r="C172" s="275" t="s">
        <v>465</v>
      </c>
      <c r="D172" s="276" t="s">
        <v>466</v>
      </c>
      <c r="E172" s="275" t="s">
        <v>452</v>
      </c>
      <c r="F172" s="276" t="s">
        <v>453</v>
      </c>
      <c r="G172" s="275" t="s">
        <v>552</v>
      </c>
      <c r="H172" s="275" t="s">
        <v>1022</v>
      </c>
      <c r="I172" s="275" t="s">
        <v>530</v>
      </c>
      <c r="J172" s="275" t="s">
        <v>1023</v>
      </c>
      <c r="K172" s="275" t="s">
        <v>1024</v>
      </c>
      <c r="L172" s="277">
        <v>28.94</v>
      </c>
      <c r="M172" s="277">
        <v>3</v>
      </c>
      <c r="N172" s="278">
        <v>86.820000000000007</v>
      </c>
    </row>
    <row r="173" spans="1:14" ht="14.4" customHeight="1" x14ac:dyDescent="0.3">
      <c r="A173" s="273" t="s">
        <v>449</v>
      </c>
      <c r="B173" s="274" t="s">
        <v>451</v>
      </c>
      <c r="C173" s="275" t="s">
        <v>465</v>
      </c>
      <c r="D173" s="276" t="s">
        <v>466</v>
      </c>
      <c r="E173" s="275" t="s">
        <v>452</v>
      </c>
      <c r="F173" s="276" t="s">
        <v>453</v>
      </c>
      <c r="G173" s="275" t="s">
        <v>552</v>
      </c>
      <c r="H173" s="275" t="s">
        <v>1025</v>
      </c>
      <c r="I173" s="275" t="s">
        <v>530</v>
      </c>
      <c r="J173" s="275" t="s">
        <v>1026</v>
      </c>
      <c r="K173" s="275"/>
      <c r="L173" s="277">
        <v>59.95</v>
      </c>
      <c r="M173" s="277">
        <v>1</v>
      </c>
      <c r="N173" s="278">
        <v>59.95</v>
      </c>
    </row>
    <row r="174" spans="1:14" ht="14.4" customHeight="1" x14ac:dyDescent="0.3">
      <c r="A174" s="273" t="s">
        <v>449</v>
      </c>
      <c r="B174" s="274" t="s">
        <v>451</v>
      </c>
      <c r="C174" s="275" t="s">
        <v>465</v>
      </c>
      <c r="D174" s="276" t="s">
        <v>466</v>
      </c>
      <c r="E174" s="275" t="s">
        <v>452</v>
      </c>
      <c r="F174" s="276" t="s">
        <v>453</v>
      </c>
      <c r="G174" s="275" t="s">
        <v>552</v>
      </c>
      <c r="H174" s="275" t="s">
        <v>1027</v>
      </c>
      <c r="I174" s="275" t="s">
        <v>530</v>
      </c>
      <c r="J174" s="275" t="s">
        <v>1028</v>
      </c>
      <c r="K174" s="275"/>
      <c r="L174" s="277">
        <v>12.42</v>
      </c>
      <c r="M174" s="277">
        <v>3</v>
      </c>
      <c r="N174" s="278">
        <v>37.26</v>
      </c>
    </row>
    <row r="175" spans="1:14" ht="14.4" customHeight="1" x14ac:dyDescent="0.3">
      <c r="A175" s="273" t="s">
        <v>449</v>
      </c>
      <c r="B175" s="274" t="s">
        <v>451</v>
      </c>
      <c r="C175" s="275" t="s">
        <v>465</v>
      </c>
      <c r="D175" s="276" t="s">
        <v>466</v>
      </c>
      <c r="E175" s="275" t="s">
        <v>452</v>
      </c>
      <c r="F175" s="276" t="s">
        <v>453</v>
      </c>
      <c r="G175" s="275" t="s">
        <v>552</v>
      </c>
      <c r="H175" s="275" t="s">
        <v>1029</v>
      </c>
      <c r="I175" s="275" t="s">
        <v>530</v>
      </c>
      <c r="J175" s="275" t="s">
        <v>1030</v>
      </c>
      <c r="K175" s="275"/>
      <c r="L175" s="277">
        <v>30.310000000000002</v>
      </c>
      <c r="M175" s="277">
        <v>10</v>
      </c>
      <c r="N175" s="278">
        <v>303.10000000000002</v>
      </c>
    </row>
    <row r="176" spans="1:14" ht="14.4" customHeight="1" x14ac:dyDescent="0.3">
      <c r="A176" s="273" t="s">
        <v>449</v>
      </c>
      <c r="B176" s="274" t="s">
        <v>451</v>
      </c>
      <c r="C176" s="275" t="s">
        <v>465</v>
      </c>
      <c r="D176" s="276" t="s">
        <v>466</v>
      </c>
      <c r="E176" s="275" t="s">
        <v>452</v>
      </c>
      <c r="F176" s="276" t="s">
        <v>453</v>
      </c>
      <c r="G176" s="275" t="s">
        <v>552</v>
      </c>
      <c r="H176" s="275" t="s">
        <v>1031</v>
      </c>
      <c r="I176" s="275" t="s">
        <v>530</v>
      </c>
      <c r="J176" s="275" t="s">
        <v>1032</v>
      </c>
      <c r="K176" s="275"/>
      <c r="L176" s="277">
        <v>25.19</v>
      </c>
      <c r="M176" s="277">
        <v>1</v>
      </c>
      <c r="N176" s="278">
        <v>25.19</v>
      </c>
    </row>
    <row r="177" spans="1:14" ht="14.4" customHeight="1" x14ac:dyDescent="0.3">
      <c r="A177" s="273" t="s">
        <v>449</v>
      </c>
      <c r="B177" s="274" t="s">
        <v>451</v>
      </c>
      <c r="C177" s="275" t="s">
        <v>465</v>
      </c>
      <c r="D177" s="276" t="s">
        <v>466</v>
      </c>
      <c r="E177" s="275" t="s">
        <v>452</v>
      </c>
      <c r="F177" s="276" t="s">
        <v>453</v>
      </c>
      <c r="G177" s="275" t="s">
        <v>552</v>
      </c>
      <c r="H177" s="275" t="s">
        <v>1033</v>
      </c>
      <c r="I177" s="275" t="s">
        <v>530</v>
      </c>
      <c r="J177" s="275" t="s">
        <v>1034</v>
      </c>
      <c r="K177" s="275"/>
      <c r="L177" s="277">
        <v>81.516000000000005</v>
      </c>
      <c r="M177" s="277">
        <v>3</v>
      </c>
      <c r="N177" s="278">
        <v>244.548</v>
      </c>
    </row>
    <row r="178" spans="1:14" ht="14.4" customHeight="1" x14ac:dyDescent="0.3">
      <c r="A178" s="273" t="s">
        <v>449</v>
      </c>
      <c r="B178" s="274" t="s">
        <v>451</v>
      </c>
      <c r="C178" s="275" t="s">
        <v>465</v>
      </c>
      <c r="D178" s="276" t="s">
        <v>466</v>
      </c>
      <c r="E178" s="275" t="s">
        <v>452</v>
      </c>
      <c r="F178" s="276" t="s">
        <v>453</v>
      </c>
      <c r="G178" s="275" t="s">
        <v>552</v>
      </c>
      <c r="H178" s="275" t="s">
        <v>1035</v>
      </c>
      <c r="I178" s="275" t="s">
        <v>530</v>
      </c>
      <c r="J178" s="275" t="s">
        <v>1036</v>
      </c>
      <c r="K178" s="275"/>
      <c r="L178" s="277">
        <v>32.027999999999999</v>
      </c>
      <c r="M178" s="277">
        <v>2</v>
      </c>
      <c r="N178" s="278">
        <v>64.055999999999997</v>
      </c>
    </row>
    <row r="179" spans="1:14" ht="14.4" customHeight="1" x14ac:dyDescent="0.3">
      <c r="A179" s="273" t="s">
        <v>449</v>
      </c>
      <c r="B179" s="274" t="s">
        <v>451</v>
      </c>
      <c r="C179" s="275" t="s">
        <v>465</v>
      </c>
      <c r="D179" s="276" t="s">
        <v>466</v>
      </c>
      <c r="E179" s="275" t="s">
        <v>452</v>
      </c>
      <c r="F179" s="276" t="s">
        <v>453</v>
      </c>
      <c r="G179" s="275" t="s">
        <v>552</v>
      </c>
      <c r="H179" s="275" t="s">
        <v>1037</v>
      </c>
      <c r="I179" s="275" t="s">
        <v>530</v>
      </c>
      <c r="J179" s="275" t="s">
        <v>1038</v>
      </c>
      <c r="K179" s="275"/>
      <c r="L179" s="277">
        <v>59.18</v>
      </c>
      <c r="M179" s="277">
        <v>1</v>
      </c>
      <c r="N179" s="278">
        <v>59.18</v>
      </c>
    </row>
    <row r="180" spans="1:14" ht="14.4" customHeight="1" x14ac:dyDescent="0.3">
      <c r="A180" s="273" t="s">
        <v>449</v>
      </c>
      <c r="B180" s="274" t="s">
        <v>451</v>
      </c>
      <c r="C180" s="275" t="s">
        <v>465</v>
      </c>
      <c r="D180" s="276" t="s">
        <v>466</v>
      </c>
      <c r="E180" s="275" t="s">
        <v>452</v>
      </c>
      <c r="F180" s="276" t="s">
        <v>453</v>
      </c>
      <c r="G180" s="275" t="s">
        <v>552</v>
      </c>
      <c r="H180" s="275" t="s">
        <v>1039</v>
      </c>
      <c r="I180" s="275" t="s">
        <v>530</v>
      </c>
      <c r="J180" s="275" t="s">
        <v>1040</v>
      </c>
      <c r="K180" s="275"/>
      <c r="L180" s="277">
        <v>165.42</v>
      </c>
      <c r="M180" s="277">
        <v>3</v>
      </c>
      <c r="N180" s="278">
        <v>496.26</v>
      </c>
    </row>
    <row r="181" spans="1:14" ht="14.4" customHeight="1" x14ac:dyDescent="0.3">
      <c r="A181" s="273" t="s">
        <v>449</v>
      </c>
      <c r="B181" s="274" t="s">
        <v>451</v>
      </c>
      <c r="C181" s="275" t="s">
        <v>465</v>
      </c>
      <c r="D181" s="276" t="s">
        <v>466</v>
      </c>
      <c r="E181" s="275" t="s">
        <v>452</v>
      </c>
      <c r="F181" s="276" t="s">
        <v>453</v>
      </c>
      <c r="G181" s="275" t="s">
        <v>552</v>
      </c>
      <c r="H181" s="275" t="s">
        <v>1041</v>
      </c>
      <c r="I181" s="275" t="s">
        <v>530</v>
      </c>
      <c r="J181" s="275" t="s">
        <v>1042</v>
      </c>
      <c r="K181" s="275"/>
      <c r="L181" s="277">
        <v>97.908000000000001</v>
      </c>
      <c r="M181" s="277">
        <v>1</v>
      </c>
      <c r="N181" s="278">
        <v>97.908000000000001</v>
      </c>
    </row>
    <row r="182" spans="1:14" ht="14.4" customHeight="1" x14ac:dyDescent="0.3">
      <c r="A182" s="273" t="s">
        <v>449</v>
      </c>
      <c r="B182" s="274" t="s">
        <v>451</v>
      </c>
      <c r="C182" s="275" t="s">
        <v>465</v>
      </c>
      <c r="D182" s="276" t="s">
        <v>466</v>
      </c>
      <c r="E182" s="275" t="s">
        <v>452</v>
      </c>
      <c r="F182" s="276" t="s">
        <v>453</v>
      </c>
      <c r="G182" s="275" t="s">
        <v>552</v>
      </c>
      <c r="H182" s="275" t="s">
        <v>1043</v>
      </c>
      <c r="I182" s="275" t="s">
        <v>530</v>
      </c>
      <c r="J182" s="275" t="s">
        <v>1044</v>
      </c>
      <c r="K182" s="275"/>
      <c r="L182" s="277">
        <v>207.6</v>
      </c>
      <c r="M182" s="277">
        <v>1</v>
      </c>
      <c r="N182" s="278">
        <v>207.6</v>
      </c>
    </row>
    <row r="183" spans="1:14" ht="14.4" customHeight="1" x14ac:dyDescent="0.3">
      <c r="A183" s="273" t="s">
        <v>449</v>
      </c>
      <c r="B183" s="274" t="s">
        <v>451</v>
      </c>
      <c r="C183" s="275" t="s">
        <v>465</v>
      </c>
      <c r="D183" s="276" t="s">
        <v>466</v>
      </c>
      <c r="E183" s="275" t="s">
        <v>452</v>
      </c>
      <c r="F183" s="276" t="s">
        <v>453</v>
      </c>
      <c r="G183" s="275" t="s">
        <v>552</v>
      </c>
      <c r="H183" s="275" t="s">
        <v>1045</v>
      </c>
      <c r="I183" s="275" t="s">
        <v>530</v>
      </c>
      <c r="J183" s="275" t="s">
        <v>1046</v>
      </c>
      <c r="K183" s="275" t="s">
        <v>1047</v>
      </c>
      <c r="L183" s="277">
        <v>275.08999999999997</v>
      </c>
      <c r="M183" s="277">
        <v>1</v>
      </c>
      <c r="N183" s="278">
        <v>275.08999999999997</v>
      </c>
    </row>
    <row r="184" spans="1:14" ht="14.4" customHeight="1" x14ac:dyDescent="0.3">
      <c r="A184" s="273" t="s">
        <v>449</v>
      </c>
      <c r="B184" s="274" t="s">
        <v>451</v>
      </c>
      <c r="C184" s="275" t="s">
        <v>465</v>
      </c>
      <c r="D184" s="276" t="s">
        <v>466</v>
      </c>
      <c r="E184" s="275" t="s">
        <v>452</v>
      </c>
      <c r="F184" s="276" t="s">
        <v>453</v>
      </c>
      <c r="G184" s="275" t="s">
        <v>552</v>
      </c>
      <c r="H184" s="275" t="s">
        <v>1048</v>
      </c>
      <c r="I184" s="275" t="s">
        <v>530</v>
      </c>
      <c r="J184" s="275" t="s">
        <v>1049</v>
      </c>
      <c r="K184" s="275"/>
      <c r="L184" s="277">
        <v>235.98</v>
      </c>
      <c r="M184" s="277">
        <v>1</v>
      </c>
      <c r="N184" s="278">
        <v>235.98</v>
      </c>
    </row>
    <row r="185" spans="1:14" ht="14.4" customHeight="1" x14ac:dyDescent="0.3">
      <c r="A185" s="273" t="s">
        <v>449</v>
      </c>
      <c r="B185" s="274" t="s">
        <v>451</v>
      </c>
      <c r="C185" s="275" t="s">
        <v>465</v>
      </c>
      <c r="D185" s="276" t="s">
        <v>466</v>
      </c>
      <c r="E185" s="275" t="s">
        <v>452</v>
      </c>
      <c r="F185" s="276" t="s">
        <v>453</v>
      </c>
      <c r="G185" s="275" t="s">
        <v>552</v>
      </c>
      <c r="H185" s="275" t="s">
        <v>1050</v>
      </c>
      <c r="I185" s="275" t="s">
        <v>530</v>
      </c>
      <c r="J185" s="275" t="s">
        <v>1051</v>
      </c>
      <c r="K185" s="275"/>
      <c r="L185" s="277">
        <v>61.14</v>
      </c>
      <c r="M185" s="277">
        <v>2</v>
      </c>
      <c r="N185" s="278">
        <v>122.28</v>
      </c>
    </row>
    <row r="186" spans="1:14" ht="14.4" customHeight="1" x14ac:dyDescent="0.3">
      <c r="A186" s="273" t="s">
        <v>449</v>
      </c>
      <c r="B186" s="274" t="s">
        <v>451</v>
      </c>
      <c r="C186" s="275" t="s">
        <v>465</v>
      </c>
      <c r="D186" s="276" t="s">
        <v>466</v>
      </c>
      <c r="E186" s="275" t="s">
        <v>452</v>
      </c>
      <c r="F186" s="276" t="s">
        <v>453</v>
      </c>
      <c r="G186" s="275" t="s">
        <v>552</v>
      </c>
      <c r="H186" s="275" t="s">
        <v>1052</v>
      </c>
      <c r="I186" s="275" t="s">
        <v>530</v>
      </c>
      <c r="J186" s="275" t="s">
        <v>1053</v>
      </c>
      <c r="K186" s="275"/>
      <c r="L186" s="277">
        <v>103.05</v>
      </c>
      <c r="M186" s="277">
        <v>1</v>
      </c>
      <c r="N186" s="278">
        <v>103.05</v>
      </c>
    </row>
    <row r="187" spans="1:14" ht="14.4" customHeight="1" x14ac:dyDescent="0.3">
      <c r="A187" s="273" t="s">
        <v>449</v>
      </c>
      <c r="B187" s="274" t="s">
        <v>451</v>
      </c>
      <c r="C187" s="275" t="s">
        <v>465</v>
      </c>
      <c r="D187" s="276" t="s">
        <v>466</v>
      </c>
      <c r="E187" s="275" t="s">
        <v>452</v>
      </c>
      <c r="F187" s="276" t="s">
        <v>453</v>
      </c>
      <c r="G187" s="275" t="s">
        <v>552</v>
      </c>
      <c r="H187" s="275" t="s">
        <v>673</v>
      </c>
      <c r="I187" s="275" t="s">
        <v>674</v>
      </c>
      <c r="J187" s="275" t="s">
        <v>675</v>
      </c>
      <c r="K187" s="275" t="s">
        <v>676</v>
      </c>
      <c r="L187" s="277">
        <v>124.75</v>
      </c>
      <c r="M187" s="277">
        <v>1</v>
      </c>
      <c r="N187" s="278">
        <v>124.75</v>
      </c>
    </row>
    <row r="188" spans="1:14" ht="14.4" customHeight="1" x14ac:dyDescent="0.3">
      <c r="A188" s="273" t="s">
        <v>449</v>
      </c>
      <c r="B188" s="274" t="s">
        <v>451</v>
      </c>
      <c r="C188" s="275" t="s">
        <v>465</v>
      </c>
      <c r="D188" s="276" t="s">
        <v>466</v>
      </c>
      <c r="E188" s="275" t="s">
        <v>452</v>
      </c>
      <c r="F188" s="276" t="s">
        <v>453</v>
      </c>
      <c r="G188" s="275" t="s">
        <v>552</v>
      </c>
      <c r="H188" s="275" t="s">
        <v>1054</v>
      </c>
      <c r="I188" s="275" t="s">
        <v>530</v>
      </c>
      <c r="J188" s="275" t="s">
        <v>1055</v>
      </c>
      <c r="K188" s="275" t="s">
        <v>1056</v>
      </c>
      <c r="L188" s="277">
        <v>207.17</v>
      </c>
      <c r="M188" s="277">
        <v>1</v>
      </c>
      <c r="N188" s="278">
        <v>207.17</v>
      </c>
    </row>
    <row r="189" spans="1:14" ht="14.4" customHeight="1" x14ac:dyDescent="0.3">
      <c r="A189" s="273" t="s">
        <v>449</v>
      </c>
      <c r="B189" s="274" t="s">
        <v>451</v>
      </c>
      <c r="C189" s="275" t="s">
        <v>465</v>
      </c>
      <c r="D189" s="276" t="s">
        <v>466</v>
      </c>
      <c r="E189" s="275" t="s">
        <v>452</v>
      </c>
      <c r="F189" s="276" t="s">
        <v>453</v>
      </c>
      <c r="G189" s="275" t="s">
        <v>552</v>
      </c>
      <c r="H189" s="275" t="s">
        <v>1057</v>
      </c>
      <c r="I189" s="275" t="s">
        <v>530</v>
      </c>
      <c r="J189" s="275" t="s">
        <v>1058</v>
      </c>
      <c r="K189" s="275"/>
      <c r="L189" s="277">
        <v>151.5</v>
      </c>
      <c r="M189" s="277">
        <v>1</v>
      </c>
      <c r="N189" s="278">
        <v>151.5</v>
      </c>
    </row>
    <row r="190" spans="1:14" ht="14.4" customHeight="1" x14ac:dyDescent="0.3">
      <c r="A190" s="273" t="s">
        <v>449</v>
      </c>
      <c r="B190" s="274" t="s">
        <v>451</v>
      </c>
      <c r="C190" s="275" t="s">
        <v>465</v>
      </c>
      <c r="D190" s="276" t="s">
        <v>466</v>
      </c>
      <c r="E190" s="275" t="s">
        <v>452</v>
      </c>
      <c r="F190" s="276" t="s">
        <v>453</v>
      </c>
      <c r="G190" s="275" t="s">
        <v>552</v>
      </c>
      <c r="H190" s="275" t="s">
        <v>1059</v>
      </c>
      <c r="I190" s="275" t="s">
        <v>530</v>
      </c>
      <c r="J190" s="275" t="s">
        <v>1060</v>
      </c>
      <c r="K190" s="275"/>
      <c r="L190" s="277">
        <v>283.70999999999998</v>
      </c>
      <c r="M190" s="277">
        <v>1</v>
      </c>
      <c r="N190" s="278">
        <v>283.70999999999998</v>
      </c>
    </row>
    <row r="191" spans="1:14" ht="14.4" customHeight="1" x14ac:dyDescent="0.3">
      <c r="A191" s="273" t="s">
        <v>449</v>
      </c>
      <c r="B191" s="274" t="s">
        <v>451</v>
      </c>
      <c r="C191" s="275" t="s">
        <v>465</v>
      </c>
      <c r="D191" s="276" t="s">
        <v>466</v>
      </c>
      <c r="E191" s="275" t="s">
        <v>452</v>
      </c>
      <c r="F191" s="276" t="s">
        <v>453</v>
      </c>
      <c r="G191" s="275" t="s">
        <v>552</v>
      </c>
      <c r="H191" s="275" t="s">
        <v>1061</v>
      </c>
      <c r="I191" s="275" t="s">
        <v>530</v>
      </c>
      <c r="J191" s="275" t="s">
        <v>1062</v>
      </c>
      <c r="K191" s="275" t="s">
        <v>1063</v>
      </c>
      <c r="L191" s="277">
        <v>112.035</v>
      </c>
      <c r="M191" s="277">
        <v>1</v>
      </c>
      <c r="N191" s="278">
        <v>112.035</v>
      </c>
    </row>
    <row r="192" spans="1:14" ht="14.4" customHeight="1" x14ac:dyDescent="0.3">
      <c r="A192" s="273" t="s">
        <v>449</v>
      </c>
      <c r="B192" s="274" t="s">
        <v>451</v>
      </c>
      <c r="C192" s="275" t="s">
        <v>465</v>
      </c>
      <c r="D192" s="276" t="s">
        <v>466</v>
      </c>
      <c r="E192" s="275" t="s">
        <v>452</v>
      </c>
      <c r="F192" s="276" t="s">
        <v>453</v>
      </c>
      <c r="G192" s="275" t="s">
        <v>552</v>
      </c>
      <c r="H192" s="275" t="s">
        <v>1064</v>
      </c>
      <c r="I192" s="275" t="s">
        <v>530</v>
      </c>
      <c r="J192" s="275" t="s">
        <v>1065</v>
      </c>
      <c r="K192" s="275"/>
      <c r="L192" s="277">
        <v>84.196117426253906</v>
      </c>
      <c r="M192" s="277">
        <v>1</v>
      </c>
      <c r="N192" s="278">
        <v>84.196117426253906</v>
      </c>
    </row>
    <row r="193" spans="1:14" ht="14.4" customHeight="1" x14ac:dyDescent="0.3">
      <c r="A193" s="273" t="s">
        <v>449</v>
      </c>
      <c r="B193" s="274" t="s">
        <v>451</v>
      </c>
      <c r="C193" s="275" t="s">
        <v>465</v>
      </c>
      <c r="D193" s="276" t="s">
        <v>466</v>
      </c>
      <c r="E193" s="275" t="s">
        <v>452</v>
      </c>
      <c r="F193" s="276" t="s">
        <v>453</v>
      </c>
      <c r="G193" s="275" t="s">
        <v>552</v>
      </c>
      <c r="H193" s="275" t="s">
        <v>1066</v>
      </c>
      <c r="I193" s="275" t="s">
        <v>1067</v>
      </c>
      <c r="J193" s="275" t="s">
        <v>1068</v>
      </c>
      <c r="K193" s="275" t="s">
        <v>1069</v>
      </c>
      <c r="L193" s="277">
        <v>47.16</v>
      </c>
      <c r="M193" s="277">
        <v>1</v>
      </c>
      <c r="N193" s="278">
        <v>47.16</v>
      </c>
    </row>
    <row r="194" spans="1:14" ht="14.4" customHeight="1" x14ac:dyDescent="0.3">
      <c r="A194" s="273" t="s">
        <v>449</v>
      </c>
      <c r="B194" s="274" t="s">
        <v>451</v>
      </c>
      <c r="C194" s="275" t="s">
        <v>465</v>
      </c>
      <c r="D194" s="276" t="s">
        <v>466</v>
      </c>
      <c r="E194" s="275" t="s">
        <v>452</v>
      </c>
      <c r="F194" s="276" t="s">
        <v>453</v>
      </c>
      <c r="G194" s="275" t="s">
        <v>552</v>
      </c>
      <c r="H194" s="275" t="s">
        <v>1070</v>
      </c>
      <c r="I194" s="275" t="s">
        <v>763</v>
      </c>
      <c r="J194" s="275" t="s">
        <v>1071</v>
      </c>
      <c r="K194" s="275"/>
      <c r="L194" s="277">
        <v>99.638333979012899</v>
      </c>
      <c r="M194" s="277">
        <v>1</v>
      </c>
      <c r="N194" s="278">
        <v>99.638333979012899</v>
      </c>
    </row>
    <row r="195" spans="1:14" ht="14.4" customHeight="1" x14ac:dyDescent="0.3">
      <c r="A195" s="273" t="s">
        <v>449</v>
      </c>
      <c r="B195" s="274" t="s">
        <v>451</v>
      </c>
      <c r="C195" s="275" t="s">
        <v>465</v>
      </c>
      <c r="D195" s="276" t="s">
        <v>466</v>
      </c>
      <c r="E195" s="275" t="s">
        <v>452</v>
      </c>
      <c r="F195" s="276" t="s">
        <v>453</v>
      </c>
      <c r="G195" s="275" t="s">
        <v>552</v>
      </c>
      <c r="H195" s="275" t="s">
        <v>688</v>
      </c>
      <c r="I195" s="275" t="s">
        <v>689</v>
      </c>
      <c r="J195" s="275" t="s">
        <v>690</v>
      </c>
      <c r="K195" s="275" t="s">
        <v>691</v>
      </c>
      <c r="L195" s="277">
        <v>356.93</v>
      </c>
      <c r="M195" s="277">
        <v>2</v>
      </c>
      <c r="N195" s="278">
        <v>713.86</v>
      </c>
    </row>
    <row r="196" spans="1:14" ht="14.4" customHeight="1" x14ac:dyDescent="0.3">
      <c r="A196" s="273" t="s">
        <v>449</v>
      </c>
      <c r="B196" s="274" t="s">
        <v>451</v>
      </c>
      <c r="C196" s="275" t="s">
        <v>465</v>
      </c>
      <c r="D196" s="276" t="s">
        <v>466</v>
      </c>
      <c r="E196" s="275" t="s">
        <v>452</v>
      </c>
      <c r="F196" s="276" t="s">
        <v>453</v>
      </c>
      <c r="G196" s="275" t="s">
        <v>552</v>
      </c>
      <c r="H196" s="275" t="s">
        <v>1072</v>
      </c>
      <c r="I196" s="275" t="s">
        <v>1073</v>
      </c>
      <c r="J196" s="275" t="s">
        <v>1074</v>
      </c>
      <c r="K196" s="275" t="s">
        <v>1075</v>
      </c>
      <c r="L196" s="277">
        <v>1457.3460000000002</v>
      </c>
      <c r="M196" s="277">
        <v>3</v>
      </c>
      <c r="N196" s="278">
        <v>4372.0380000000005</v>
      </c>
    </row>
    <row r="197" spans="1:14" ht="14.4" customHeight="1" x14ac:dyDescent="0.3">
      <c r="A197" s="273" t="s">
        <v>449</v>
      </c>
      <c r="B197" s="274" t="s">
        <v>451</v>
      </c>
      <c r="C197" s="275" t="s">
        <v>465</v>
      </c>
      <c r="D197" s="276" t="s">
        <v>466</v>
      </c>
      <c r="E197" s="275" t="s">
        <v>452</v>
      </c>
      <c r="F197" s="276" t="s">
        <v>453</v>
      </c>
      <c r="G197" s="275" t="s">
        <v>552</v>
      </c>
      <c r="H197" s="275" t="s">
        <v>1076</v>
      </c>
      <c r="I197" s="275" t="s">
        <v>1077</v>
      </c>
      <c r="J197" s="275" t="s">
        <v>1078</v>
      </c>
      <c r="K197" s="275" t="s">
        <v>1079</v>
      </c>
      <c r="L197" s="277">
        <v>137.52199999999999</v>
      </c>
      <c r="M197" s="277">
        <v>4</v>
      </c>
      <c r="N197" s="278">
        <v>550.08799999999997</v>
      </c>
    </row>
    <row r="198" spans="1:14" ht="14.4" customHeight="1" x14ac:dyDescent="0.3">
      <c r="A198" s="273" t="s">
        <v>449</v>
      </c>
      <c r="B198" s="274" t="s">
        <v>451</v>
      </c>
      <c r="C198" s="275" t="s">
        <v>465</v>
      </c>
      <c r="D198" s="276" t="s">
        <v>466</v>
      </c>
      <c r="E198" s="275" t="s">
        <v>452</v>
      </c>
      <c r="F198" s="276" t="s">
        <v>453</v>
      </c>
      <c r="G198" s="275" t="s">
        <v>552</v>
      </c>
      <c r="H198" s="275" t="s">
        <v>1080</v>
      </c>
      <c r="I198" s="275" t="s">
        <v>1081</v>
      </c>
      <c r="J198" s="275" t="s">
        <v>1082</v>
      </c>
      <c r="K198" s="275" t="s">
        <v>1083</v>
      </c>
      <c r="L198" s="277">
        <v>397.53</v>
      </c>
      <c r="M198" s="277">
        <v>3</v>
      </c>
      <c r="N198" s="278">
        <v>1192.5899999999999</v>
      </c>
    </row>
    <row r="199" spans="1:14" ht="14.4" customHeight="1" x14ac:dyDescent="0.3">
      <c r="A199" s="273" t="s">
        <v>449</v>
      </c>
      <c r="B199" s="274" t="s">
        <v>451</v>
      </c>
      <c r="C199" s="275" t="s">
        <v>465</v>
      </c>
      <c r="D199" s="276" t="s">
        <v>466</v>
      </c>
      <c r="E199" s="275" t="s">
        <v>452</v>
      </c>
      <c r="F199" s="276" t="s">
        <v>453</v>
      </c>
      <c r="G199" s="275" t="s">
        <v>552</v>
      </c>
      <c r="H199" s="275" t="s">
        <v>1084</v>
      </c>
      <c r="I199" s="275" t="s">
        <v>1085</v>
      </c>
      <c r="J199" s="275" t="s">
        <v>1086</v>
      </c>
      <c r="K199" s="275" t="s">
        <v>1087</v>
      </c>
      <c r="L199" s="277">
        <v>288.84139015762298</v>
      </c>
      <c r="M199" s="277">
        <v>1</v>
      </c>
      <c r="N199" s="278">
        <v>288.84139015762298</v>
      </c>
    </row>
    <row r="200" spans="1:14" ht="14.4" customHeight="1" x14ac:dyDescent="0.3">
      <c r="A200" s="273" t="s">
        <v>449</v>
      </c>
      <c r="B200" s="274" t="s">
        <v>451</v>
      </c>
      <c r="C200" s="275" t="s">
        <v>465</v>
      </c>
      <c r="D200" s="276" t="s">
        <v>466</v>
      </c>
      <c r="E200" s="275" t="s">
        <v>452</v>
      </c>
      <c r="F200" s="276" t="s">
        <v>453</v>
      </c>
      <c r="G200" s="275" t="s">
        <v>552</v>
      </c>
      <c r="H200" s="275" t="s">
        <v>1088</v>
      </c>
      <c r="I200" s="275" t="s">
        <v>530</v>
      </c>
      <c r="J200" s="275" t="s">
        <v>1089</v>
      </c>
      <c r="K200" s="275"/>
      <c r="L200" s="277">
        <v>177.95035105058699</v>
      </c>
      <c r="M200" s="277">
        <v>1</v>
      </c>
      <c r="N200" s="278">
        <v>177.95035105058699</v>
      </c>
    </row>
    <row r="201" spans="1:14" ht="14.4" customHeight="1" x14ac:dyDescent="0.3">
      <c r="A201" s="273" t="s">
        <v>449</v>
      </c>
      <c r="B201" s="274" t="s">
        <v>451</v>
      </c>
      <c r="C201" s="275" t="s">
        <v>465</v>
      </c>
      <c r="D201" s="276" t="s">
        <v>466</v>
      </c>
      <c r="E201" s="275" t="s">
        <v>452</v>
      </c>
      <c r="F201" s="276" t="s">
        <v>453</v>
      </c>
      <c r="G201" s="275" t="s">
        <v>552</v>
      </c>
      <c r="H201" s="275" t="s">
        <v>1090</v>
      </c>
      <c r="I201" s="275" t="s">
        <v>530</v>
      </c>
      <c r="J201" s="275" t="s">
        <v>1091</v>
      </c>
      <c r="K201" s="275"/>
      <c r="L201" s="277">
        <v>112.267442716337</v>
      </c>
      <c r="M201" s="277">
        <v>1</v>
      </c>
      <c r="N201" s="278">
        <v>112.267442716337</v>
      </c>
    </row>
    <row r="202" spans="1:14" ht="14.4" customHeight="1" x14ac:dyDescent="0.3">
      <c r="A202" s="273" t="s">
        <v>449</v>
      </c>
      <c r="B202" s="274" t="s">
        <v>451</v>
      </c>
      <c r="C202" s="275" t="s">
        <v>465</v>
      </c>
      <c r="D202" s="276" t="s">
        <v>466</v>
      </c>
      <c r="E202" s="275" t="s">
        <v>452</v>
      </c>
      <c r="F202" s="276" t="s">
        <v>453</v>
      </c>
      <c r="G202" s="275" t="s">
        <v>552</v>
      </c>
      <c r="H202" s="275" t="s">
        <v>1092</v>
      </c>
      <c r="I202" s="275" t="s">
        <v>530</v>
      </c>
      <c r="J202" s="275" t="s">
        <v>1093</v>
      </c>
      <c r="K202" s="275"/>
      <c r="L202" s="277">
        <v>74.709999999999994</v>
      </c>
      <c r="M202" s="277">
        <v>2</v>
      </c>
      <c r="N202" s="278">
        <v>149.41999999999999</v>
      </c>
    </row>
    <row r="203" spans="1:14" ht="14.4" customHeight="1" x14ac:dyDescent="0.3">
      <c r="A203" s="273" t="s">
        <v>449</v>
      </c>
      <c r="B203" s="274" t="s">
        <v>451</v>
      </c>
      <c r="C203" s="275" t="s">
        <v>465</v>
      </c>
      <c r="D203" s="276" t="s">
        <v>466</v>
      </c>
      <c r="E203" s="275" t="s">
        <v>452</v>
      </c>
      <c r="F203" s="276" t="s">
        <v>453</v>
      </c>
      <c r="G203" s="275" t="s">
        <v>552</v>
      </c>
      <c r="H203" s="275" t="s">
        <v>1094</v>
      </c>
      <c r="I203" s="275" t="s">
        <v>530</v>
      </c>
      <c r="J203" s="275" t="s">
        <v>1095</v>
      </c>
      <c r="K203" s="275"/>
      <c r="L203" s="277">
        <v>25.88</v>
      </c>
      <c r="M203" s="277">
        <v>1</v>
      </c>
      <c r="N203" s="278">
        <v>25.88</v>
      </c>
    </row>
    <row r="204" spans="1:14" ht="14.4" customHeight="1" x14ac:dyDescent="0.3">
      <c r="A204" s="273" t="s">
        <v>449</v>
      </c>
      <c r="B204" s="274" t="s">
        <v>451</v>
      </c>
      <c r="C204" s="275" t="s">
        <v>465</v>
      </c>
      <c r="D204" s="276" t="s">
        <v>466</v>
      </c>
      <c r="E204" s="275" t="s">
        <v>452</v>
      </c>
      <c r="F204" s="276" t="s">
        <v>453</v>
      </c>
      <c r="G204" s="275" t="s">
        <v>552</v>
      </c>
      <c r="H204" s="275" t="s">
        <v>1096</v>
      </c>
      <c r="I204" s="275" t="s">
        <v>530</v>
      </c>
      <c r="J204" s="275" t="s">
        <v>1097</v>
      </c>
      <c r="K204" s="275"/>
      <c r="L204" s="277">
        <v>45.32</v>
      </c>
      <c r="M204" s="277">
        <v>1</v>
      </c>
      <c r="N204" s="278">
        <v>45.32</v>
      </c>
    </row>
    <row r="205" spans="1:14" ht="14.4" customHeight="1" x14ac:dyDescent="0.3">
      <c r="A205" s="273" t="s">
        <v>449</v>
      </c>
      <c r="B205" s="274" t="s">
        <v>451</v>
      </c>
      <c r="C205" s="275" t="s">
        <v>465</v>
      </c>
      <c r="D205" s="276" t="s">
        <v>466</v>
      </c>
      <c r="E205" s="275" t="s">
        <v>452</v>
      </c>
      <c r="F205" s="276" t="s">
        <v>453</v>
      </c>
      <c r="G205" s="275" t="s">
        <v>552</v>
      </c>
      <c r="H205" s="275" t="s">
        <v>1098</v>
      </c>
      <c r="I205" s="275" t="s">
        <v>530</v>
      </c>
      <c r="J205" s="275" t="s">
        <v>1099</v>
      </c>
      <c r="K205" s="275"/>
      <c r="L205" s="277">
        <v>64.463999999999999</v>
      </c>
      <c r="M205" s="277">
        <v>1</v>
      </c>
      <c r="N205" s="278">
        <v>64.463999999999999</v>
      </c>
    </row>
    <row r="206" spans="1:14" ht="14.4" customHeight="1" x14ac:dyDescent="0.3">
      <c r="A206" s="273" t="s">
        <v>449</v>
      </c>
      <c r="B206" s="274" t="s">
        <v>451</v>
      </c>
      <c r="C206" s="275" t="s">
        <v>465</v>
      </c>
      <c r="D206" s="276" t="s">
        <v>466</v>
      </c>
      <c r="E206" s="275" t="s">
        <v>452</v>
      </c>
      <c r="F206" s="276" t="s">
        <v>453</v>
      </c>
      <c r="G206" s="275" t="s">
        <v>552</v>
      </c>
      <c r="H206" s="275" t="s">
        <v>1100</v>
      </c>
      <c r="I206" s="275" t="s">
        <v>530</v>
      </c>
      <c r="J206" s="275" t="s">
        <v>1101</v>
      </c>
      <c r="K206" s="275"/>
      <c r="L206" s="277">
        <v>26.95</v>
      </c>
      <c r="M206" s="277">
        <v>1</v>
      </c>
      <c r="N206" s="278">
        <v>26.95</v>
      </c>
    </row>
    <row r="207" spans="1:14" ht="14.4" customHeight="1" x14ac:dyDescent="0.3">
      <c r="A207" s="273" t="s">
        <v>449</v>
      </c>
      <c r="B207" s="274" t="s">
        <v>451</v>
      </c>
      <c r="C207" s="275" t="s">
        <v>465</v>
      </c>
      <c r="D207" s="276" t="s">
        <v>466</v>
      </c>
      <c r="E207" s="275" t="s">
        <v>452</v>
      </c>
      <c r="F207" s="276" t="s">
        <v>453</v>
      </c>
      <c r="G207" s="275" t="s">
        <v>552</v>
      </c>
      <c r="H207" s="275" t="s">
        <v>1102</v>
      </c>
      <c r="I207" s="275" t="s">
        <v>530</v>
      </c>
      <c r="J207" s="275" t="s">
        <v>1103</v>
      </c>
      <c r="K207" s="275"/>
      <c r="L207" s="277">
        <v>143.79599999999999</v>
      </c>
      <c r="M207" s="277">
        <v>1</v>
      </c>
      <c r="N207" s="278">
        <v>143.79599999999999</v>
      </c>
    </row>
    <row r="208" spans="1:14" ht="14.4" customHeight="1" x14ac:dyDescent="0.3">
      <c r="A208" s="273" t="s">
        <v>449</v>
      </c>
      <c r="B208" s="274" t="s">
        <v>451</v>
      </c>
      <c r="C208" s="275" t="s">
        <v>465</v>
      </c>
      <c r="D208" s="276" t="s">
        <v>466</v>
      </c>
      <c r="E208" s="275" t="s">
        <v>452</v>
      </c>
      <c r="F208" s="276" t="s">
        <v>453</v>
      </c>
      <c r="G208" s="275" t="s">
        <v>552</v>
      </c>
      <c r="H208" s="275" t="s">
        <v>1104</v>
      </c>
      <c r="I208" s="275" t="s">
        <v>530</v>
      </c>
      <c r="J208" s="275" t="s">
        <v>1105</v>
      </c>
      <c r="K208" s="275"/>
      <c r="L208" s="277">
        <v>111.28000000000002</v>
      </c>
      <c r="M208" s="277">
        <v>6</v>
      </c>
      <c r="N208" s="278">
        <v>667.68000000000006</v>
      </c>
    </row>
    <row r="209" spans="1:14" ht="14.4" customHeight="1" x14ac:dyDescent="0.3">
      <c r="A209" s="273" t="s">
        <v>449</v>
      </c>
      <c r="B209" s="274" t="s">
        <v>451</v>
      </c>
      <c r="C209" s="275" t="s">
        <v>465</v>
      </c>
      <c r="D209" s="276" t="s">
        <v>466</v>
      </c>
      <c r="E209" s="275" t="s">
        <v>452</v>
      </c>
      <c r="F209" s="276" t="s">
        <v>453</v>
      </c>
      <c r="G209" s="275" t="s">
        <v>552</v>
      </c>
      <c r="H209" s="275" t="s">
        <v>1106</v>
      </c>
      <c r="I209" s="275" t="s">
        <v>530</v>
      </c>
      <c r="J209" s="275" t="s">
        <v>1107</v>
      </c>
      <c r="K209" s="275"/>
      <c r="L209" s="277">
        <v>203.6</v>
      </c>
      <c r="M209" s="277">
        <v>2</v>
      </c>
      <c r="N209" s="278">
        <v>407.2</v>
      </c>
    </row>
    <row r="210" spans="1:14" ht="14.4" customHeight="1" x14ac:dyDescent="0.3">
      <c r="A210" s="273" t="s">
        <v>449</v>
      </c>
      <c r="B210" s="274" t="s">
        <v>451</v>
      </c>
      <c r="C210" s="275" t="s">
        <v>465</v>
      </c>
      <c r="D210" s="276" t="s">
        <v>466</v>
      </c>
      <c r="E210" s="275" t="s">
        <v>452</v>
      </c>
      <c r="F210" s="276" t="s">
        <v>453</v>
      </c>
      <c r="G210" s="275" t="s">
        <v>552</v>
      </c>
      <c r="H210" s="275" t="s">
        <v>1108</v>
      </c>
      <c r="I210" s="275" t="s">
        <v>763</v>
      </c>
      <c r="J210" s="275" t="s">
        <v>1109</v>
      </c>
      <c r="K210" s="275"/>
      <c r="L210" s="277">
        <v>134.45085684057599</v>
      </c>
      <c r="M210" s="277">
        <v>2</v>
      </c>
      <c r="N210" s="278">
        <v>268.90171368115199</v>
      </c>
    </row>
    <row r="211" spans="1:14" ht="14.4" customHeight="1" x14ac:dyDescent="0.3">
      <c r="A211" s="273" t="s">
        <v>449</v>
      </c>
      <c r="B211" s="274" t="s">
        <v>451</v>
      </c>
      <c r="C211" s="275" t="s">
        <v>465</v>
      </c>
      <c r="D211" s="276" t="s">
        <v>466</v>
      </c>
      <c r="E211" s="275" t="s">
        <v>452</v>
      </c>
      <c r="F211" s="276" t="s">
        <v>453</v>
      </c>
      <c r="G211" s="275" t="s">
        <v>552</v>
      </c>
      <c r="H211" s="275" t="s">
        <v>1110</v>
      </c>
      <c r="I211" s="275" t="s">
        <v>530</v>
      </c>
      <c r="J211" s="275" t="s">
        <v>1111</v>
      </c>
      <c r="K211" s="275"/>
      <c r="L211" s="277">
        <v>52.43</v>
      </c>
      <c r="M211" s="277">
        <v>1</v>
      </c>
      <c r="N211" s="278">
        <v>52.43</v>
      </c>
    </row>
    <row r="212" spans="1:14" ht="14.4" customHeight="1" x14ac:dyDescent="0.3">
      <c r="A212" s="273" t="s">
        <v>449</v>
      </c>
      <c r="B212" s="274" t="s">
        <v>451</v>
      </c>
      <c r="C212" s="275" t="s">
        <v>465</v>
      </c>
      <c r="D212" s="276" t="s">
        <v>466</v>
      </c>
      <c r="E212" s="275" t="s">
        <v>452</v>
      </c>
      <c r="F212" s="276" t="s">
        <v>453</v>
      </c>
      <c r="G212" s="275" t="s">
        <v>552</v>
      </c>
      <c r="H212" s="275" t="s">
        <v>1112</v>
      </c>
      <c r="I212" s="275" t="s">
        <v>530</v>
      </c>
      <c r="J212" s="275" t="s">
        <v>1113</v>
      </c>
      <c r="K212" s="275"/>
      <c r="L212" s="277">
        <v>153.36000000000001</v>
      </c>
      <c r="M212" s="277">
        <v>1</v>
      </c>
      <c r="N212" s="278">
        <v>153.36000000000001</v>
      </c>
    </row>
    <row r="213" spans="1:14" ht="14.4" customHeight="1" x14ac:dyDescent="0.3">
      <c r="A213" s="273" t="s">
        <v>449</v>
      </c>
      <c r="B213" s="274" t="s">
        <v>451</v>
      </c>
      <c r="C213" s="275" t="s">
        <v>465</v>
      </c>
      <c r="D213" s="276" t="s">
        <v>466</v>
      </c>
      <c r="E213" s="275" t="s">
        <v>452</v>
      </c>
      <c r="F213" s="276" t="s">
        <v>453</v>
      </c>
      <c r="G213" s="275" t="s">
        <v>552</v>
      </c>
      <c r="H213" s="275" t="s">
        <v>1114</v>
      </c>
      <c r="I213" s="275" t="s">
        <v>1115</v>
      </c>
      <c r="J213" s="275" t="s">
        <v>978</v>
      </c>
      <c r="K213" s="275" t="s">
        <v>1116</v>
      </c>
      <c r="L213" s="277">
        <v>1726.76127715077</v>
      </c>
      <c r="M213" s="277">
        <v>1</v>
      </c>
      <c r="N213" s="278">
        <v>1726.76127715077</v>
      </c>
    </row>
    <row r="214" spans="1:14" ht="14.4" customHeight="1" x14ac:dyDescent="0.3">
      <c r="A214" s="273" t="s">
        <v>449</v>
      </c>
      <c r="B214" s="274" t="s">
        <v>451</v>
      </c>
      <c r="C214" s="275" t="s">
        <v>465</v>
      </c>
      <c r="D214" s="276" t="s">
        <v>466</v>
      </c>
      <c r="E214" s="275" t="s">
        <v>452</v>
      </c>
      <c r="F214" s="276" t="s">
        <v>453</v>
      </c>
      <c r="G214" s="275" t="s">
        <v>552</v>
      </c>
      <c r="H214" s="275" t="s">
        <v>1117</v>
      </c>
      <c r="I214" s="275" t="s">
        <v>1118</v>
      </c>
      <c r="J214" s="275" t="s">
        <v>1119</v>
      </c>
      <c r="K214" s="275" t="s">
        <v>1120</v>
      </c>
      <c r="L214" s="277">
        <v>1177.8599999999999</v>
      </c>
      <c r="M214" s="277">
        <v>2</v>
      </c>
      <c r="N214" s="278">
        <v>2355.7199999999998</v>
      </c>
    </row>
    <row r="215" spans="1:14" ht="14.4" customHeight="1" x14ac:dyDescent="0.3">
      <c r="A215" s="273" t="s">
        <v>449</v>
      </c>
      <c r="B215" s="274" t="s">
        <v>451</v>
      </c>
      <c r="C215" s="275" t="s">
        <v>465</v>
      </c>
      <c r="D215" s="276" t="s">
        <v>466</v>
      </c>
      <c r="E215" s="275" t="s">
        <v>452</v>
      </c>
      <c r="F215" s="276" t="s">
        <v>453</v>
      </c>
      <c r="G215" s="275" t="s">
        <v>552</v>
      </c>
      <c r="H215" s="275" t="s">
        <v>1121</v>
      </c>
      <c r="I215" s="275" t="s">
        <v>1122</v>
      </c>
      <c r="J215" s="275" t="s">
        <v>1123</v>
      </c>
      <c r="K215" s="275" t="s">
        <v>1124</v>
      </c>
      <c r="L215" s="277">
        <v>177.93</v>
      </c>
      <c r="M215" s="277">
        <v>1</v>
      </c>
      <c r="N215" s="278">
        <v>177.93</v>
      </c>
    </row>
    <row r="216" spans="1:14" ht="14.4" customHeight="1" x14ac:dyDescent="0.3">
      <c r="A216" s="273" t="s">
        <v>449</v>
      </c>
      <c r="B216" s="274" t="s">
        <v>451</v>
      </c>
      <c r="C216" s="275" t="s">
        <v>465</v>
      </c>
      <c r="D216" s="276" t="s">
        <v>466</v>
      </c>
      <c r="E216" s="275" t="s">
        <v>452</v>
      </c>
      <c r="F216" s="276" t="s">
        <v>453</v>
      </c>
      <c r="G216" s="275" t="s">
        <v>552</v>
      </c>
      <c r="H216" s="275" t="s">
        <v>1125</v>
      </c>
      <c r="I216" s="275" t="s">
        <v>530</v>
      </c>
      <c r="J216" s="275" t="s">
        <v>1126</v>
      </c>
      <c r="K216" s="275"/>
      <c r="L216" s="277">
        <v>53.189546408588299</v>
      </c>
      <c r="M216" s="277">
        <v>1</v>
      </c>
      <c r="N216" s="278">
        <v>53.189546408588299</v>
      </c>
    </row>
    <row r="217" spans="1:14" ht="14.4" customHeight="1" x14ac:dyDescent="0.3">
      <c r="A217" s="273" t="s">
        <v>449</v>
      </c>
      <c r="B217" s="274" t="s">
        <v>451</v>
      </c>
      <c r="C217" s="275" t="s">
        <v>465</v>
      </c>
      <c r="D217" s="276" t="s">
        <v>466</v>
      </c>
      <c r="E217" s="275" t="s">
        <v>452</v>
      </c>
      <c r="F217" s="276" t="s">
        <v>453</v>
      </c>
      <c r="G217" s="275" t="s">
        <v>552</v>
      </c>
      <c r="H217" s="275" t="s">
        <v>1127</v>
      </c>
      <c r="I217" s="275" t="s">
        <v>530</v>
      </c>
      <c r="J217" s="275" t="s">
        <v>1128</v>
      </c>
      <c r="K217" s="275"/>
      <c r="L217" s="277">
        <v>144.48888888888899</v>
      </c>
      <c r="M217" s="277">
        <v>2</v>
      </c>
      <c r="N217" s="278">
        <v>288.97777777777799</v>
      </c>
    </row>
    <row r="218" spans="1:14" ht="14.4" customHeight="1" x14ac:dyDescent="0.3">
      <c r="A218" s="273" t="s">
        <v>449</v>
      </c>
      <c r="B218" s="274" t="s">
        <v>451</v>
      </c>
      <c r="C218" s="275" t="s">
        <v>465</v>
      </c>
      <c r="D218" s="276" t="s">
        <v>466</v>
      </c>
      <c r="E218" s="275" t="s">
        <v>452</v>
      </c>
      <c r="F218" s="276" t="s">
        <v>453</v>
      </c>
      <c r="G218" s="275" t="s">
        <v>552</v>
      </c>
      <c r="H218" s="275" t="s">
        <v>1129</v>
      </c>
      <c r="I218" s="275" t="s">
        <v>530</v>
      </c>
      <c r="J218" s="275" t="s">
        <v>1130</v>
      </c>
      <c r="K218" s="275"/>
      <c r="L218" s="277">
        <v>66.3</v>
      </c>
      <c r="M218" s="277">
        <v>1</v>
      </c>
      <c r="N218" s="278">
        <v>66.3</v>
      </c>
    </row>
    <row r="219" spans="1:14" ht="14.4" customHeight="1" x14ac:dyDescent="0.3">
      <c r="A219" s="273" t="s">
        <v>449</v>
      </c>
      <c r="B219" s="274" t="s">
        <v>451</v>
      </c>
      <c r="C219" s="275" t="s">
        <v>465</v>
      </c>
      <c r="D219" s="276" t="s">
        <v>466</v>
      </c>
      <c r="E219" s="275" t="s">
        <v>452</v>
      </c>
      <c r="F219" s="276" t="s">
        <v>453</v>
      </c>
      <c r="G219" s="275" t="s">
        <v>552</v>
      </c>
      <c r="H219" s="275" t="s">
        <v>1131</v>
      </c>
      <c r="I219" s="275" t="s">
        <v>530</v>
      </c>
      <c r="J219" s="275" t="s">
        <v>1132</v>
      </c>
      <c r="K219" s="275"/>
      <c r="L219" s="277">
        <v>43.05</v>
      </c>
      <c r="M219" s="277">
        <v>1</v>
      </c>
      <c r="N219" s="278">
        <v>43.05</v>
      </c>
    </row>
    <row r="220" spans="1:14" ht="14.4" customHeight="1" x14ac:dyDescent="0.3">
      <c r="A220" s="273" t="s">
        <v>449</v>
      </c>
      <c r="B220" s="274" t="s">
        <v>451</v>
      </c>
      <c r="C220" s="275" t="s">
        <v>465</v>
      </c>
      <c r="D220" s="276" t="s">
        <v>466</v>
      </c>
      <c r="E220" s="275" t="s">
        <v>452</v>
      </c>
      <c r="F220" s="276" t="s">
        <v>453</v>
      </c>
      <c r="G220" s="275" t="s">
        <v>552</v>
      </c>
      <c r="H220" s="275" t="s">
        <v>1133</v>
      </c>
      <c r="I220" s="275" t="s">
        <v>530</v>
      </c>
      <c r="J220" s="275" t="s">
        <v>1134</v>
      </c>
      <c r="K220" s="275"/>
      <c r="L220" s="277">
        <v>54.427999999999997</v>
      </c>
      <c r="M220" s="277">
        <v>4</v>
      </c>
      <c r="N220" s="278">
        <v>217.71199999999999</v>
      </c>
    </row>
    <row r="221" spans="1:14" ht="14.4" customHeight="1" x14ac:dyDescent="0.3">
      <c r="A221" s="273" t="s">
        <v>449</v>
      </c>
      <c r="B221" s="274" t="s">
        <v>451</v>
      </c>
      <c r="C221" s="275" t="s">
        <v>465</v>
      </c>
      <c r="D221" s="276" t="s">
        <v>466</v>
      </c>
      <c r="E221" s="275" t="s">
        <v>452</v>
      </c>
      <c r="F221" s="276" t="s">
        <v>453</v>
      </c>
      <c r="G221" s="275" t="s">
        <v>552</v>
      </c>
      <c r="H221" s="275" t="s">
        <v>1135</v>
      </c>
      <c r="I221" s="275" t="s">
        <v>530</v>
      </c>
      <c r="J221" s="275" t="s">
        <v>1136</v>
      </c>
      <c r="K221" s="275"/>
      <c r="L221" s="277">
        <v>52.6252</v>
      </c>
      <c r="M221" s="277">
        <v>2</v>
      </c>
      <c r="N221" s="278">
        <v>105.2504</v>
      </c>
    </row>
    <row r="222" spans="1:14" ht="14.4" customHeight="1" x14ac:dyDescent="0.3">
      <c r="A222" s="273" t="s">
        <v>449</v>
      </c>
      <c r="B222" s="274" t="s">
        <v>451</v>
      </c>
      <c r="C222" s="275" t="s">
        <v>465</v>
      </c>
      <c r="D222" s="276" t="s">
        <v>466</v>
      </c>
      <c r="E222" s="275" t="s">
        <v>452</v>
      </c>
      <c r="F222" s="276" t="s">
        <v>453</v>
      </c>
      <c r="G222" s="275" t="s">
        <v>552</v>
      </c>
      <c r="H222" s="275" t="s">
        <v>1137</v>
      </c>
      <c r="I222" s="275" t="s">
        <v>530</v>
      </c>
      <c r="J222" s="275" t="s">
        <v>1138</v>
      </c>
      <c r="K222" s="275"/>
      <c r="L222" s="277">
        <v>101.44199999999999</v>
      </c>
      <c r="M222" s="277">
        <v>1</v>
      </c>
      <c r="N222" s="278">
        <v>101.44199999999999</v>
      </c>
    </row>
    <row r="223" spans="1:14" ht="14.4" customHeight="1" x14ac:dyDescent="0.3">
      <c r="A223" s="273" t="s">
        <v>449</v>
      </c>
      <c r="B223" s="274" t="s">
        <v>451</v>
      </c>
      <c r="C223" s="275" t="s">
        <v>465</v>
      </c>
      <c r="D223" s="276" t="s">
        <v>466</v>
      </c>
      <c r="E223" s="275" t="s">
        <v>452</v>
      </c>
      <c r="F223" s="276" t="s">
        <v>453</v>
      </c>
      <c r="G223" s="275" t="s">
        <v>552</v>
      </c>
      <c r="H223" s="275" t="s">
        <v>1139</v>
      </c>
      <c r="I223" s="275" t="s">
        <v>530</v>
      </c>
      <c r="J223" s="275" t="s">
        <v>1140</v>
      </c>
      <c r="K223" s="275"/>
      <c r="L223" s="277">
        <v>110.04</v>
      </c>
      <c r="M223" s="277">
        <v>1</v>
      </c>
      <c r="N223" s="278">
        <v>110.04</v>
      </c>
    </row>
    <row r="224" spans="1:14" ht="14.4" customHeight="1" x14ac:dyDescent="0.3">
      <c r="A224" s="273" t="s">
        <v>449</v>
      </c>
      <c r="B224" s="274" t="s">
        <v>451</v>
      </c>
      <c r="C224" s="275" t="s">
        <v>465</v>
      </c>
      <c r="D224" s="276" t="s">
        <v>466</v>
      </c>
      <c r="E224" s="275" t="s">
        <v>452</v>
      </c>
      <c r="F224" s="276" t="s">
        <v>453</v>
      </c>
      <c r="G224" s="275" t="s">
        <v>552</v>
      </c>
      <c r="H224" s="275" t="s">
        <v>1141</v>
      </c>
      <c r="I224" s="275" t="s">
        <v>1142</v>
      </c>
      <c r="J224" s="275" t="s">
        <v>1143</v>
      </c>
      <c r="K224" s="275" t="s">
        <v>1144</v>
      </c>
      <c r="L224" s="277">
        <v>6181.55</v>
      </c>
      <c r="M224" s="277">
        <v>1</v>
      </c>
      <c r="N224" s="278">
        <v>6181.55</v>
      </c>
    </row>
    <row r="225" spans="1:14" ht="14.4" customHeight="1" x14ac:dyDescent="0.3">
      <c r="A225" s="273" t="s">
        <v>449</v>
      </c>
      <c r="B225" s="274" t="s">
        <v>451</v>
      </c>
      <c r="C225" s="275" t="s">
        <v>465</v>
      </c>
      <c r="D225" s="276" t="s">
        <v>466</v>
      </c>
      <c r="E225" s="275" t="s">
        <v>452</v>
      </c>
      <c r="F225" s="276" t="s">
        <v>453</v>
      </c>
      <c r="G225" s="275" t="s">
        <v>773</v>
      </c>
      <c r="H225" s="275" t="s">
        <v>1145</v>
      </c>
      <c r="I225" s="275" t="s">
        <v>1146</v>
      </c>
      <c r="J225" s="275" t="s">
        <v>1147</v>
      </c>
      <c r="K225" s="275" t="s">
        <v>1148</v>
      </c>
      <c r="L225" s="277">
        <v>67.408000000000001</v>
      </c>
      <c r="M225" s="277">
        <v>1</v>
      </c>
      <c r="N225" s="278">
        <v>67.408000000000001</v>
      </c>
    </row>
    <row r="226" spans="1:14" ht="14.4" customHeight="1" x14ac:dyDescent="0.3">
      <c r="A226" s="273" t="s">
        <v>449</v>
      </c>
      <c r="B226" s="274" t="s">
        <v>451</v>
      </c>
      <c r="C226" s="275" t="s">
        <v>465</v>
      </c>
      <c r="D226" s="276" t="s">
        <v>466</v>
      </c>
      <c r="E226" s="275" t="s">
        <v>452</v>
      </c>
      <c r="F226" s="276" t="s">
        <v>453</v>
      </c>
      <c r="G226" s="275" t="s">
        <v>773</v>
      </c>
      <c r="H226" s="275" t="s">
        <v>1149</v>
      </c>
      <c r="I226" s="275" t="s">
        <v>1150</v>
      </c>
      <c r="J226" s="275" t="s">
        <v>1151</v>
      </c>
      <c r="K226" s="275" t="s">
        <v>1152</v>
      </c>
      <c r="L226" s="277">
        <v>129.63</v>
      </c>
      <c r="M226" s="277">
        <v>1</v>
      </c>
      <c r="N226" s="278">
        <v>129.63</v>
      </c>
    </row>
    <row r="227" spans="1:14" ht="14.4" customHeight="1" x14ac:dyDescent="0.3">
      <c r="A227" s="273" t="s">
        <v>449</v>
      </c>
      <c r="B227" s="274" t="s">
        <v>451</v>
      </c>
      <c r="C227" s="275" t="s">
        <v>465</v>
      </c>
      <c r="D227" s="276" t="s">
        <v>466</v>
      </c>
      <c r="E227" s="275" t="s">
        <v>452</v>
      </c>
      <c r="F227" s="276" t="s">
        <v>453</v>
      </c>
      <c r="G227" s="275" t="s">
        <v>773</v>
      </c>
      <c r="H227" s="275" t="s">
        <v>1153</v>
      </c>
      <c r="I227" s="275" t="s">
        <v>1153</v>
      </c>
      <c r="J227" s="275" t="s">
        <v>1154</v>
      </c>
      <c r="K227" s="275" t="s">
        <v>580</v>
      </c>
      <c r="L227" s="277">
        <v>119.53</v>
      </c>
      <c r="M227" s="277">
        <v>1</v>
      </c>
      <c r="N227" s="278">
        <v>119.53</v>
      </c>
    </row>
    <row r="228" spans="1:14" ht="14.4" customHeight="1" x14ac:dyDescent="0.3">
      <c r="A228" s="273" t="s">
        <v>449</v>
      </c>
      <c r="B228" s="274" t="s">
        <v>451</v>
      </c>
      <c r="C228" s="275" t="s">
        <v>465</v>
      </c>
      <c r="D228" s="276" t="s">
        <v>466</v>
      </c>
      <c r="E228" s="275" t="s">
        <v>452</v>
      </c>
      <c r="F228" s="276" t="s">
        <v>453</v>
      </c>
      <c r="G228" s="275" t="s">
        <v>773</v>
      </c>
      <c r="H228" s="275" t="s">
        <v>1155</v>
      </c>
      <c r="I228" s="275" t="s">
        <v>1156</v>
      </c>
      <c r="J228" s="275" t="s">
        <v>1157</v>
      </c>
      <c r="K228" s="275" t="s">
        <v>580</v>
      </c>
      <c r="L228" s="277">
        <v>72.680000000000007</v>
      </c>
      <c r="M228" s="277">
        <v>3</v>
      </c>
      <c r="N228" s="278">
        <v>218.04000000000002</v>
      </c>
    </row>
    <row r="229" spans="1:14" ht="14.4" customHeight="1" x14ac:dyDescent="0.3">
      <c r="A229" s="273" t="s">
        <v>449</v>
      </c>
      <c r="B229" s="274" t="s">
        <v>451</v>
      </c>
      <c r="C229" s="275" t="s">
        <v>465</v>
      </c>
      <c r="D229" s="276" t="s">
        <v>466</v>
      </c>
      <c r="E229" s="275" t="s">
        <v>452</v>
      </c>
      <c r="F229" s="276" t="s">
        <v>453</v>
      </c>
      <c r="G229" s="275" t="s">
        <v>773</v>
      </c>
      <c r="H229" s="275" t="s">
        <v>774</v>
      </c>
      <c r="I229" s="275" t="s">
        <v>775</v>
      </c>
      <c r="J229" s="275" t="s">
        <v>776</v>
      </c>
      <c r="K229" s="275" t="s">
        <v>777</v>
      </c>
      <c r="L229" s="277">
        <v>161.4855</v>
      </c>
      <c r="M229" s="277">
        <v>4</v>
      </c>
      <c r="N229" s="278">
        <v>645.94200000000001</v>
      </c>
    </row>
    <row r="230" spans="1:14" ht="14.4" customHeight="1" x14ac:dyDescent="0.3">
      <c r="A230" s="273" t="s">
        <v>449</v>
      </c>
      <c r="B230" s="274" t="s">
        <v>451</v>
      </c>
      <c r="C230" s="275" t="s">
        <v>465</v>
      </c>
      <c r="D230" s="276" t="s">
        <v>466</v>
      </c>
      <c r="E230" s="275" t="s">
        <v>452</v>
      </c>
      <c r="F230" s="276" t="s">
        <v>453</v>
      </c>
      <c r="G230" s="275" t="s">
        <v>773</v>
      </c>
      <c r="H230" s="275" t="s">
        <v>1158</v>
      </c>
      <c r="I230" s="275" t="s">
        <v>1159</v>
      </c>
      <c r="J230" s="275" t="s">
        <v>1160</v>
      </c>
      <c r="K230" s="275" t="s">
        <v>1161</v>
      </c>
      <c r="L230" s="277">
        <v>106.61</v>
      </c>
      <c r="M230" s="277">
        <v>2</v>
      </c>
      <c r="N230" s="278">
        <v>213.22</v>
      </c>
    </row>
    <row r="231" spans="1:14" ht="14.4" customHeight="1" x14ac:dyDescent="0.3">
      <c r="A231" s="273" t="s">
        <v>449</v>
      </c>
      <c r="B231" s="274" t="s">
        <v>451</v>
      </c>
      <c r="C231" s="275" t="s">
        <v>465</v>
      </c>
      <c r="D231" s="276" t="s">
        <v>466</v>
      </c>
      <c r="E231" s="275" t="s">
        <v>452</v>
      </c>
      <c r="F231" s="276" t="s">
        <v>453</v>
      </c>
      <c r="G231" s="275" t="s">
        <v>773</v>
      </c>
      <c r="H231" s="275" t="s">
        <v>1162</v>
      </c>
      <c r="I231" s="275" t="s">
        <v>1163</v>
      </c>
      <c r="J231" s="275" t="s">
        <v>1164</v>
      </c>
      <c r="K231" s="275" t="s">
        <v>890</v>
      </c>
      <c r="L231" s="277">
        <v>314.81200000000001</v>
      </c>
      <c r="M231" s="277">
        <v>4</v>
      </c>
      <c r="N231" s="278">
        <v>1259.248</v>
      </c>
    </row>
    <row r="232" spans="1:14" ht="14.4" customHeight="1" x14ac:dyDescent="0.3">
      <c r="A232" s="273" t="s">
        <v>449</v>
      </c>
      <c r="B232" s="274" t="s">
        <v>451</v>
      </c>
      <c r="C232" s="275" t="s">
        <v>465</v>
      </c>
      <c r="D232" s="276" t="s">
        <v>466</v>
      </c>
      <c r="E232" s="275" t="s">
        <v>452</v>
      </c>
      <c r="F232" s="276" t="s">
        <v>453</v>
      </c>
      <c r="G232" s="275" t="s">
        <v>773</v>
      </c>
      <c r="H232" s="275" t="s">
        <v>1165</v>
      </c>
      <c r="I232" s="275" t="s">
        <v>1166</v>
      </c>
      <c r="J232" s="275" t="s">
        <v>1167</v>
      </c>
      <c r="K232" s="275" t="s">
        <v>1168</v>
      </c>
      <c r="L232" s="277">
        <v>100.35</v>
      </c>
      <c r="M232" s="277">
        <v>1</v>
      </c>
      <c r="N232" s="278">
        <v>100.35</v>
      </c>
    </row>
    <row r="233" spans="1:14" ht="14.4" customHeight="1" x14ac:dyDescent="0.3">
      <c r="A233" s="273" t="s">
        <v>449</v>
      </c>
      <c r="B233" s="274" t="s">
        <v>451</v>
      </c>
      <c r="C233" s="275" t="s">
        <v>465</v>
      </c>
      <c r="D233" s="276" t="s">
        <v>466</v>
      </c>
      <c r="E233" s="275" t="s">
        <v>454</v>
      </c>
      <c r="F233" s="276" t="s">
        <v>455</v>
      </c>
      <c r="G233" s="275" t="s">
        <v>773</v>
      </c>
      <c r="H233" s="275" t="s">
        <v>1169</v>
      </c>
      <c r="I233" s="275" t="s">
        <v>1170</v>
      </c>
      <c r="J233" s="275" t="s">
        <v>1171</v>
      </c>
      <c r="K233" s="275"/>
      <c r="L233" s="277">
        <v>177.81</v>
      </c>
      <c r="M233" s="277">
        <v>1</v>
      </c>
      <c r="N233" s="278">
        <v>177.81</v>
      </c>
    </row>
    <row r="234" spans="1:14" ht="14.4" customHeight="1" x14ac:dyDescent="0.3">
      <c r="A234" s="273" t="s">
        <v>449</v>
      </c>
      <c r="B234" s="274" t="s">
        <v>451</v>
      </c>
      <c r="C234" s="275" t="s">
        <v>465</v>
      </c>
      <c r="D234" s="276" t="s">
        <v>466</v>
      </c>
      <c r="E234" s="275" t="s">
        <v>456</v>
      </c>
      <c r="F234" s="276" t="s">
        <v>457</v>
      </c>
      <c r="G234" s="275" t="s">
        <v>552</v>
      </c>
      <c r="H234" s="275" t="s">
        <v>797</v>
      </c>
      <c r="I234" s="275" t="s">
        <v>798</v>
      </c>
      <c r="J234" s="275" t="s">
        <v>799</v>
      </c>
      <c r="K234" s="275" t="s">
        <v>800</v>
      </c>
      <c r="L234" s="277">
        <v>23.86</v>
      </c>
      <c r="M234" s="277">
        <v>1</v>
      </c>
      <c r="N234" s="278">
        <v>23.86</v>
      </c>
    </row>
    <row r="235" spans="1:14" ht="14.4" customHeight="1" x14ac:dyDescent="0.3">
      <c r="A235" s="273" t="s">
        <v>449</v>
      </c>
      <c r="B235" s="274" t="s">
        <v>451</v>
      </c>
      <c r="C235" s="275" t="s">
        <v>465</v>
      </c>
      <c r="D235" s="276" t="s">
        <v>466</v>
      </c>
      <c r="E235" s="275" t="s">
        <v>456</v>
      </c>
      <c r="F235" s="276" t="s">
        <v>457</v>
      </c>
      <c r="G235" s="275" t="s">
        <v>552</v>
      </c>
      <c r="H235" s="275" t="s">
        <v>1172</v>
      </c>
      <c r="I235" s="275" t="s">
        <v>1173</v>
      </c>
      <c r="J235" s="275" t="s">
        <v>1174</v>
      </c>
      <c r="K235" s="275" t="s">
        <v>1175</v>
      </c>
      <c r="L235" s="277">
        <v>112.794</v>
      </c>
      <c r="M235" s="277">
        <v>2</v>
      </c>
      <c r="N235" s="278">
        <v>225.58799999999999</v>
      </c>
    </row>
    <row r="236" spans="1:14" ht="14.4" customHeight="1" x14ac:dyDescent="0.3">
      <c r="A236" s="273" t="s">
        <v>449</v>
      </c>
      <c r="B236" s="274" t="s">
        <v>451</v>
      </c>
      <c r="C236" s="275" t="s">
        <v>465</v>
      </c>
      <c r="D236" s="276" t="s">
        <v>466</v>
      </c>
      <c r="E236" s="275" t="s">
        <v>456</v>
      </c>
      <c r="F236" s="276" t="s">
        <v>457</v>
      </c>
      <c r="G236" s="275" t="s">
        <v>552</v>
      </c>
      <c r="H236" s="275" t="s">
        <v>1176</v>
      </c>
      <c r="I236" s="275" t="s">
        <v>1177</v>
      </c>
      <c r="J236" s="275" t="s">
        <v>1178</v>
      </c>
      <c r="K236" s="275" t="s">
        <v>1179</v>
      </c>
      <c r="L236" s="277">
        <v>118.98</v>
      </c>
      <c r="M236" s="277">
        <v>4</v>
      </c>
      <c r="N236" s="278">
        <v>475.92</v>
      </c>
    </row>
    <row r="237" spans="1:14" ht="14.4" customHeight="1" x14ac:dyDescent="0.3">
      <c r="A237" s="273" t="s">
        <v>449</v>
      </c>
      <c r="B237" s="274" t="s">
        <v>451</v>
      </c>
      <c r="C237" s="275" t="s">
        <v>465</v>
      </c>
      <c r="D237" s="276" t="s">
        <v>466</v>
      </c>
      <c r="E237" s="275" t="s">
        <v>456</v>
      </c>
      <c r="F237" s="276" t="s">
        <v>457</v>
      </c>
      <c r="G237" s="275" t="s">
        <v>552</v>
      </c>
      <c r="H237" s="275" t="s">
        <v>1180</v>
      </c>
      <c r="I237" s="275" t="s">
        <v>1181</v>
      </c>
      <c r="J237" s="275" t="s">
        <v>1178</v>
      </c>
      <c r="K237" s="275" t="s">
        <v>1182</v>
      </c>
      <c r="L237" s="277">
        <v>88.835999999999999</v>
      </c>
      <c r="M237" s="277">
        <v>1</v>
      </c>
      <c r="N237" s="278">
        <v>88.835999999999999</v>
      </c>
    </row>
    <row r="238" spans="1:14" ht="14.4" customHeight="1" x14ac:dyDescent="0.3">
      <c r="A238" s="273" t="s">
        <v>449</v>
      </c>
      <c r="B238" s="274" t="s">
        <v>451</v>
      </c>
      <c r="C238" s="275" t="s">
        <v>465</v>
      </c>
      <c r="D238" s="276" t="s">
        <v>466</v>
      </c>
      <c r="E238" s="275" t="s">
        <v>456</v>
      </c>
      <c r="F238" s="276" t="s">
        <v>457</v>
      </c>
      <c r="G238" s="275" t="s">
        <v>773</v>
      </c>
      <c r="H238" s="275" t="s">
        <v>808</v>
      </c>
      <c r="I238" s="275" t="s">
        <v>809</v>
      </c>
      <c r="J238" s="275" t="s">
        <v>810</v>
      </c>
      <c r="K238" s="275" t="s">
        <v>811</v>
      </c>
      <c r="L238" s="277">
        <v>317.64999999999998</v>
      </c>
      <c r="M238" s="277">
        <v>1</v>
      </c>
      <c r="N238" s="278">
        <v>317.64999999999998</v>
      </c>
    </row>
    <row r="239" spans="1:14" ht="14.4" customHeight="1" x14ac:dyDescent="0.3">
      <c r="A239" s="273" t="s">
        <v>449</v>
      </c>
      <c r="B239" s="274" t="s">
        <v>451</v>
      </c>
      <c r="C239" s="275" t="s">
        <v>465</v>
      </c>
      <c r="D239" s="276" t="s">
        <v>466</v>
      </c>
      <c r="E239" s="275" t="s">
        <v>458</v>
      </c>
      <c r="F239" s="276" t="s">
        <v>459</v>
      </c>
      <c r="G239" s="275" t="s">
        <v>552</v>
      </c>
      <c r="H239" s="275" t="s">
        <v>816</v>
      </c>
      <c r="I239" s="275" t="s">
        <v>817</v>
      </c>
      <c r="J239" s="275" t="s">
        <v>818</v>
      </c>
      <c r="K239" s="275" t="s">
        <v>819</v>
      </c>
      <c r="L239" s="277">
        <v>72.88</v>
      </c>
      <c r="M239" s="277">
        <v>1</v>
      </c>
      <c r="N239" s="278">
        <v>72.88</v>
      </c>
    </row>
    <row r="240" spans="1:14" ht="14.4" customHeight="1" x14ac:dyDescent="0.3">
      <c r="A240" s="273" t="s">
        <v>449</v>
      </c>
      <c r="B240" s="274" t="s">
        <v>451</v>
      </c>
      <c r="C240" s="275" t="s">
        <v>467</v>
      </c>
      <c r="D240" s="276" t="s">
        <v>468</v>
      </c>
      <c r="E240" s="275" t="s">
        <v>452</v>
      </c>
      <c r="F240" s="276" t="s">
        <v>453</v>
      </c>
      <c r="G240" s="275"/>
      <c r="H240" s="275" t="s">
        <v>1183</v>
      </c>
      <c r="I240" s="275" t="s">
        <v>1184</v>
      </c>
      <c r="J240" s="275" t="s">
        <v>1185</v>
      </c>
      <c r="K240" s="275" t="s">
        <v>1186</v>
      </c>
      <c r="L240" s="277">
        <v>108.20666666699999</v>
      </c>
      <c r="M240" s="277">
        <v>1</v>
      </c>
      <c r="N240" s="278">
        <v>108.20666666699999</v>
      </c>
    </row>
    <row r="241" spans="1:14" ht="14.4" customHeight="1" x14ac:dyDescent="0.3">
      <c r="A241" s="273" t="s">
        <v>449</v>
      </c>
      <c r="B241" s="274" t="s">
        <v>451</v>
      </c>
      <c r="C241" s="275" t="s">
        <v>467</v>
      </c>
      <c r="D241" s="276" t="s">
        <v>468</v>
      </c>
      <c r="E241" s="275" t="s">
        <v>452</v>
      </c>
      <c r="F241" s="276" t="s">
        <v>453</v>
      </c>
      <c r="G241" s="275"/>
      <c r="H241" s="275" t="s">
        <v>1187</v>
      </c>
      <c r="I241" s="275" t="s">
        <v>1187</v>
      </c>
      <c r="J241" s="275" t="s">
        <v>1188</v>
      </c>
      <c r="K241" s="275" t="s">
        <v>1189</v>
      </c>
      <c r="L241" s="277">
        <v>390.39242387001599</v>
      </c>
      <c r="M241" s="277">
        <v>1</v>
      </c>
      <c r="N241" s="278">
        <v>390.39242387001599</v>
      </c>
    </row>
    <row r="242" spans="1:14" ht="14.4" customHeight="1" x14ac:dyDescent="0.3">
      <c r="A242" s="273" t="s">
        <v>449</v>
      </c>
      <c r="B242" s="274" t="s">
        <v>451</v>
      </c>
      <c r="C242" s="275" t="s">
        <v>467</v>
      </c>
      <c r="D242" s="276" t="s">
        <v>468</v>
      </c>
      <c r="E242" s="275" t="s">
        <v>452</v>
      </c>
      <c r="F242" s="276" t="s">
        <v>453</v>
      </c>
      <c r="G242" s="275"/>
      <c r="H242" s="275" t="s">
        <v>1190</v>
      </c>
      <c r="I242" s="275" t="s">
        <v>1190</v>
      </c>
      <c r="J242" s="275" t="s">
        <v>1191</v>
      </c>
      <c r="K242" s="275" t="s">
        <v>1192</v>
      </c>
      <c r="L242" s="277">
        <v>7.45</v>
      </c>
      <c r="M242" s="277">
        <v>27</v>
      </c>
      <c r="N242" s="278">
        <v>201.15</v>
      </c>
    </row>
    <row r="243" spans="1:14" ht="14.4" customHeight="1" x14ac:dyDescent="0.3">
      <c r="A243" s="273" t="s">
        <v>449</v>
      </c>
      <c r="B243" s="274" t="s">
        <v>451</v>
      </c>
      <c r="C243" s="275" t="s">
        <v>467</v>
      </c>
      <c r="D243" s="276" t="s">
        <v>468</v>
      </c>
      <c r="E243" s="275" t="s">
        <v>452</v>
      </c>
      <c r="F243" s="276" t="s">
        <v>453</v>
      </c>
      <c r="G243" s="275"/>
      <c r="H243" s="275" t="s">
        <v>1193</v>
      </c>
      <c r="I243" s="275" t="s">
        <v>1193</v>
      </c>
      <c r="J243" s="275" t="s">
        <v>1194</v>
      </c>
      <c r="K243" s="275" t="s">
        <v>1195</v>
      </c>
      <c r="L243" s="277">
        <v>7.45</v>
      </c>
      <c r="M243" s="277">
        <v>31</v>
      </c>
      <c r="N243" s="278">
        <v>230.95000000000002</v>
      </c>
    </row>
    <row r="244" spans="1:14" ht="14.4" customHeight="1" x14ac:dyDescent="0.3">
      <c r="A244" s="273" t="s">
        <v>449</v>
      </c>
      <c r="B244" s="274" t="s">
        <v>451</v>
      </c>
      <c r="C244" s="275" t="s">
        <v>467</v>
      </c>
      <c r="D244" s="276" t="s">
        <v>468</v>
      </c>
      <c r="E244" s="275" t="s">
        <v>452</v>
      </c>
      <c r="F244" s="276" t="s">
        <v>453</v>
      </c>
      <c r="G244" s="275"/>
      <c r="H244" s="275" t="s">
        <v>1196</v>
      </c>
      <c r="I244" s="275" t="s">
        <v>1196</v>
      </c>
      <c r="J244" s="275" t="s">
        <v>1197</v>
      </c>
      <c r="K244" s="275" t="s">
        <v>1198</v>
      </c>
      <c r="L244" s="277">
        <v>137.50967509976201</v>
      </c>
      <c r="M244" s="277">
        <v>3</v>
      </c>
      <c r="N244" s="278">
        <v>412.52902529928599</v>
      </c>
    </row>
    <row r="245" spans="1:14" ht="14.4" customHeight="1" x14ac:dyDescent="0.3">
      <c r="A245" s="273" t="s">
        <v>449</v>
      </c>
      <c r="B245" s="274" t="s">
        <v>451</v>
      </c>
      <c r="C245" s="275" t="s">
        <v>467</v>
      </c>
      <c r="D245" s="276" t="s">
        <v>468</v>
      </c>
      <c r="E245" s="275" t="s">
        <v>452</v>
      </c>
      <c r="F245" s="276" t="s">
        <v>453</v>
      </c>
      <c r="G245" s="275"/>
      <c r="H245" s="275" t="s">
        <v>1199</v>
      </c>
      <c r="I245" s="275" t="s">
        <v>1200</v>
      </c>
      <c r="J245" s="275" t="s">
        <v>1201</v>
      </c>
      <c r="K245" s="275" t="s">
        <v>1202</v>
      </c>
      <c r="L245" s="277">
        <v>246.02333330900001</v>
      </c>
      <c r="M245" s="277">
        <v>1</v>
      </c>
      <c r="N245" s="278">
        <v>246.02333330900001</v>
      </c>
    </row>
    <row r="246" spans="1:14" ht="14.4" customHeight="1" x14ac:dyDescent="0.3">
      <c r="A246" s="273" t="s">
        <v>449</v>
      </c>
      <c r="B246" s="274" t="s">
        <v>451</v>
      </c>
      <c r="C246" s="275" t="s">
        <v>467</v>
      </c>
      <c r="D246" s="276" t="s">
        <v>468</v>
      </c>
      <c r="E246" s="275" t="s">
        <v>452</v>
      </c>
      <c r="F246" s="276" t="s">
        <v>453</v>
      </c>
      <c r="G246" s="275"/>
      <c r="H246" s="275" t="s">
        <v>1203</v>
      </c>
      <c r="I246" s="275" t="s">
        <v>1204</v>
      </c>
      <c r="J246" s="275" t="s">
        <v>1205</v>
      </c>
      <c r="K246" s="275"/>
      <c r="L246" s="277">
        <v>45.02</v>
      </c>
      <c r="M246" s="277">
        <v>2</v>
      </c>
      <c r="N246" s="278">
        <v>90.04</v>
      </c>
    </row>
    <row r="247" spans="1:14" ht="14.4" customHeight="1" x14ac:dyDescent="0.3">
      <c r="A247" s="273" t="s">
        <v>449</v>
      </c>
      <c r="B247" s="274" t="s">
        <v>451</v>
      </c>
      <c r="C247" s="275" t="s">
        <v>467</v>
      </c>
      <c r="D247" s="276" t="s">
        <v>468</v>
      </c>
      <c r="E247" s="275" t="s">
        <v>452</v>
      </c>
      <c r="F247" s="276" t="s">
        <v>453</v>
      </c>
      <c r="G247" s="275"/>
      <c r="H247" s="275" t="s">
        <v>853</v>
      </c>
      <c r="I247" s="275" t="s">
        <v>854</v>
      </c>
      <c r="J247" s="275" t="s">
        <v>855</v>
      </c>
      <c r="K247" s="275" t="s">
        <v>856</v>
      </c>
      <c r="L247" s="277">
        <v>82.995000000000005</v>
      </c>
      <c r="M247" s="277">
        <v>2</v>
      </c>
      <c r="N247" s="278">
        <v>165.99</v>
      </c>
    </row>
    <row r="248" spans="1:14" ht="14.4" customHeight="1" x14ac:dyDescent="0.3">
      <c r="A248" s="273" t="s">
        <v>449</v>
      </c>
      <c r="B248" s="274" t="s">
        <v>451</v>
      </c>
      <c r="C248" s="275" t="s">
        <v>467</v>
      </c>
      <c r="D248" s="276" t="s">
        <v>468</v>
      </c>
      <c r="E248" s="275" t="s">
        <v>452</v>
      </c>
      <c r="F248" s="276" t="s">
        <v>453</v>
      </c>
      <c r="G248" s="275"/>
      <c r="H248" s="275" t="s">
        <v>1206</v>
      </c>
      <c r="I248" s="275" t="s">
        <v>530</v>
      </c>
      <c r="J248" s="275" t="s">
        <v>1207</v>
      </c>
      <c r="K248" s="275"/>
      <c r="L248" s="277">
        <v>146.41999999000001</v>
      </c>
      <c r="M248" s="277">
        <v>4</v>
      </c>
      <c r="N248" s="278">
        <v>585.67999996000003</v>
      </c>
    </row>
    <row r="249" spans="1:14" ht="14.4" customHeight="1" x14ac:dyDescent="0.3">
      <c r="A249" s="273" t="s">
        <v>449</v>
      </c>
      <c r="B249" s="274" t="s">
        <v>451</v>
      </c>
      <c r="C249" s="275" t="s">
        <v>467</v>
      </c>
      <c r="D249" s="276" t="s">
        <v>468</v>
      </c>
      <c r="E249" s="275" t="s">
        <v>452</v>
      </c>
      <c r="F249" s="276" t="s">
        <v>453</v>
      </c>
      <c r="G249" s="275" t="s">
        <v>552</v>
      </c>
      <c r="H249" s="275" t="s">
        <v>1208</v>
      </c>
      <c r="I249" s="275" t="s">
        <v>1209</v>
      </c>
      <c r="J249" s="275" t="s">
        <v>1210</v>
      </c>
      <c r="K249" s="275" t="s">
        <v>1211</v>
      </c>
      <c r="L249" s="277">
        <v>93.8892916232505</v>
      </c>
      <c r="M249" s="277">
        <v>1</v>
      </c>
      <c r="N249" s="278">
        <v>93.8892916232505</v>
      </c>
    </row>
    <row r="250" spans="1:14" ht="14.4" customHeight="1" x14ac:dyDescent="0.3">
      <c r="A250" s="273" t="s">
        <v>449</v>
      </c>
      <c r="B250" s="274" t="s">
        <v>451</v>
      </c>
      <c r="C250" s="275" t="s">
        <v>467</v>
      </c>
      <c r="D250" s="276" t="s">
        <v>468</v>
      </c>
      <c r="E250" s="275" t="s">
        <v>452</v>
      </c>
      <c r="F250" s="276" t="s">
        <v>453</v>
      </c>
      <c r="G250" s="275" t="s">
        <v>552</v>
      </c>
      <c r="H250" s="275" t="s">
        <v>1212</v>
      </c>
      <c r="I250" s="275" t="s">
        <v>1213</v>
      </c>
      <c r="J250" s="275" t="s">
        <v>1214</v>
      </c>
      <c r="K250" s="275" t="s">
        <v>1215</v>
      </c>
      <c r="L250" s="277">
        <v>67.47</v>
      </c>
      <c r="M250" s="277">
        <v>1</v>
      </c>
      <c r="N250" s="278">
        <v>67.47</v>
      </c>
    </row>
    <row r="251" spans="1:14" ht="14.4" customHeight="1" x14ac:dyDescent="0.3">
      <c r="A251" s="273" t="s">
        <v>449</v>
      </c>
      <c r="B251" s="274" t="s">
        <v>451</v>
      </c>
      <c r="C251" s="275" t="s">
        <v>467</v>
      </c>
      <c r="D251" s="276" t="s">
        <v>468</v>
      </c>
      <c r="E251" s="275" t="s">
        <v>452</v>
      </c>
      <c r="F251" s="276" t="s">
        <v>453</v>
      </c>
      <c r="G251" s="275" t="s">
        <v>552</v>
      </c>
      <c r="H251" s="275" t="s">
        <v>1216</v>
      </c>
      <c r="I251" s="275" t="s">
        <v>1217</v>
      </c>
      <c r="J251" s="275" t="s">
        <v>1218</v>
      </c>
      <c r="K251" s="275" t="s">
        <v>1219</v>
      </c>
      <c r="L251" s="277">
        <v>46</v>
      </c>
      <c r="M251" s="277">
        <v>1</v>
      </c>
      <c r="N251" s="278">
        <v>46</v>
      </c>
    </row>
    <row r="252" spans="1:14" ht="14.4" customHeight="1" x14ac:dyDescent="0.3">
      <c r="A252" s="273" t="s">
        <v>449</v>
      </c>
      <c r="B252" s="274" t="s">
        <v>451</v>
      </c>
      <c r="C252" s="275" t="s">
        <v>467</v>
      </c>
      <c r="D252" s="276" t="s">
        <v>468</v>
      </c>
      <c r="E252" s="275" t="s">
        <v>452</v>
      </c>
      <c r="F252" s="276" t="s">
        <v>453</v>
      </c>
      <c r="G252" s="275" t="s">
        <v>552</v>
      </c>
      <c r="H252" s="275" t="s">
        <v>1220</v>
      </c>
      <c r="I252" s="275" t="s">
        <v>1221</v>
      </c>
      <c r="J252" s="275" t="s">
        <v>1222</v>
      </c>
      <c r="K252" s="275"/>
      <c r="L252" s="277">
        <v>102.01</v>
      </c>
      <c r="M252" s="277">
        <v>1</v>
      </c>
      <c r="N252" s="278">
        <v>102.01</v>
      </c>
    </row>
    <row r="253" spans="1:14" ht="14.4" customHeight="1" x14ac:dyDescent="0.3">
      <c r="A253" s="273" t="s">
        <v>449</v>
      </c>
      <c r="B253" s="274" t="s">
        <v>451</v>
      </c>
      <c r="C253" s="275" t="s">
        <v>467</v>
      </c>
      <c r="D253" s="276" t="s">
        <v>468</v>
      </c>
      <c r="E253" s="275" t="s">
        <v>452</v>
      </c>
      <c r="F253" s="276" t="s">
        <v>453</v>
      </c>
      <c r="G253" s="275" t="s">
        <v>552</v>
      </c>
      <c r="H253" s="275" t="s">
        <v>1223</v>
      </c>
      <c r="I253" s="275" t="s">
        <v>1224</v>
      </c>
      <c r="J253" s="275" t="s">
        <v>1225</v>
      </c>
      <c r="K253" s="275" t="s">
        <v>1226</v>
      </c>
      <c r="L253" s="277">
        <v>213.242955571327</v>
      </c>
      <c r="M253" s="277">
        <v>0.1</v>
      </c>
      <c r="N253" s="278">
        <v>21.3242955571327</v>
      </c>
    </row>
    <row r="254" spans="1:14" ht="14.4" customHeight="1" x14ac:dyDescent="0.3">
      <c r="A254" s="273" t="s">
        <v>449</v>
      </c>
      <c r="B254" s="274" t="s">
        <v>451</v>
      </c>
      <c r="C254" s="275" t="s">
        <v>467</v>
      </c>
      <c r="D254" s="276" t="s">
        <v>468</v>
      </c>
      <c r="E254" s="275" t="s">
        <v>452</v>
      </c>
      <c r="F254" s="276" t="s">
        <v>453</v>
      </c>
      <c r="G254" s="275" t="s">
        <v>552</v>
      </c>
      <c r="H254" s="275" t="s">
        <v>1227</v>
      </c>
      <c r="I254" s="275" t="s">
        <v>1228</v>
      </c>
      <c r="J254" s="275" t="s">
        <v>1229</v>
      </c>
      <c r="K254" s="275" t="s">
        <v>1230</v>
      </c>
      <c r="L254" s="277">
        <v>159.4</v>
      </c>
      <c r="M254" s="277">
        <v>1</v>
      </c>
      <c r="N254" s="278">
        <v>159.4</v>
      </c>
    </row>
    <row r="255" spans="1:14" ht="14.4" customHeight="1" x14ac:dyDescent="0.3">
      <c r="A255" s="273" t="s">
        <v>449</v>
      </c>
      <c r="B255" s="274" t="s">
        <v>451</v>
      </c>
      <c r="C255" s="275" t="s">
        <v>467</v>
      </c>
      <c r="D255" s="276" t="s">
        <v>468</v>
      </c>
      <c r="E255" s="275" t="s">
        <v>452</v>
      </c>
      <c r="F255" s="276" t="s">
        <v>453</v>
      </c>
      <c r="G255" s="275" t="s">
        <v>552</v>
      </c>
      <c r="H255" s="275" t="s">
        <v>1231</v>
      </c>
      <c r="I255" s="275" t="s">
        <v>530</v>
      </c>
      <c r="J255" s="275" t="s">
        <v>1232</v>
      </c>
      <c r="K255" s="275"/>
      <c r="L255" s="277">
        <v>36.340067422732197</v>
      </c>
      <c r="M255" s="277">
        <v>2</v>
      </c>
      <c r="N255" s="278">
        <v>72.680134845464394</v>
      </c>
    </row>
    <row r="256" spans="1:14" ht="14.4" customHeight="1" x14ac:dyDescent="0.3">
      <c r="A256" s="273" t="s">
        <v>449</v>
      </c>
      <c r="B256" s="274" t="s">
        <v>451</v>
      </c>
      <c r="C256" s="275" t="s">
        <v>467</v>
      </c>
      <c r="D256" s="276" t="s">
        <v>468</v>
      </c>
      <c r="E256" s="275" t="s">
        <v>452</v>
      </c>
      <c r="F256" s="276" t="s">
        <v>453</v>
      </c>
      <c r="G256" s="275" t="s">
        <v>552</v>
      </c>
      <c r="H256" s="275" t="s">
        <v>1233</v>
      </c>
      <c r="I256" s="275" t="s">
        <v>530</v>
      </c>
      <c r="J256" s="275" t="s">
        <v>1234</v>
      </c>
      <c r="K256" s="275"/>
      <c r="L256" s="277">
        <v>39.89</v>
      </c>
      <c r="M256" s="277">
        <v>4</v>
      </c>
      <c r="N256" s="278">
        <v>159.56</v>
      </c>
    </row>
    <row r="257" spans="1:14" ht="14.4" customHeight="1" x14ac:dyDescent="0.3">
      <c r="A257" s="273" t="s">
        <v>449</v>
      </c>
      <c r="B257" s="274" t="s">
        <v>451</v>
      </c>
      <c r="C257" s="275" t="s">
        <v>467</v>
      </c>
      <c r="D257" s="276" t="s">
        <v>468</v>
      </c>
      <c r="E257" s="275" t="s">
        <v>452</v>
      </c>
      <c r="F257" s="276" t="s">
        <v>453</v>
      </c>
      <c r="G257" s="275" t="s">
        <v>552</v>
      </c>
      <c r="H257" s="275" t="s">
        <v>1235</v>
      </c>
      <c r="I257" s="275" t="s">
        <v>1236</v>
      </c>
      <c r="J257" s="275" t="s">
        <v>1237</v>
      </c>
      <c r="K257" s="275" t="s">
        <v>1238</v>
      </c>
      <c r="L257" s="277">
        <v>65.529310543087902</v>
      </c>
      <c r="M257" s="277">
        <v>1</v>
      </c>
      <c r="N257" s="278">
        <v>65.529310543087902</v>
      </c>
    </row>
    <row r="258" spans="1:14" ht="14.4" customHeight="1" x14ac:dyDescent="0.3">
      <c r="A258" s="273" t="s">
        <v>449</v>
      </c>
      <c r="B258" s="274" t="s">
        <v>451</v>
      </c>
      <c r="C258" s="275" t="s">
        <v>467</v>
      </c>
      <c r="D258" s="276" t="s">
        <v>468</v>
      </c>
      <c r="E258" s="275" t="s">
        <v>452</v>
      </c>
      <c r="F258" s="276" t="s">
        <v>453</v>
      </c>
      <c r="G258" s="275" t="s">
        <v>552</v>
      </c>
      <c r="H258" s="275" t="s">
        <v>1239</v>
      </c>
      <c r="I258" s="275" t="s">
        <v>530</v>
      </c>
      <c r="J258" s="275" t="s">
        <v>1240</v>
      </c>
      <c r="K258" s="275" t="s">
        <v>1241</v>
      </c>
      <c r="L258" s="277">
        <v>40.660005919742531</v>
      </c>
      <c r="M258" s="277">
        <v>3</v>
      </c>
      <c r="N258" s="278">
        <v>121.98001775922759</v>
      </c>
    </row>
    <row r="259" spans="1:14" ht="14.4" customHeight="1" x14ac:dyDescent="0.3">
      <c r="A259" s="273" t="s">
        <v>449</v>
      </c>
      <c r="B259" s="274" t="s">
        <v>451</v>
      </c>
      <c r="C259" s="275" t="s">
        <v>467</v>
      </c>
      <c r="D259" s="276" t="s">
        <v>468</v>
      </c>
      <c r="E259" s="275" t="s">
        <v>452</v>
      </c>
      <c r="F259" s="276" t="s">
        <v>453</v>
      </c>
      <c r="G259" s="275" t="s">
        <v>552</v>
      </c>
      <c r="H259" s="275" t="s">
        <v>1242</v>
      </c>
      <c r="I259" s="275" t="s">
        <v>1243</v>
      </c>
      <c r="J259" s="275" t="s">
        <v>1244</v>
      </c>
      <c r="K259" s="275" t="s">
        <v>1245</v>
      </c>
      <c r="L259" s="277">
        <v>37.560002881896601</v>
      </c>
      <c r="M259" s="277">
        <v>1</v>
      </c>
      <c r="N259" s="278">
        <v>37.560002881896601</v>
      </c>
    </row>
    <row r="260" spans="1:14" ht="14.4" customHeight="1" x14ac:dyDescent="0.3">
      <c r="A260" s="273" t="s">
        <v>449</v>
      </c>
      <c r="B260" s="274" t="s">
        <v>451</v>
      </c>
      <c r="C260" s="275" t="s">
        <v>467</v>
      </c>
      <c r="D260" s="276" t="s">
        <v>468</v>
      </c>
      <c r="E260" s="275" t="s">
        <v>452</v>
      </c>
      <c r="F260" s="276" t="s">
        <v>453</v>
      </c>
      <c r="G260" s="275" t="s">
        <v>552</v>
      </c>
      <c r="H260" s="275" t="s">
        <v>1246</v>
      </c>
      <c r="I260" s="275" t="s">
        <v>1247</v>
      </c>
      <c r="J260" s="275" t="s">
        <v>1248</v>
      </c>
      <c r="K260" s="275" t="s">
        <v>1249</v>
      </c>
      <c r="L260" s="277">
        <v>61.38</v>
      </c>
      <c r="M260" s="277">
        <v>0.16600000000000001</v>
      </c>
      <c r="N260" s="278">
        <v>10.189080000000001</v>
      </c>
    </row>
    <row r="261" spans="1:14" ht="14.4" customHeight="1" x14ac:dyDescent="0.3">
      <c r="A261" s="273" t="s">
        <v>449</v>
      </c>
      <c r="B261" s="274" t="s">
        <v>451</v>
      </c>
      <c r="C261" s="275" t="s">
        <v>467</v>
      </c>
      <c r="D261" s="276" t="s">
        <v>468</v>
      </c>
      <c r="E261" s="275" t="s">
        <v>452</v>
      </c>
      <c r="F261" s="276" t="s">
        <v>453</v>
      </c>
      <c r="G261" s="275" t="s">
        <v>552</v>
      </c>
      <c r="H261" s="275" t="s">
        <v>561</v>
      </c>
      <c r="I261" s="275" t="s">
        <v>562</v>
      </c>
      <c r="J261" s="275" t="s">
        <v>563</v>
      </c>
      <c r="K261" s="275" t="s">
        <v>564</v>
      </c>
      <c r="L261" s="277">
        <v>27.469936653744298</v>
      </c>
      <c r="M261" s="277">
        <v>2</v>
      </c>
      <c r="N261" s="278">
        <v>54.939873307488597</v>
      </c>
    </row>
    <row r="262" spans="1:14" ht="14.4" customHeight="1" x14ac:dyDescent="0.3">
      <c r="A262" s="273" t="s">
        <v>449</v>
      </c>
      <c r="B262" s="274" t="s">
        <v>451</v>
      </c>
      <c r="C262" s="275" t="s">
        <v>467</v>
      </c>
      <c r="D262" s="276" t="s">
        <v>468</v>
      </c>
      <c r="E262" s="275" t="s">
        <v>452</v>
      </c>
      <c r="F262" s="276" t="s">
        <v>453</v>
      </c>
      <c r="G262" s="275" t="s">
        <v>552</v>
      </c>
      <c r="H262" s="275" t="s">
        <v>1250</v>
      </c>
      <c r="I262" s="275" t="s">
        <v>1251</v>
      </c>
      <c r="J262" s="275" t="s">
        <v>1252</v>
      </c>
      <c r="K262" s="275" t="s">
        <v>1253</v>
      </c>
      <c r="L262" s="277">
        <v>28.22</v>
      </c>
      <c r="M262" s="277">
        <v>2</v>
      </c>
      <c r="N262" s="278">
        <v>56.44</v>
      </c>
    </row>
    <row r="263" spans="1:14" ht="14.4" customHeight="1" x14ac:dyDescent="0.3">
      <c r="A263" s="273" t="s">
        <v>449</v>
      </c>
      <c r="B263" s="274" t="s">
        <v>451</v>
      </c>
      <c r="C263" s="275" t="s">
        <v>467</v>
      </c>
      <c r="D263" s="276" t="s">
        <v>468</v>
      </c>
      <c r="E263" s="275" t="s">
        <v>452</v>
      </c>
      <c r="F263" s="276" t="s">
        <v>453</v>
      </c>
      <c r="G263" s="275" t="s">
        <v>552</v>
      </c>
      <c r="H263" s="275" t="s">
        <v>1254</v>
      </c>
      <c r="I263" s="275" t="s">
        <v>530</v>
      </c>
      <c r="J263" s="275" t="s">
        <v>1255</v>
      </c>
      <c r="K263" s="275" t="s">
        <v>1256</v>
      </c>
      <c r="L263" s="277">
        <v>162.45458890795899</v>
      </c>
      <c r="M263" s="277">
        <v>1</v>
      </c>
      <c r="N263" s="278">
        <v>162.45458890795899</v>
      </c>
    </row>
    <row r="264" spans="1:14" ht="14.4" customHeight="1" x14ac:dyDescent="0.3">
      <c r="A264" s="273" t="s">
        <v>449</v>
      </c>
      <c r="B264" s="274" t="s">
        <v>451</v>
      </c>
      <c r="C264" s="275" t="s">
        <v>467</v>
      </c>
      <c r="D264" s="276" t="s">
        <v>468</v>
      </c>
      <c r="E264" s="275" t="s">
        <v>452</v>
      </c>
      <c r="F264" s="276" t="s">
        <v>453</v>
      </c>
      <c r="G264" s="275" t="s">
        <v>552</v>
      </c>
      <c r="H264" s="275" t="s">
        <v>1257</v>
      </c>
      <c r="I264" s="275" t="s">
        <v>1258</v>
      </c>
      <c r="J264" s="275" t="s">
        <v>1259</v>
      </c>
      <c r="K264" s="275" t="s">
        <v>1260</v>
      </c>
      <c r="L264" s="277">
        <v>218.17791520294799</v>
      </c>
      <c r="M264" s="277">
        <v>1</v>
      </c>
      <c r="N264" s="278">
        <v>218.17791520294799</v>
      </c>
    </row>
    <row r="265" spans="1:14" ht="14.4" customHeight="1" x14ac:dyDescent="0.3">
      <c r="A265" s="273" t="s">
        <v>449</v>
      </c>
      <c r="B265" s="274" t="s">
        <v>451</v>
      </c>
      <c r="C265" s="275" t="s">
        <v>467</v>
      </c>
      <c r="D265" s="276" t="s">
        <v>468</v>
      </c>
      <c r="E265" s="275" t="s">
        <v>452</v>
      </c>
      <c r="F265" s="276" t="s">
        <v>453</v>
      </c>
      <c r="G265" s="275" t="s">
        <v>552</v>
      </c>
      <c r="H265" s="275" t="s">
        <v>1261</v>
      </c>
      <c r="I265" s="275" t="s">
        <v>1262</v>
      </c>
      <c r="J265" s="275" t="s">
        <v>1263</v>
      </c>
      <c r="K265" s="275" t="s">
        <v>1264</v>
      </c>
      <c r="L265" s="277">
        <v>68.23</v>
      </c>
      <c r="M265" s="277">
        <v>1</v>
      </c>
      <c r="N265" s="278">
        <v>68.23</v>
      </c>
    </row>
    <row r="266" spans="1:14" ht="14.4" customHeight="1" x14ac:dyDescent="0.3">
      <c r="A266" s="273" t="s">
        <v>449</v>
      </c>
      <c r="B266" s="274" t="s">
        <v>451</v>
      </c>
      <c r="C266" s="275" t="s">
        <v>467</v>
      </c>
      <c r="D266" s="276" t="s">
        <v>468</v>
      </c>
      <c r="E266" s="275" t="s">
        <v>452</v>
      </c>
      <c r="F266" s="276" t="s">
        <v>453</v>
      </c>
      <c r="G266" s="275" t="s">
        <v>552</v>
      </c>
      <c r="H266" s="275" t="s">
        <v>1265</v>
      </c>
      <c r="I266" s="275" t="s">
        <v>1266</v>
      </c>
      <c r="J266" s="275" t="s">
        <v>1267</v>
      </c>
      <c r="K266" s="275" t="s">
        <v>1268</v>
      </c>
      <c r="L266" s="277">
        <v>177.80000000000004</v>
      </c>
      <c r="M266" s="277">
        <v>3</v>
      </c>
      <c r="N266" s="278">
        <v>533.40000000000009</v>
      </c>
    </row>
    <row r="267" spans="1:14" ht="14.4" customHeight="1" x14ac:dyDescent="0.3">
      <c r="A267" s="273" t="s">
        <v>449</v>
      </c>
      <c r="B267" s="274" t="s">
        <v>451</v>
      </c>
      <c r="C267" s="275" t="s">
        <v>467</v>
      </c>
      <c r="D267" s="276" t="s">
        <v>468</v>
      </c>
      <c r="E267" s="275" t="s">
        <v>452</v>
      </c>
      <c r="F267" s="276" t="s">
        <v>453</v>
      </c>
      <c r="G267" s="275" t="s">
        <v>552</v>
      </c>
      <c r="H267" s="275" t="s">
        <v>1269</v>
      </c>
      <c r="I267" s="275" t="s">
        <v>1270</v>
      </c>
      <c r="J267" s="275" t="s">
        <v>1271</v>
      </c>
      <c r="K267" s="275" t="s">
        <v>1272</v>
      </c>
      <c r="L267" s="277">
        <v>23.079237991415035</v>
      </c>
      <c r="M267" s="277">
        <v>36</v>
      </c>
      <c r="N267" s="278">
        <v>830.85256769094121</v>
      </c>
    </row>
    <row r="268" spans="1:14" ht="14.4" customHeight="1" x14ac:dyDescent="0.3">
      <c r="A268" s="273" t="s">
        <v>449</v>
      </c>
      <c r="B268" s="274" t="s">
        <v>451</v>
      </c>
      <c r="C268" s="275" t="s">
        <v>467</v>
      </c>
      <c r="D268" s="276" t="s">
        <v>468</v>
      </c>
      <c r="E268" s="275" t="s">
        <v>452</v>
      </c>
      <c r="F268" s="276" t="s">
        <v>453</v>
      </c>
      <c r="G268" s="275" t="s">
        <v>552</v>
      </c>
      <c r="H268" s="275" t="s">
        <v>1273</v>
      </c>
      <c r="I268" s="275" t="s">
        <v>530</v>
      </c>
      <c r="J268" s="275" t="s">
        <v>1274</v>
      </c>
      <c r="K268" s="275"/>
      <c r="L268" s="277">
        <v>43.626498015872997</v>
      </c>
      <c r="M268" s="277">
        <v>2</v>
      </c>
      <c r="N268" s="278">
        <v>87.252996031745994</v>
      </c>
    </row>
    <row r="269" spans="1:14" ht="14.4" customHeight="1" x14ac:dyDescent="0.3">
      <c r="A269" s="273" t="s">
        <v>449</v>
      </c>
      <c r="B269" s="274" t="s">
        <v>451</v>
      </c>
      <c r="C269" s="275" t="s">
        <v>467</v>
      </c>
      <c r="D269" s="276" t="s">
        <v>468</v>
      </c>
      <c r="E269" s="275" t="s">
        <v>452</v>
      </c>
      <c r="F269" s="276" t="s">
        <v>453</v>
      </c>
      <c r="G269" s="275" t="s">
        <v>552</v>
      </c>
      <c r="H269" s="275" t="s">
        <v>1275</v>
      </c>
      <c r="I269" s="275" t="s">
        <v>1276</v>
      </c>
      <c r="J269" s="275" t="s">
        <v>1277</v>
      </c>
      <c r="K269" s="275" t="s">
        <v>1278</v>
      </c>
      <c r="L269" s="277">
        <v>106.82</v>
      </c>
      <c r="M269" s="277">
        <v>1</v>
      </c>
      <c r="N269" s="278">
        <v>106.82</v>
      </c>
    </row>
    <row r="270" spans="1:14" ht="14.4" customHeight="1" x14ac:dyDescent="0.3">
      <c r="A270" s="273" t="s">
        <v>449</v>
      </c>
      <c r="B270" s="274" t="s">
        <v>451</v>
      </c>
      <c r="C270" s="275" t="s">
        <v>467</v>
      </c>
      <c r="D270" s="276" t="s">
        <v>468</v>
      </c>
      <c r="E270" s="275" t="s">
        <v>452</v>
      </c>
      <c r="F270" s="276" t="s">
        <v>453</v>
      </c>
      <c r="G270" s="275" t="s">
        <v>552</v>
      </c>
      <c r="H270" s="275" t="s">
        <v>1279</v>
      </c>
      <c r="I270" s="275" t="s">
        <v>530</v>
      </c>
      <c r="J270" s="275" t="s">
        <v>1280</v>
      </c>
      <c r="K270" s="275"/>
      <c r="L270" s="277">
        <v>34.309954557678552</v>
      </c>
      <c r="M270" s="277">
        <v>13</v>
      </c>
      <c r="N270" s="278">
        <v>446.02940924982113</v>
      </c>
    </row>
    <row r="271" spans="1:14" ht="14.4" customHeight="1" x14ac:dyDescent="0.3">
      <c r="A271" s="273" t="s">
        <v>449</v>
      </c>
      <c r="B271" s="274" t="s">
        <v>451</v>
      </c>
      <c r="C271" s="275" t="s">
        <v>467</v>
      </c>
      <c r="D271" s="276" t="s">
        <v>468</v>
      </c>
      <c r="E271" s="275" t="s">
        <v>452</v>
      </c>
      <c r="F271" s="276" t="s">
        <v>453</v>
      </c>
      <c r="G271" s="275" t="s">
        <v>552</v>
      </c>
      <c r="H271" s="275" t="s">
        <v>1281</v>
      </c>
      <c r="I271" s="275" t="s">
        <v>1282</v>
      </c>
      <c r="J271" s="275" t="s">
        <v>1283</v>
      </c>
      <c r="K271" s="275" t="s">
        <v>1284</v>
      </c>
      <c r="L271" s="277">
        <v>34.31</v>
      </c>
      <c r="M271" s="277">
        <v>2</v>
      </c>
      <c r="N271" s="278">
        <v>68.62</v>
      </c>
    </row>
    <row r="272" spans="1:14" ht="14.4" customHeight="1" x14ac:dyDescent="0.3">
      <c r="A272" s="273" t="s">
        <v>449</v>
      </c>
      <c r="B272" s="274" t="s">
        <v>451</v>
      </c>
      <c r="C272" s="275" t="s">
        <v>467</v>
      </c>
      <c r="D272" s="276" t="s">
        <v>468</v>
      </c>
      <c r="E272" s="275" t="s">
        <v>452</v>
      </c>
      <c r="F272" s="276" t="s">
        <v>453</v>
      </c>
      <c r="G272" s="275" t="s">
        <v>552</v>
      </c>
      <c r="H272" s="275" t="s">
        <v>1285</v>
      </c>
      <c r="I272" s="275" t="s">
        <v>530</v>
      </c>
      <c r="J272" s="275" t="s">
        <v>1286</v>
      </c>
      <c r="K272" s="275" t="s">
        <v>1287</v>
      </c>
      <c r="L272" s="277">
        <v>6.4497164211914697</v>
      </c>
      <c r="M272" s="277">
        <v>1</v>
      </c>
      <c r="N272" s="278">
        <v>6.4497164211914697</v>
      </c>
    </row>
    <row r="273" spans="1:14" ht="14.4" customHeight="1" x14ac:dyDescent="0.3">
      <c r="A273" s="273" t="s">
        <v>449</v>
      </c>
      <c r="B273" s="274" t="s">
        <v>451</v>
      </c>
      <c r="C273" s="275" t="s">
        <v>467</v>
      </c>
      <c r="D273" s="276" t="s">
        <v>468</v>
      </c>
      <c r="E273" s="275" t="s">
        <v>452</v>
      </c>
      <c r="F273" s="276" t="s">
        <v>453</v>
      </c>
      <c r="G273" s="275" t="s">
        <v>552</v>
      </c>
      <c r="H273" s="275" t="s">
        <v>1288</v>
      </c>
      <c r="I273" s="275" t="s">
        <v>530</v>
      </c>
      <c r="J273" s="275" t="s">
        <v>1289</v>
      </c>
      <c r="K273" s="275"/>
      <c r="L273" s="277">
        <v>21.89</v>
      </c>
      <c r="M273" s="277">
        <v>1</v>
      </c>
      <c r="N273" s="278">
        <v>21.89</v>
      </c>
    </row>
    <row r="274" spans="1:14" ht="14.4" customHeight="1" x14ac:dyDescent="0.3">
      <c r="A274" s="273" t="s">
        <v>449</v>
      </c>
      <c r="B274" s="274" t="s">
        <v>451</v>
      </c>
      <c r="C274" s="275" t="s">
        <v>467</v>
      </c>
      <c r="D274" s="276" t="s">
        <v>468</v>
      </c>
      <c r="E274" s="275" t="s">
        <v>452</v>
      </c>
      <c r="F274" s="276" t="s">
        <v>453</v>
      </c>
      <c r="G274" s="275" t="s">
        <v>552</v>
      </c>
      <c r="H274" s="275" t="s">
        <v>597</v>
      </c>
      <c r="I274" s="275" t="s">
        <v>598</v>
      </c>
      <c r="J274" s="275" t="s">
        <v>599</v>
      </c>
      <c r="K274" s="275" t="s">
        <v>600</v>
      </c>
      <c r="L274" s="277">
        <v>163.21999488052001</v>
      </c>
      <c r="M274" s="277">
        <v>1</v>
      </c>
      <c r="N274" s="278">
        <v>163.21999488052001</v>
      </c>
    </row>
    <row r="275" spans="1:14" ht="14.4" customHeight="1" x14ac:dyDescent="0.3">
      <c r="A275" s="273" t="s">
        <v>449</v>
      </c>
      <c r="B275" s="274" t="s">
        <v>451</v>
      </c>
      <c r="C275" s="275" t="s">
        <v>467</v>
      </c>
      <c r="D275" s="276" t="s">
        <v>468</v>
      </c>
      <c r="E275" s="275" t="s">
        <v>452</v>
      </c>
      <c r="F275" s="276" t="s">
        <v>453</v>
      </c>
      <c r="G275" s="275" t="s">
        <v>552</v>
      </c>
      <c r="H275" s="275" t="s">
        <v>1290</v>
      </c>
      <c r="I275" s="275" t="s">
        <v>530</v>
      </c>
      <c r="J275" s="275" t="s">
        <v>1291</v>
      </c>
      <c r="K275" s="275" t="s">
        <v>1292</v>
      </c>
      <c r="L275" s="277">
        <v>32.258581666300302</v>
      </c>
      <c r="M275" s="277">
        <v>1</v>
      </c>
      <c r="N275" s="278">
        <v>32.258581666300302</v>
      </c>
    </row>
    <row r="276" spans="1:14" ht="14.4" customHeight="1" x14ac:dyDescent="0.3">
      <c r="A276" s="273" t="s">
        <v>449</v>
      </c>
      <c r="B276" s="274" t="s">
        <v>451</v>
      </c>
      <c r="C276" s="275" t="s">
        <v>467</v>
      </c>
      <c r="D276" s="276" t="s">
        <v>468</v>
      </c>
      <c r="E276" s="275" t="s">
        <v>452</v>
      </c>
      <c r="F276" s="276" t="s">
        <v>453</v>
      </c>
      <c r="G276" s="275" t="s">
        <v>552</v>
      </c>
      <c r="H276" s="275" t="s">
        <v>1293</v>
      </c>
      <c r="I276" s="275" t="s">
        <v>1294</v>
      </c>
      <c r="J276" s="275" t="s">
        <v>1295</v>
      </c>
      <c r="K276" s="275" t="s">
        <v>1296</v>
      </c>
      <c r="L276" s="277">
        <v>197.96</v>
      </c>
      <c r="M276" s="277">
        <v>1</v>
      </c>
      <c r="N276" s="278">
        <v>197.96</v>
      </c>
    </row>
    <row r="277" spans="1:14" ht="14.4" customHeight="1" x14ac:dyDescent="0.3">
      <c r="A277" s="273" t="s">
        <v>449</v>
      </c>
      <c r="B277" s="274" t="s">
        <v>451</v>
      </c>
      <c r="C277" s="275" t="s">
        <v>467</v>
      </c>
      <c r="D277" s="276" t="s">
        <v>468</v>
      </c>
      <c r="E277" s="275" t="s">
        <v>452</v>
      </c>
      <c r="F277" s="276" t="s">
        <v>453</v>
      </c>
      <c r="G277" s="275" t="s">
        <v>552</v>
      </c>
      <c r="H277" s="275" t="s">
        <v>1297</v>
      </c>
      <c r="I277" s="275" t="s">
        <v>1298</v>
      </c>
      <c r="J277" s="275" t="s">
        <v>1299</v>
      </c>
      <c r="K277" s="275" t="s">
        <v>1300</v>
      </c>
      <c r="L277" s="277">
        <v>269.93</v>
      </c>
      <c r="M277" s="277">
        <v>2</v>
      </c>
      <c r="N277" s="278">
        <v>539.86</v>
      </c>
    </row>
    <row r="278" spans="1:14" ht="14.4" customHeight="1" x14ac:dyDescent="0.3">
      <c r="A278" s="273" t="s">
        <v>449</v>
      </c>
      <c r="B278" s="274" t="s">
        <v>451</v>
      </c>
      <c r="C278" s="275" t="s">
        <v>467</v>
      </c>
      <c r="D278" s="276" t="s">
        <v>468</v>
      </c>
      <c r="E278" s="275" t="s">
        <v>452</v>
      </c>
      <c r="F278" s="276" t="s">
        <v>453</v>
      </c>
      <c r="G278" s="275" t="s">
        <v>552</v>
      </c>
      <c r="H278" s="275" t="s">
        <v>1301</v>
      </c>
      <c r="I278" s="275" t="s">
        <v>1301</v>
      </c>
      <c r="J278" s="275" t="s">
        <v>1302</v>
      </c>
      <c r="K278" s="275" t="s">
        <v>1303</v>
      </c>
      <c r="L278" s="277">
        <v>4765.53</v>
      </c>
      <c r="M278" s="277">
        <v>2</v>
      </c>
      <c r="N278" s="278">
        <v>9531.06</v>
      </c>
    </row>
    <row r="279" spans="1:14" ht="14.4" customHeight="1" x14ac:dyDescent="0.3">
      <c r="A279" s="273" t="s">
        <v>449</v>
      </c>
      <c r="B279" s="274" t="s">
        <v>451</v>
      </c>
      <c r="C279" s="275" t="s">
        <v>467</v>
      </c>
      <c r="D279" s="276" t="s">
        <v>468</v>
      </c>
      <c r="E279" s="275" t="s">
        <v>452</v>
      </c>
      <c r="F279" s="276" t="s">
        <v>453</v>
      </c>
      <c r="G279" s="275" t="s">
        <v>552</v>
      </c>
      <c r="H279" s="275" t="s">
        <v>1304</v>
      </c>
      <c r="I279" s="275" t="s">
        <v>1305</v>
      </c>
      <c r="J279" s="275" t="s">
        <v>1306</v>
      </c>
      <c r="K279" s="275" t="s">
        <v>1307</v>
      </c>
      <c r="L279" s="277">
        <v>127.05999998999999</v>
      </c>
      <c r="M279" s="277">
        <v>1</v>
      </c>
      <c r="N279" s="278">
        <v>127.05999998999999</v>
      </c>
    </row>
    <row r="280" spans="1:14" ht="14.4" customHeight="1" x14ac:dyDescent="0.3">
      <c r="A280" s="273" t="s">
        <v>449</v>
      </c>
      <c r="B280" s="274" t="s">
        <v>451</v>
      </c>
      <c r="C280" s="275" t="s">
        <v>467</v>
      </c>
      <c r="D280" s="276" t="s">
        <v>468</v>
      </c>
      <c r="E280" s="275" t="s">
        <v>452</v>
      </c>
      <c r="F280" s="276" t="s">
        <v>453</v>
      </c>
      <c r="G280" s="275" t="s">
        <v>552</v>
      </c>
      <c r="H280" s="275" t="s">
        <v>1308</v>
      </c>
      <c r="I280" s="275" t="s">
        <v>1309</v>
      </c>
      <c r="J280" s="275" t="s">
        <v>1310</v>
      </c>
      <c r="K280" s="275" t="s">
        <v>1311</v>
      </c>
      <c r="L280" s="277">
        <v>67.98</v>
      </c>
      <c r="M280" s="277">
        <v>6</v>
      </c>
      <c r="N280" s="278">
        <v>407.88</v>
      </c>
    </row>
    <row r="281" spans="1:14" ht="14.4" customHeight="1" x14ac:dyDescent="0.3">
      <c r="A281" s="273" t="s">
        <v>449</v>
      </c>
      <c r="B281" s="274" t="s">
        <v>451</v>
      </c>
      <c r="C281" s="275" t="s">
        <v>467</v>
      </c>
      <c r="D281" s="276" t="s">
        <v>468</v>
      </c>
      <c r="E281" s="275" t="s">
        <v>452</v>
      </c>
      <c r="F281" s="276" t="s">
        <v>453</v>
      </c>
      <c r="G281" s="275" t="s">
        <v>552</v>
      </c>
      <c r="H281" s="275" t="s">
        <v>1312</v>
      </c>
      <c r="I281" s="275" t="s">
        <v>1313</v>
      </c>
      <c r="J281" s="275" t="s">
        <v>1314</v>
      </c>
      <c r="K281" s="275" t="s">
        <v>906</v>
      </c>
      <c r="L281" s="277">
        <v>75.309982766938106</v>
      </c>
      <c r="M281" s="277">
        <v>2</v>
      </c>
      <c r="N281" s="278">
        <v>150.61996553387621</v>
      </c>
    </row>
    <row r="282" spans="1:14" ht="14.4" customHeight="1" x14ac:dyDescent="0.3">
      <c r="A282" s="273" t="s">
        <v>449</v>
      </c>
      <c r="B282" s="274" t="s">
        <v>451</v>
      </c>
      <c r="C282" s="275" t="s">
        <v>467</v>
      </c>
      <c r="D282" s="276" t="s">
        <v>468</v>
      </c>
      <c r="E282" s="275" t="s">
        <v>452</v>
      </c>
      <c r="F282" s="276" t="s">
        <v>453</v>
      </c>
      <c r="G282" s="275" t="s">
        <v>552</v>
      </c>
      <c r="H282" s="275" t="s">
        <v>1315</v>
      </c>
      <c r="I282" s="275" t="s">
        <v>1316</v>
      </c>
      <c r="J282" s="275" t="s">
        <v>1317</v>
      </c>
      <c r="K282" s="275" t="s">
        <v>960</v>
      </c>
      <c r="L282" s="277">
        <v>74.432015544949877</v>
      </c>
      <c r="M282" s="277">
        <v>5</v>
      </c>
      <c r="N282" s="278">
        <v>372.16007772474939</v>
      </c>
    </row>
    <row r="283" spans="1:14" ht="14.4" customHeight="1" x14ac:dyDescent="0.3">
      <c r="A283" s="273" t="s">
        <v>449</v>
      </c>
      <c r="B283" s="274" t="s">
        <v>451</v>
      </c>
      <c r="C283" s="275" t="s">
        <v>467</v>
      </c>
      <c r="D283" s="276" t="s">
        <v>468</v>
      </c>
      <c r="E283" s="275" t="s">
        <v>452</v>
      </c>
      <c r="F283" s="276" t="s">
        <v>453</v>
      </c>
      <c r="G283" s="275" t="s">
        <v>552</v>
      </c>
      <c r="H283" s="275" t="s">
        <v>1318</v>
      </c>
      <c r="I283" s="275" t="s">
        <v>530</v>
      </c>
      <c r="J283" s="275" t="s">
        <v>1319</v>
      </c>
      <c r="K283" s="275"/>
      <c r="L283" s="277">
        <v>0.80279891304347883</v>
      </c>
      <c r="M283" s="277">
        <v>-6</v>
      </c>
      <c r="N283" s="278">
        <v>-4.8167934782608732</v>
      </c>
    </row>
    <row r="284" spans="1:14" ht="14.4" customHeight="1" x14ac:dyDescent="0.3">
      <c r="A284" s="273" t="s">
        <v>449</v>
      </c>
      <c r="B284" s="274" t="s">
        <v>451</v>
      </c>
      <c r="C284" s="275" t="s">
        <v>467</v>
      </c>
      <c r="D284" s="276" t="s">
        <v>468</v>
      </c>
      <c r="E284" s="275" t="s">
        <v>452</v>
      </c>
      <c r="F284" s="276" t="s">
        <v>453</v>
      </c>
      <c r="G284" s="275" t="s">
        <v>552</v>
      </c>
      <c r="H284" s="275" t="s">
        <v>1320</v>
      </c>
      <c r="I284" s="275" t="s">
        <v>1321</v>
      </c>
      <c r="J284" s="275" t="s">
        <v>1322</v>
      </c>
      <c r="K284" s="275"/>
      <c r="L284" s="277">
        <v>91.2</v>
      </c>
      <c r="M284" s="277">
        <v>1</v>
      </c>
      <c r="N284" s="278">
        <v>91.2</v>
      </c>
    </row>
    <row r="285" spans="1:14" ht="14.4" customHeight="1" x14ac:dyDescent="0.3">
      <c r="A285" s="273" t="s">
        <v>449</v>
      </c>
      <c r="B285" s="274" t="s">
        <v>451</v>
      </c>
      <c r="C285" s="275" t="s">
        <v>467</v>
      </c>
      <c r="D285" s="276" t="s">
        <v>468</v>
      </c>
      <c r="E285" s="275" t="s">
        <v>452</v>
      </c>
      <c r="F285" s="276" t="s">
        <v>453</v>
      </c>
      <c r="G285" s="275" t="s">
        <v>552</v>
      </c>
      <c r="H285" s="275" t="s">
        <v>1323</v>
      </c>
      <c r="I285" s="275" t="s">
        <v>1324</v>
      </c>
      <c r="J285" s="275" t="s">
        <v>1325</v>
      </c>
      <c r="K285" s="275" t="s">
        <v>956</v>
      </c>
      <c r="L285" s="277">
        <v>235.40925148974799</v>
      </c>
      <c r="M285" s="277">
        <v>2</v>
      </c>
      <c r="N285" s="278">
        <v>470.81850297949597</v>
      </c>
    </row>
    <row r="286" spans="1:14" ht="14.4" customHeight="1" x14ac:dyDescent="0.3">
      <c r="A286" s="273" t="s">
        <v>449</v>
      </c>
      <c r="B286" s="274" t="s">
        <v>451</v>
      </c>
      <c r="C286" s="275" t="s">
        <v>467</v>
      </c>
      <c r="D286" s="276" t="s">
        <v>468</v>
      </c>
      <c r="E286" s="275" t="s">
        <v>452</v>
      </c>
      <c r="F286" s="276" t="s">
        <v>453</v>
      </c>
      <c r="G286" s="275" t="s">
        <v>552</v>
      </c>
      <c r="H286" s="275" t="s">
        <v>1326</v>
      </c>
      <c r="I286" s="275" t="s">
        <v>1327</v>
      </c>
      <c r="J286" s="275" t="s">
        <v>1328</v>
      </c>
      <c r="K286" s="275" t="s">
        <v>1329</v>
      </c>
      <c r="L286" s="277">
        <v>113.84</v>
      </c>
      <c r="M286" s="277">
        <v>1</v>
      </c>
      <c r="N286" s="278">
        <v>113.84</v>
      </c>
    </row>
    <row r="287" spans="1:14" ht="14.4" customHeight="1" x14ac:dyDescent="0.3">
      <c r="A287" s="273" t="s">
        <v>449</v>
      </c>
      <c r="B287" s="274" t="s">
        <v>451</v>
      </c>
      <c r="C287" s="275" t="s">
        <v>467</v>
      </c>
      <c r="D287" s="276" t="s">
        <v>468</v>
      </c>
      <c r="E287" s="275" t="s">
        <v>452</v>
      </c>
      <c r="F287" s="276" t="s">
        <v>453</v>
      </c>
      <c r="G287" s="275" t="s">
        <v>552</v>
      </c>
      <c r="H287" s="275" t="s">
        <v>1330</v>
      </c>
      <c r="I287" s="275" t="s">
        <v>1331</v>
      </c>
      <c r="J287" s="275" t="s">
        <v>1332</v>
      </c>
      <c r="K287" s="275" t="s">
        <v>1333</v>
      </c>
      <c r="L287" s="277">
        <v>74.381999997299999</v>
      </c>
      <c r="M287" s="277">
        <v>3</v>
      </c>
      <c r="N287" s="278">
        <v>223.1459999919</v>
      </c>
    </row>
    <row r="288" spans="1:14" ht="14.4" customHeight="1" x14ac:dyDescent="0.3">
      <c r="A288" s="273" t="s">
        <v>449</v>
      </c>
      <c r="B288" s="274" t="s">
        <v>451</v>
      </c>
      <c r="C288" s="275" t="s">
        <v>467</v>
      </c>
      <c r="D288" s="276" t="s">
        <v>468</v>
      </c>
      <c r="E288" s="275" t="s">
        <v>452</v>
      </c>
      <c r="F288" s="276" t="s">
        <v>453</v>
      </c>
      <c r="G288" s="275" t="s">
        <v>552</v>
      </c>
      <c r="H288" s="275" t="s">
        <v>1334</v>
      </c>
      <c r="I288" s="275" t="s">
        <v>1335</v>
      </c>
      <c r="J288" s="275" t="s">
        <v>1336</v>
      </c>
      <c r="K288" s="275" t="s">
        <v>1337</v>
      </c>
      <c r="L288" s="277">
        <v>141.58000000000001</v>
      </c>
      <c r="M288" s="277">
        <v>2</v>
      </c>
      <c r="N288" s="278">
        <v>283.16000000000003</v>
      </c>
    </row>
    <row r="289" spans="1:14" ht="14.4" customHeight="1" x14ac:dyDescent="0.3">
      <c r="A289" s="273" t="s">
        <v>449</v>
      </c>
      <c r="B289" s="274" t="s">
        <v>451</v>
      </c>
      <c r="C289" s="275" t="s">
        <v>467</v>
      </c>
      <c r="D289" s="276" t="s">
        <v>468</v>
      </c>
      <c r="E289" s="275" t="s">
        <v>452</v>
      </c>
      <c r="F289" s="276" t="s">
        <v>453</v>
      </c>
      <c r="G289" s="275" t="s">
        <v>552</v>
      </c>
      <c r="H289" s="275" t="s">
        <v>1338</v>
      </c>
      <c r="I289" s="275" t="s">
        <v>1339</v>
      </c>
      <c r="J289" s="275" t="s">
        <v>1340</v>
      </c>
      <c r="K289" s="275" t="s">
        <v>1341</v>
      </c>
      <c r="L289" s="277">
        <v>191.39249999999998</v>
      </c>
      <c r="M289" s="277">
        <v>4</v>
      </c>
      <c r="N289" s="278">
        <v>765.56999999999994</v>
      </c>
    </row>
    <row r="290" spans="1:14" ht="14.4" customHeight="1" x14ac:dyDescent="0.3">
      <c r="A290" s="273" t="s">
        <v>449</v>
      </c>
      <c r="B290" s="274" t="s">
        <v>451</v>
      </c>
      <c r="C290" s="275" t="s">
        <v>467</v>
      </c>
      <c r="D290" s="276" t="s">
        <v>468</v>
      </c>
      <c r="E290" s="275" t="s">
        <v>452</v>
      </c>
      <c r="F290" s="276" t="s">
        <v>453</v>
      </c>
      <c r="G290" s="275" t="s">
        <v>552</v>
      </c>
      <c r="H290" s="275" t="s">
        <v>1342</v>
      </c>
      <c r="I290" s="275" t="s">
        <v>530</v>
      </c>
      <c r="J290" s="275" t="s">
        <v>1343</v>
      </c>
      <c r="K290" s="275"/>
      <c r="L290" s="277">
        <v>4.6100000000000003</v>
      </c>
      <c r="M290" s="277">
        <v>5</v>
      </c>
      <c r="N290" s="278">
        <v>23.05</v>
      </c>
    </row>
    <row r="291" spans="1:14" ht="14.4" customHeight="1" x14ac:dyDescent="0.3">
      <c r="A291" s="273" t="s">
        <v>449</v>
      </c>
      <c r="B291" s="274" t="s">
        <v>451</v>
      </c>
      <c r="C291" s="275" t="s">
        <v>467</v>
      </c>
      <c r="D291" s="276" t="s">
        <v>468</v>
      </c>
      <c r="E291" s="275" t="s">
        <v>452</v>
      </c>
      <c r="F291" s="276" t="s">
        <v>453</v>
      </c>
      <c r="G291" s="275" t="s">
        <v>552</v>
      </c>
      <c r="H291" s="275" t="s">
        <v>1344</v>
      </c>
      <c r="I291" s="275" t="s">
        <v>530</v>
      </c>
      <c r="J291" s="275" t="s">
        <v>1345</v>
      </c>
      <c r="K291" s="275" t="s">
        <v>1346</v>
      </c>
      <c r="L291" s="277">
        <v>93.600031383026106</v>
      </c>
      <c r="M291" s="277">
        <v>4</v>
      </c>
      <c r="N291" s="278">
        <v>374.40012553210443</v>
      </c>
    </row>
    <row r="292" spans="1:14" ht="14.4" customHeight="1" x14ac:dyDescent="0.3">
      <c r="A292" s="273" t="s">
        <v>449</v>
      </c>
      <c r="B292" s="274" t="s">
        <v>451</v>
      </c>
      <c r="C292" s="275" t="s">
        <v>467</v>
      </c>
      <c r="D292" s="276" t="s">
        <v>468</v>
      </c>
      <c r="E292" s="275" t="s">
        <v>452</v>
      </c>
      <c r="F292" s="276" t="s">
        <v>453</v>
      </c>
      <c r="G292" s="275" t="s">
        <v>552</v>
      </c>
      <c r="H292" s="275" t="s">
        <v>1347</v>
      </c>
      <c r="I292" s="275" t="s">
        <v>1347</v>
      </c>
      <c r="J292" s="275" t="s">
        <v>1348</v>
      </c>
      <c r="K292" s="275" t="s">
        <v>1349</v>
      </c>
      <c r="L292" s="277">
        <v>164.46</v>
      </c>
      <c r="M292" s="277">
        <v>9</v>
      </c>
      <c r="N292" s="278">
        <v>1480.14</v>
      </c>
    </row>
    <row r="293" spans="1:14" ht="14.4" customHeight="1" x14ac:dyDescent="0.3">
      <c r="A293" s="273" t="s">
        <v>449</v>
      </c>
      <c r="B293" s="274" t="s">
        <v>451</v>
      </c>
      <c r="C293" s="275" t="s">
        <v>467</v>
      </c>
      <c r="D293" s="276" t="s">
        <v>468</v>
      </c>
      <c r="E293" s="275" t="s">
        <v>452</v>
      </c>
      <c r="F293" s="276" t="s">
        <v>453</v>
      </c>
      <c r="G293" s="275" t="s">
        <v>552</v>
      </c>
      <c r="H293" s="275" t="s">
        <v>1350</v>
      </c>
      <c r="I293" s="275" t="s">
        <v>530</v>
      </c>
      <c r="J293" s="275" t="s">
        <v>1351</v>
      </c>
      <c r="K293" s="275"/>
      <c r="L293" s="277">
        <v>20.41</v>
      </c>
      <c r="M293" s="277">
        <v>1</v>
      </c>
      <c r="N293" s="278">
        <v>20.41</v>
      </c>
    </row>
    <row r="294" spans="1:14" ht="14.4" customHeight="1" x14ac:dyDescent="0.3">
      <c r="A294" s="273" t="s">
        <v>449</v>
      </c>
      <c r="B294" s="274" t="s">
        <v>451</v>
      </c>
      <c r="C294" s="275" t="s">
        <v>467</v>
      </c>
      <c r="D294" s="276" t="s">
        <v>468</v>
      </c>
      <c r="E294" s="275" t="s">
        <v>452</v>
      </c>
      <c r="F294" s="276" t="s">
        <v>453</v>
      </c>
      <c r="G294" s="275" t="s">
        <v>552</v>
      </c>
      <c r="H294" s="275" t="s">
        <v>1352</v>
      </c>
      <c r="I294" s="275" t="s">
        <v>1353</v>
      </c>
      <c r="J294" s="275" t="s">
        <v>1354</v>
      </c>
      <c r="K294" s="275" t="s">
        <v>1355</v>
      </c>
      <c r="L294" s="277">
        <v>20.68</v>
      </c>
      <c r="M294" s="277">
        <v>1</v>
      </c>
      <c r="N294" s="278">
        <v>20.68</v>
      </c>
    </row>
    <row r="295" spans="1:14" ht="14.4" customHeight="1" x14ac:dyDescent="0.3">
      <c r="A295" s="273" t="s">
        <v>449</v>
      </c>
      <c r="B295" s="274" t="s">
        <v>451</v>
      </c>
      <c r="C295" s="275" t="s">
        <v>467</v>
      </c>
      <c r="D295" s="276" t="s">
        <v>468</v>
      </c>
      <c r="E295" s="275" t="s">
        <v>452</v>
      </c>
      <c r="F295" s="276" t="s">
        <v>453</v>
      </c>
      <c r="G295" s="275" t="s">
        <v>552</v>
      </c>
      <c r="H295" s="275" t="s">
        <v>1356</v>
      </c>
      <c r="I295" s="275" t="s">
        <v>1357</v>
      </c>
      <c r="J295" s="275" t="s">
        <v>1358</v>
      </c>
      <c r="K295" s="275" t="s">
        <v>1359</v>
      </c>
      <c r="L295" s="277">
        <v>165.73118669594399</v>
      </c>
      <c r="M295" s="277">
        <v>1</v>
      </c>
      <c r="N295" s="278">
        <v>165.73118669594399</v>
      </c>
    </row>
    <row r="296" spans="1:14" ht="14.4" customHeight="1" x14ac:dyDescent="0.3">
      <c r="A296" s="273" t="s">
        <v>449</v>
      </c>
      <c r="B296" s="274" t="s">
        <v>451</v>
      </c>
      <c r="C296" s="275" t="s">
        <v>467</v>
      </c>
      <c r="D296" s="276" t="s">
        <v>468</v>
      </c>
      <c r="E296" s="275" t="s">
        <v>452</v>
      </c>
      <c r="F296" s="276" t="s">
        <v>453</v>
      </c>
      <c r="G296" s="275" t="s">
        <v>552</v>
      </c>
      <c r="H296" s="275" t="s">
        <v>1360</v>
      </c>
      <c r="I296" s="275" t="s">
        <v>530</v>
      </c>
      <c r="J296" s="275" t="s">
        <v>1361</v>
      </c>
      <c r="K296" s="275" t="s">
        <v>1362</v>
      </c>
      <c r="L296" s="277">
        <v>0.11169999999999999</v>
      </c>
      <c r="M296" s="277">
        <v>1600</v>
      </c>
      <c r="N296" s="278">
        <v>178.72</v>
      </c>
    </row>
    <row r="297" spans="1:14" ht="14.4" customHeight="1" x14ac:dyDescent="0.3">
      <c r="A297" s="273" t="s">
        <v>449</v>
      </c>
      <c r="B297" s="274" t="s">
        <v>451</v>
      </c>
      <c r="C297" s="275" t="s">
        <v>467</v>
      </c>
      <c r="D297" s="276" t="s">
        <v>468</v>
      </c>
      <c r="E297" s="275" t="s">
        <v>452</v>
      </c>
      <c r="F297" s="276" t="s">
        <v>453</v>
      </c>
      <c r="G297" s="275" t="s">
        <v>552</v>
      </c>
      <c r="H297" s="275" t="s">
        <v>621</v>
      </c>
      <c r="I297" s="275" t="s">
        <v>622</v>
      </c>
      <c r="J297" s="275" t="s">
        <v>623</v>
      </c>
      <c r="K297" s="275" t="s">
        <v>624</v>
      </c>
      <c r="L297" s="277">
        <v>65.319999999999993</v>
      </c>
      <c r="M297" s="277">
        <v>1</v>
      </c>
      <c r="N297" s="278">
        <v>65.319999999999993</v>
      </c>
    </row>
    <row r="298" spans="1:14" ht="14.4" customHeight="1" x14ac:dyDescent="0.3">
      <c r="A298" s="273" t="s">
        <v>449</v>
      </c>
      <c r="B298" s="274" t="s">
        <v>451</v>
      </c>
      <c r="C298" s="275" t="s">
        <v>467</v>
      </c>
      <c r="D298" s="276" t="s">
        <v>468</v>
      </c>
      <c r="E298" s="275" t="s">
        <v>452</v>
      </c>
      <c r="F298" s="276" t="s">
        <v>453</v>
      </c>
      <c r="G298" s="275" t="s">
        <v>552</v>
      </c>
      <c r="H298" s="275" t="s">
        <v>979</v>
      </c>
      <c r="I298" s="275" t="s">
        <v>980</v>
      </c>
      <c r="J298" s="275" t="s">
        <v>981</v>
      </c>
      <c r="K298" s="275" t="s">
        <v>982</v>
      </c>
      <c r="L298" s="277">
        <v>201.76</v>
      </c>
      <c r="M298" s="277">
        <v>14</v>
      </c>
      <c r="N298" s="278">
        <v>2824.64</v>
      </c>
    </row>
    <row r="299" spans="1:14" ht="14.4" customHeight="1" x14ac:dyDescent="0.3">
      <c r="A299" s="273" t="s">
        <v>449</v>
      </c>
      <c r="B299" s="274" t="s">
        <v>451</v>
      </c>
      <c r="C299" s="275" t="s">
        <v>467</v>
      </c>
      <c r="D299" s="276" t="s">
        <v>468</v>
      </c>
      <c r="E299" s="275" t="s">
        <v>452</v>
      </c>
      <c r="F299" s="276" t="s">
        <v>453</v>
      </c>
      <c r="G299" s="275" t="s">
        <v>552</v>
      </c>
      <c r="H299" s="275" t="s">
        <v>1363</v>
      </c>
      <c r="I299" s="275" t="s">
        <v>1364</v>
      </c>
      <c r="J299" s="275" t="s">
        <v>1365</v>
      </c>
      <c r="K299" s="275" t="s">
        <v>1366</v>
      </c>
      <c r="L299" s="277">
        <v>22.540000000000003</v>
      </c>
      <c r="M299" s="277">
        <v>3</v>
      </c>
      <c r="N299" s="278">
        <v>67.62</v>
      </c>
    </row>
    <row r="300" spans="1:14" ht="14.4" customHeight="1" x14ac:dyDescent="0.3">
      <c r="A300" s="273" t="s">
        <v>449</v>
      </c>
      <c r="B300" s="274" t="s">
        <v>451</v>
      </c>
      <c r="C300" s="275" t="s">
        <v>467</v>
      </c>
      <c r="D300" s="276" t="s">
        <v>468</v>
      </c>
      <c r="E300" s="275" t="s">
        <v>452</v>
      </c>
      <c r="F300" s="276" t="s">
        <v>453</v>
      </c>
      <c r="G300" s="275" t="s">
        <v>552</v>
      </c>
      <c r="H300" s="275" t="s">
        <v>1367</v>
      </c>
      <c r="I300" s="275" t="s">
        <v>1368</v>
      </c>
      <c r="J300" s="275" t="s">
        <v>1369</v>
      </c>
      <c r="K300" s="275" t="s">
        <v>1370</v>
      </c>
      <c r="L300" s="277">
        <v>102.73</v>
      </c>
      <c r="M300" s="277">
        <v>1</v>
      </c>
      <c r="N300" s="278">
        <v>102.73</v>
      </c>
    </row>
    <row r="301" spans="1:14" ht="14.4" customHeight="1" x14ac:dyDescent="0.3">
      <c r="A301" s="273" t="s">
        <v>449</v>
      </c>
      <c r="B301" s="274" t="s">
        <v>451</v>
      </c>
      <c r="C301" s="275" t="s">
        <v>467</v>
      </c>
      <c r="D301" s="276" t="s">
        <v>468</v>
      </c>
      <c r="E301" s="275" t="s">
        <v>452</v>
      </c>
      <c r="F301" s="276" t="s">
        <v>453</v>
      </c>
      <c r="G301" s="275" t="s">
        <v>552</v>
      </c>
      <c r="H301" s="275" t="s">
        <v>1371</v>
      </c>
      <c r="I301" s="275" t="s">
        <v>1372</v>
      </c>
      <c r="J301" s="275" t="s">
        <v>1373</v>
      </c>
      <c r="K301" s="275" t="s">
        <v>1374</v>
      </c>
      <c r="L301" s="277">
        <v>138.16999999999999</v>
      </c>
      <c r="M301" s="277">
        <v>1</v>
      </c>
      <c r="N301" s="278">
        <v>138.16999999999999</v>
      </c>
    </row>
    <row r="302" spans="1:14" ht="14.4" customHeight="1" x14ac:dyDescent="0.3">
      <c r="A302" s="273" t="s">
        <v>449</v>
      </c>
      <c r="B302" s="274" t="s">
        <v>451</v>
      </c>
      <c r="C302" s="275" t="s">
        <v>467</v>
      </c>
      <c r="D302" s="276" t="s">
        <v>468</v>
      </c>
      <c r="E302" s="275" t="s">
        <v>452</v>
      </c>
      <c r="F302" s="276" t="s">
        <v>453</v>
      </c>
      <c r="G302" s="275" t="s">
        <v>552</v>
      </c>
      <c r="H302" s="275" t="s">
        <v>1375</v>
      </c>
      <c r="I302" s="275" t="s">
        <v>1376</v>
      </c>
      <c r="J302" s="275" t="s">
        <v>1377</v>
      </c>
      <c r="K302" s="275" t="s">
        <v>1378</v>
      </c>
      <c r="L302" s="277">
        <v>409.59</v>
      </c>
      <c r="M302" s="277">
        <v>1</v>
      </c>
      <c r="N302" s="278">
        <v>409.59</v>
      </c>
    </row>
    <row r="303" spans="1:14" ht="14.4" customHeight="1" x14ac:dyDescent="0.3">
      <c r="A303" s="273" t="s">
        <v>449</v>
      </c>
      <c r="B303" s="274" t="s">
        <v>451</v>
      </c>
      <c r="C303" s="275" t="s">
        <v>467</v>
      </c>
      <c r="D303" s="276" t="s">
        <v>468</v>
      </c>
      <c r="E303" s="275" t="s">
        <v>452</v>
      </c>
      <c r="F303" s="276" t="s">
        <v>453</v>
      </c>
      <c r="G303" s="275" t="s">
        <v>552</v>
      </c>
      <c r="H303" s="275" t="s">
        <v>1379</v>
      </c>
      <c r="I303" s="275" t="s">
        <v>1380</v>
      </c>
      <c r="J303" s="275" t="s">
        <v>1381</v>
      </c>
      <c r="K303" s="275" t="s">
        <v>1382</v>
      </c>
      <c r="L303" s="277">
        <v>723.20000004999997</v>
      </c>
      <c r="M303" s="277">
        <v>1</v>
      </c>
      <c r="N303" s="278">
        <v>723.20000004999997</v>
      </c>
    </row>
    <row r="304" spans="1:14" ht="14.4" customHeight="1" x14ac:dyDescent="0.3">
      <c r="A304" s="273" t="s">
        <v>449</v>
      </c>
      <c r="B304" s="274" t="s">
        <v>451</v>
      </c>
      <c r="C304" s="275" t="s">
        <v>467</v>
      </c>
      <c r="D304" s="276" t="s">
        <v>468</v>
      </c>
      <c r="E304" s="275" t="s">
        <v>452</v>
      </c>
      <c r="F304" s="276" t="s">
        <v>453</v>
      </c>
      <c r="G304" s="275" t="s">
        <v>552</v>
      </c>
      <c r="H304" s="275" t="s">
        <v>1383</v>
      </c>
      <c r="I304" s="275" t="s">
        <v>1384</v>
      </c>
      <c r="J304" s="275" t="s">
        <v>1385</v>
      </c>
      <c r="K304" s="275" t="s">
        <v>1386</v>
      </c>
      <c r="L304" s="277">
        <v>340.2</v>
      </c>
      <c r="M304" s="277">
        <v>1</v>
      </c>
      <c r="N304" s="278">
        <v>340.2</v>
      </c>
    </row>
    <row r="305" spans="1:14" ht="14.4" customHeight="1" x14ac:dyDescent="0.3">
      <c r="A305" s="273" t="s">
        <v>449</v>
      </c>
      <c r="B305" s="274" t="s">
        <v>451</v>
      </c>
      <c r="C305" s="275" t="s">
        <v>467</v>
      </c>
      <c r="D305" s="276" t="s">
        <v>468</v>
      </c>
      <c r="E305" s="275" t="s">
        <v>452</v>
      </c>
      <c r="F305" s="276" t="s">
        <v>453</v>
      </c>
      <c r="G305" s="275" t="s">
        <v>552</v>
      </c>
      <c r="H305" s="275" t="s">
        <v>1387</v>
      </c>
      <c r="I305" s="275" t="s">
        <v>1388</v>
      </c>
      <c r="J305" s="275" t="s">
        <v>1389</v>
      </c>
      <c r="K305" s="275" t="s">
        <v>1390</v>
      </c>
      <c r="L305" s="277">
        <v>81.652499994999999</v>
      </c>
      <c r="M305" s="277">
        <v>1</v>
      </c>
      <c r="N305" s="278">
        <v>81.652499994999999</v>
      </c>
    </row>
    <row r="306" spans="1:14" ht="14.4" customHeight="1" x14ac:dyDescent="0.3">
      <c r="A306" s="273" t="s">
        <v>449</v>
      </c>
      <c r="B306" s="274" t="s">
        <v>451</v>
      </c>
      <c r="C306" s="275" t="s">
        <v>467</v>
      </c>
      <c r="D306" s="276" t="s">
        <v>468</v>
      </c>
      <c r="E306" s="275" t="s">
        <v>452</v>
      </c>
      <c r="F306" s="276" t="s">
        <v>453</v>
      </c>
      <c r="G306" s="275" t="s">
        <v>552</v>
      </c>
      <c r="H306" s="275" t="s">
        <v>1066</v>
      </c>
      <c r="I306" s="275" t="s">
        <v>1067</v>
      </c>
      <c r="J306" s="275" t="s">
        <v>1068</v>
      </c>
      <c r="K306" s="275" t="s">
        <v>1069</v>
      </c>
      <c r="L306" s="277">
        <v>45.29</v>
      </c>
      <c r="M306" s="277">
        <v>2</v>
      </c>
      <c r="N306" s="278">
        <v>90.58</v>
      </c>
    </row>
    <row r="307" spans="1:14" ht="14.4" customHeight="1" x14ac:dyDescent="0.3">
      <c r="A307" s="273" t="s">
        <v>449</v>
      </c>
      <c r="B307" s="274" t="s">
        <v>451</v>
      </c>
      <c r="C307" s="275" t="s">
        <v>467</v>
      </c>
      <c r="D307" s="276" t="s">
        <v>468</v>
      </c>
      <c r="E307" s="275" t="s">
        <v>452</v>
      </c>
      <c r="F307" s="276" t="s">
        <v>453</v>
      </c>
      <c r="G307" s="275" t="s">
        <v>552</v>
      </c>
      <c r="H307" s="275" t="s">
        <v>1391</v>
      </c>
      <c r="I307" s="275" t="s">
        <v>1392</v>
      </c>
      <c r="J307" s="275" t="s">
        <v>1393</v>
      </c>
      <c r="K307" s="275" t="s">
        <v>1394</v>
      </c>
      <c r="L307" s="277">
        <v>82.660002034400605</v>
      </c>
      <c r="M307" s="277">
        <v>8</v>
      </c>
      <c r="N307" s="278">
        <v>661.28001627520484</v>
      </c>
    </row>
    <row r="308" spans="1:14" ht="14.4" customHeight="1" x14ac:dyDescent="0.3">
      <c r="A308" s="273" t="s">
        <v>449</v>
      </c>
      <c r="B308" s="274" t="s">
        <v>451</v>
      </c>
      <c r="C308" s="275" t="s">
        <v>467</v>
      </c>
      <c r="D308" s="276" t="s">
        <v>468</v>
      </c>
      <c r="E308" s="275" t="s">
        <v>452</v>
      </c>
      <c r="F308" s="276" t="s">
        <v>453</v>
      </c>
      <c r="G308" s="275" t="s">
        <v>552</v>
      </c>
      <c r="H308" s="275" t="s">
        <v>1395</v>
      </c>
      <c r="I308" s="275" t="s">
        <v>1396</v>
      </c>
      <c r="J308" s="275" t="s">
        <v>1397</v>
      </c>
      <c r="K308" s="275" t="s">
        <v>624</v>
      </c>
      <c r="L308" s="277">
        <v>71.82583333383333</v>
      </c>
      <c r="M308" s="277">
        <v>12</v>
      </c>
      <c r="N308" s="278">
        <v>861.91000000600002</v>
      </c>
    </row>
    <row r="309" spans="1:14" ht="14.4" customHeight="1" x14ac:dyDescent="0.3">
      <c r="A309" s="273" t="s">
        <v>449</v>
      </c>
      <c r="B309" s="274" t="s">
        <v>451</v>
      </c>
      <c r="C309" s="275" t="s">
        <v>467</v>
      </c>
      <c r="D309" s="276" t="s">
        <v>468</v>
      </c>
      <c r="E309" s="275" t="s">
        <v>452</v>
      </c>
      <c r="F309" s="276" t="s">
        <v>453</v>
      </c>
      <c r="G309" s="275" t="s">
        <v>552</v>
      </c>
      <c r="H309" s="275" t="s">
        <v>1398</v>
      </c>
      <c r="I309" s="275" t="s">
        <v>1399</v>
      </c>
      <c r="J309" s="275" t="s">
        <v>1400</v>
      </c>
      <c r="K309" s="275" t="s">
        <v>1355</v>
      </c>
      <c r="L309" s="277">
        <v>110.099999987</v>
      </c>
      <c r="M309" s="277">
        <v>1</v>
      </c>
      <c r="N309" s="278">
        <v>110.099999987</v>
      </c>
    </row>
    <row r="310" spans="1:14" ht="14.4" customHeight="1" x14ac:dyDescent="0.3">
      <c r="A310" s="273" t="s">
        <v>449</v>
      </c>
      <c r="B310" s="274" t="s">
        <v>451</v>
      </c>
      <c r="C310" s="275" t="s">
        <v>467</v>
      </c>
      <c r="D310" s="276" t="s">
        <v>468</v>
      </c>
      <c r="E310" s="275" t="s">
        <v>452</v>
      </c>
      <c r="F310" s="276" t="s">
        <v>453</v>
      </c>
      <c r="G310" s="275" t="s">
        <v>552</v>
      </c>
      <c r="H310" s="275" t="s">
        <v>1401</v>
      </c>
      <c r="I310" s="275" t="s">
        <v>1402</v>
      </c>
      <c r="J310" s="275" t="s">
        <v>1403</v>
      </c>
      <c r="K310" s="275" t="s">
        <v>1404</v>
      </c>
      <c r="L310" s="277">
        <v>89.55</v>
      </c>
      <c r="M310" s="277">
        <v>1</v>
      </c>
      <c r="N310" s="278">
        <v>89.55</v>
      </c>
    </row>
    <row r="311" spans="1:14" ht="14.4" customHeight="1" x14ac:dyDescent="0.3">
      <c r="A311" s="273" t="s">
        <v>449</v>
      </c>
      <c r="B311" s="274" t="s">
        <v>451</v>
      </c>
      <c r="C311" s="275" t="s">
        <v>467</v>
      </c>
      <c r="D311" s="276" t="s">
        <v>468</v>
      </c>
      <c r="E311" s="275" t="s">
        <v>452</v>
      </c>
      <c r="F311" s="276" t="s">
        <v>453</v>
      </c>
      <c r="G311" s="275" t="s">
        <v>552</v>
      </c>
      <c r="H311" s="275" t="s">
        <v>677</v>
      </c>
      <c r="I311" s="275" t="s">
        <v>678</v>
      </c>
      <c r="J311" s="275" t="s">
        <v>679</v>
      </c>
      <c r="K311" s="275"/>
      <c r="L311" s="277">
        <v>59.15</v>
      </c>
      <c r="M311" s="277">
        <v>39</v>
      </c>
      <c r="N311" s="278">
        <v>2306.85</v>
      </c>
    </row>
    <row r="312" spans="1:14" ht="14.4" customHeight="1" x14ac:dyDescent="0.3">
      <c r="A312" s="273" t="s">
        <v>449</v>
      </c>
      <c r="B312" s="274" t="s">
        <v>451</v>
      </c>
      <c r="C312" s="275" t="s">
        <v>467</v>
      </c>
      <c r="D312" s="276" t="s">
        <v>468</v>
      </c>
      <c r="E312" s="275" t="s">
        <v>452</v>
      </c>
      <c r="F312" s="276" t="s">
        <v>453</v>
      </c>
      <c r="G312" s="275" t="s">
        <v>552</v>
      </c>
      <c r="H312" s="275" t="s">
        <v>1405</v>
      </c>
      <c r="I312" s="275" t="s">
        <v>530</v>
      </c>
      <c r="J312" s="275" t="s">
        <v>1406</v>
      </c>
      <c r="K312" s="275" t="s">
        <v>1407</v>
      </c>
      <c r="L312" s="277">
        <v>0.224000000000001</v>
      </c>
      <c r="M312" s="277">
        <v>500</v>
      </c>
      <c r="N312" s="278">
        <v>112.0000000000005</v>
      </c>
    </row>
    <row r="313" spans="1:14" ht="14.4" customHeight="1" x14ac:dyDescent="0.3">
      <c r="A313" s="273" t="s">
        <v>449</v>
      </c>
      <c r="B313" s="274" t="s">
        <v>451</v>
      </c>
      <c r="C313" s="275" t="s">
        <v>467</v>
      </c>
      <c r="D313" s="276" t="s">
        <v>468</v>
      </c>
      <c r="E313" s="275" t="s">
        <v>452</v>
      </c>
      <c r="F313" s="276" t="s">
        <v>453</v>
      </c>
      <c r="G313" s="275" t="s">
        <v>552</v>
      </c>
      <c r="H313" s="275" t="s">
        <v>1408</v>
      </c>
      <c r="I313" s="275" t="s">
        <v>530</v>
      </c>
      <c r="J313" s="275" t="s">
        <v>1409</v>
      </c>
      <c r="K313" s="275"/>
      <c r="L313" s="277">
        <v>0.5585</v>
      </c>
      <c r="M313" s="277">
        <v>100</v>
      </c>
      <c r="N313" s="278">
        <v>55.85</v>
      </c>
    </row>
    <row r="314" spans="1:14" ht="14.4" customHeight="1" x14ac:dyDescent="0.3">
      <c r="A314" s="273" t="s">
        <v>449</v>
      </c>
      <c r="B314" s="274" t="s">
        <v>451</v>
      </c>
      <c r="C314" s="275" t="s">
        <v>467</v>
      </c>
      <c r="D314" s="276" t="s">
        <v>468</v>
      </c>
      <c r="E314" s="275" t="s">
        <v>452</v>
      </c>
      <c r="F314" s="276" t="s">
        <v>453</v>
      </c>
      <c r="G314" s="275" t="s">
        <v>552</v>
      </c>
      <c r="H314" s="275" t="s">
        <v>1410</v>
      </c>
      <c r="I314" s="275" t="s">
        <v>530</v>
      </c>
      <c r="J314" s="275" t="s">
        <v>1411</v>
      </c>
      <c r="K314" s="275" t="s">
        <v>1412</v>
      </c>
      <c r="L314" s="277">
        <v>33.07</v>
      </c>
      <c r="M314" s="277">
        <v>4</v>
      </c>
      <c r="N314" s="278">
        <v>132.28</v>
      </c>
    </row>
    <row r="315" spans="1:14" ht="14.4" customHeight="1" x14ac:dyDescent="0.3">
      <c r="A315" s="273" t="s">
        <v>449</v>
      </c>
      <c r="B315" s="274" t="s">
        <v>451</v>
      </c>
      <c r="C315" s="275" t="s">
        <v>467</v>
      </c>
      <c r="D315" s="276" t="s">
        <v>468</v>
      </c>
      <c r="E315" s="275" t="s">
        <v>452</v>
      </c>
      <c r="F315" s="276" t="s">
        <v>453</v>
      </c>
      <c r="G315" s="275" t="s">
        <v>552</v>
      </c>
      <c r="H315" s="275" t="s">
        <v>1413</v>
      </c>
      <c r="I315" s="275" t="s">
        <v>530</v>
      </c>
      <c r="J315" s="275" t="s">
        <v>1414</v>
      </c>
      <c r="K315" s="275"/>
      <c r="L315" s="277">
        <v>219.349767956758</v>
      </c>
      <c r="M315" s="277">
        <v>1</v>
      </c>
      <c r="N315" s="278">
        <v>219.349767956758</v>
      </c>
    </row>
    <row r="316" spans="1:14" ht="14.4" customHeight="1" x14ac:dyDescent="0.3">
      <c r="A316" s="273" t="s">
        <v>449</v>
      </c>
      <c r="B316" s="274" t="s">
        <v>451</v>
      </c>
      <c r="C316" s="275" t="s">
        <v>467</v>
      </c>
      <c r="D316" s="276" t="s">
        <v>468</v>
      </c>
      <c r="E316" s="275" t="s">
        <v>452</v>
      </c>
      <c r="F316" s="276" t="s">
        <v>453</v>
      </c>
      <c r="G316" s="275" t="s">
        <v>552</v>
      </c>
      <c r="H316" s="275" t="s">
        <v>1415</v>
      </c>
      <c r="I316" s="275" t="s">
        <v>1415</v>
      </c>
      <c r="J316" s="275" t="s">
        <v>1416</v>
      </c>
      <c r="K316" s="275" t="s">
        <v>1417</v>
      </c>
      <c r="L316" s="277">
        <v>1307.5250000000001</v>
      </c>
      <c r="M316" s="277">
        <v>4</v>
      </c>
      <c r="N316" s="278">
        <v>5230.1000000000004</v>
      </c>
    </row>
    <row r="317" spans="1:14" ht="14.4" customHeight="1" x14ac:dyDescent="0.3">
      <c r="A317" s="273" t="s">
        <v>449</v>
      </c>
      <c r="B317" s="274" t="s">
        <v>451</v>
      </c>
      <c r="C317" s="275" t="s">
        <v>467</v>
      </c>
      <c r="D317" s="276" t="s">
        <v>468</v>
      </c>
      <c r="E317" s="275" t="s">
        <v>452</v>
      </c>
      <c r="F317" s="276" t="s">
        <v>453</v>
      </c>
      <c r="G317" s="275" t="s">
        <v>552</v>
      </c>
      <c r="H317" s="275" t="s">
        <v>1418</v>
      </c>
      <c r="I317" s="275" t="s">
        <v>530</v>
      </c>
      <c r="J317" s="275" t="s">
        <v>1419</v>
      </c>
      <c r="K317" s="275"/>
      <c r="L317" s="277">
        <v>5.4122976644590501</v>
      </c>
      <c r="M317" s="277">
        <v>50</v>
      </c>
      <c r="N317" s="278">
        <v>270.61488322295253</v>
      </c>
    </row>
    <row r="318" spans="1:14" ht="14.4" customHeight="1" x14ac:dyDescent="0.3">
      <c r="A318" s="273" t="s">
        <v>449</v>
      </c>
      <c r="B318" s="274" t="s">
        <v>451</v>
      </c>
      <c r="C318" s="275" t="s">
        <v>467</v>
      </c>
      <c r="D318" s="276" t="s">
        <v>468</v>
      </c>
      <c r="E318" s="275" t="s">
        <v>452</v>
      </c>
      <c r="F318" s="276" t="s">
        <v>453</v>
      </c>
      <c r="G318" s="275" t="s">
        <v>552</v>
      </c>
      <c r="H318" s="275" t="s">
        <v>1420</v>
      </c>
      <c r="I318" s="275" t="s">
        <v>530</v>
      </c>
      <c r="J318" s="275" t="s">
        <v>1421</v>
      </c>
      <c r="K318" s="275"/>
      <c r="L318" s="277">
        <v>66</v>
      </c>
      <c r="M318" s="277">
        <v>80</v>
      </c>
      <c r="N318" s="278">
        <v>5280</v>
      </c>
    </row>
    <row r="319" spans="1:14" ht="14.4" customHeight="1" x14ac:dyDescent="0.3">
      <c r="A319" s="273" t="s">
        <v>449</v>
      </c>
      <c r="B319" s="274" t="s">
        <v>451</v>
      </c>
      <c r="C319" s="275" t="s">
        <v>467</v>
      </c>
      <c r="D319" s="276" t="s">
        <v>468</v>
      </c>
      <c r="E319" s="275" t="s">
        <v>452</v>
      </c>
      <c r="F319" s="276" t="s">
        <v>453</v>
      </c>
      <c r="G319" s="275" t="s">
        <v>552</v>
      </c>
      <c r="H319" s="275" t="s">
        <v>1422</v>
      </c>
      <c r="I319" s="275" t="s">
        <v>530</v>
      </c>
      <c r="J319" s="275" t="s">
        <v>1423</v>
      </c>
      <c r="K319" s="275"/>
      <c r="L319" s="277">
        <v>14.34</v>
      </c>
      <c r="M319" s="277">
        <v>1</v>
      </c>
      <c r="N319" s="278">
        <v>14.34</v>
      </c>
    </row>
    <row r="320" spans="1:14" ht="14.4" customHeight="1" x14ac:dyDescent="0.3">
      <c r="A320" s="273" t="s">
        <v>449</v>
      </c>
      <c r="B320" s="274" t="s">
        <v>451</v>
      </c>
      <c r="C320" s="275" t="s">
        <v>467</v>
      </c>
      <c r="D320" s="276" t="s">
        <v>468</v>
      </c>
      <c r="E320" s="275" t="s">
        <v>452</v>
      </c>
      <c r="F320" s="276" t="s">
        <v>453</v>
      </c>
      <c r="G320" s="275" t="s">
        <v>552</v>
      </c>
      <c r="H320" s="275" t="s">
        <v>1424</v>
      </c>
      <c r="I320" s="275" t="s">
        <v>530</v>
      </c>
      <c r="J320" s="275" t="s">
        <v>1425</v>
      </c>
      <c r="K320" s="275"/>
      <c r="L320" s="277">
        <v>25.35</v>
      </c>
      <c r="M320" s="277">
        <v>2</v>
      </c>
      <c r="N320" s="278">
        <v>50.7</v>
      </c>
    </row>
    <row r="321" spans="1:14" ht="14.4" customHeight="1" x14ac:dyDescent="0.3">
      <c r="A321" s="273" t="s">
        <v>449</v>
      </c>
      <c r="B321" s="274" t="s">
        <v>451</v>
      </c>
      <c r="C321" s="275" t="s">
        <v>467</v>
      </c>
      <c r="D321" s="276" t="s">
        <v>468</v>
      </c>
      <c r="E321" s="275" t="s">
        <v>452</v>
      </c>
      <c r="F321" s="276" t="s">
        <v>453</v>
      </c>
      <c r="G321" s="275" t="s">
        <v>552</v>
      </c>
      <c r="H321" s="275" t="s">
        <v>1426</v>
      </c>
      <c r="I321" s="275" t="s">
        <v>530</v>
      </c>
      <c r="J321" s="275" t="s">
        <v>1427</v>
      </c>
      <c r="K321" s="275"/>
      <c r="L321" s="277">
        <v>81.755000003999996</v>
      </c>
      <c r="M321" s="277">
        <v>1</v>
      </c>
      <c r="N321" s="278">
        <v>81.755000003999996</v>
      </c>
    </row>
    <row r="322" spans="1:14" ht="14.4" customHeight="1" x14ac:dyDescent="0.3">
      <c r="A322" s="273" t="s">
        <v>449</v>
      </c>
      <c r="B322" s="274" t="s">
        <v>451</v>
      </c>
      <c r="C322" s="275" t="s">
        <v>467</v>
      </c>
      <c r="D322" s="276" t="s">
        <v>468</v>
      </c>
      <c r="E322" s="275" t="s">
        <v>452</v>
      </c>
      <c r="F322" s="276" t="s">
        <v>453</v>
      </c>
      <c r="G322" s="275" t="s">
        <v>552</v>
      </c>
      <c r="H322" s="275" t="s">
        <v>1428</v>
      </c>
      <c r="I322" s="275" t="s">
        <v>530</v>
      </c>
      <c r="J322" s="275" t="s">
        <v>1429</v>
      </c>
      <c r="K322" s="275"/>
      <c r="L322" s="277">
        <v>230.02</v>
      </c>
      <c r="M322" s="277">
        <v>1</v>
      </c>
      <c r="N322" s="278">
        <v>230.02</v>
      </c>
    </row>
    <row r="323" spans="1:14" ht="14.4" customHeight="1" x14ac:dyDescent="0.3">
      <c r="A323" s="273" t="s">
        <v>449</v>
      </c>
      <c r="B323" s="274" t="s">
        <v>451</v>
      </c>
      <c r="C323" s="275" t="s">
        <v>467</v>
      </c>
      <c r="D323" s="276" t="s">
        <v>468</v>
      </c>
      <c r="E323" s="275" t="s">
        <v>452</v>
      </c>
      <c r="F323" s="276" t="s">
        <v>453</v>
      </c>
      <c r="G323" s="275" t="s">
        <v>552</v>
      </c>
      <c r="H323" s="275" t="s">
        <v>1430</v>
      </c>
      <c r="I323" s="275" t="s">
        <v>530</v>
      </c>
      <c r="J323" s="275" t="s">
        <v>1431</v>
      </c>
      <c r="K323" s="275"/>
      <c r="L323" s="277">
        <v>100.88</v>
      </c>
      <c r="M323" s="277">
        <v>5</v>
      </c>
      <c r="N323" s="278">
        <v>504.4</v>
      </c>
    </row>
    <row r="324" spans="1:14" ht="14.4" customHeight="1" x14ac:dyDescent="0.3">
      <c r="A324" s="273" t="s">
        <v>449</v>
      </c>
      <c r="B324" s="274" t="s">
        <v>451</v>
      </c>
      <c r="C324" s="275" t="s">
        <v>467</v>
      </c>
      <c r="D324" s="276" t="s">
        <v>468</v>
      </c>
      <c r="E324" s="275" t="s">
        <v>452</v>
      </c>
      <c r="F324" s="276" t="s">
        <v>453</v>
      </c>
      <c r="G324" s="275" t="s">
        <v>552</v>
      </c>
      <c r="H324" s="275" t="s">
        <v>1432</v>
      </c>
      <c r="I324" s="275" t="s">
        <v>530</v>
      </c>
      <c r="J324" s="275" t="s">
        <v>1433</v>
      </c>
      <c r="K324" s="275"/>
      <c r="L324" s="277">
        <v>32.44</v>
      </c>
      <c r="M324" s="277">
        <v>2</v>
      </c>
      <c r="N324" s="278">
        <v>64.88</v>
      </c>
    </row>
    <row r="325" spans="1:14" ht="14.4" customHeight="1" x14ac:dyDescent="0.3">
      <c r="A325" s="273" t="s">
        <v>449</v>
      </c>
      <c r="B325" s="274" t="s">
        <v>451</v>
      </c>
      <c r="C325" s="275" t="s">
        <v>467</v>
      </c>
      <c r="D325" s="276" t="s">
        <v>468</v>
      </c>
      <c r="E325" s="275" t="s">
        <v>452</v>
      </c>
      <c r="F325" s="276" t="s">
        <v>453</v>
      </c>
      <c r="G325" s="275" t="s">
        <v>552</v>
      </c>
      <c r="H325" s="275" t="s">
        <v>1434</v>
      </c>
      <c r="I325" s="275" t="s">
        <v>530</v>
      </c>
      <c r="J325" s="275" t="s">
        <v>1435</v>
      </c>
      <c r="K325" s="275"/>
      <c r="L325" s="277">
        <v>126.04</v>
      </c>
      <c r="M325" s="277">
        <v>1</v>
      </c>
      <c r="N325" s="278">
        <v>126.04</v>
      </c>
    </row>
    <row r="326" spans="1:14" ht="14.4" customHeight="1" x14ac:dyDescent="0.3">
      <c r="A326" s="273" t="s">
        <v>449</v>
      </c>
      <c r="B326" s="274" t="s">
        <v>451</v>
      </c>
      <c r="C326" s="275" t="s">
        <v>467</v>
      </c>
      <c r="D326" s="276" t="s">
        <v>468</v>
      </c>
      <c r="E326" s="275" t="s">
        <v>452</v>
      </c>
      <c r="F326" s="276" t="s">
        <v>453</v>
      </c>
      <c r="G326" s="275" t="s">
        <v>552</v>
      </c>
      <c r="H326" s="275" t="s">
        <v>1436</v>
      </c>
      <c r="I326" s="275" t="s">
        <v>530</v>
      </c>
      <c r="J326" s="275" t="s">
        <v>1437</v>
      </c>
      <c r="K326" s="275"/>
      <c r="L326" s="277">
        <v>124.820714418335</v>
      </c>
      <c r="M326" s="277">
        <v>1</v>
      </c>
      <c r="N326" s="278">
        <v>124.820714418335</v>
      </c>
    </row>
    <row r="327" spans="1:14" ht="14.4" customHeight="1" x14ac:dyDescent="0.3">
      <c r="A327" s="273" t="s">
        <v>449</v>
      </c>
      <c r="B327" s="274" t="s">
        <v>451</v>
      </c>
      <c r="C327" s="275" t="s">
        <v>467</v>
      </c>
      <c r="D327" s="276" t="s">
        <v>468</v>
      </c>
      <c r="E327" s="275" t="s">
        <v>452</v>
      </c>
      <c r="F327" s="276" t="s">
        <v>453</v>
      </c>
      <c r="G327" s="275" t="s">
        <v>552</v>
      </c>
      <c r="H327" s="275" t="s">
        <v>1438</v>
      </c>
      <c r="I327" s="275" t="s">
        <v>530</v>
      </c>
      <c r="J327" s="275" t="s">
        <v>1439</v>
      </c>
      <c r="K327" s="275"/>
      <c r="L327" s="277">
        <v>64.78</v>
      </c>
      <c r="M327" s="277">
        <v>2</v>
      </c>
      <c r="N327" s="278">
        <v>129.56</v>
      </c>
    </row>
    <row r="328" spans="1:14" ht="14.4" customHeight="1" x14ac:dyDescent="0.3">
      <c r="A328" s="273" t="s">
        <v>449</v>
      </c>
      <c r="B328" s="274" t="s">
        <v>451</v>
      </c>
      <c r="C328" s="275" t="s">
        <v>467</v>
      </c>
      <c r="D328" s="276" t="s">
        <v>468</v>
      </c>
      <c r="E328" s="275" t="s">
        <v>452</v>
      </c>
      <c r="F328" s="276" t="s">
        <v>453</v>
      </c>
      <c r="G328" s="275" t="s">
        <v>552</v>
      </c>
      <c r="H328" s="275" t="s">
        <v>1440</v>
      </c>
      <c r="I328" s="275" t="s">
        <v>1441</v>
      </c>
      <c r="J328" s="275" t="s">
        <v>1442</v>
      </c>
      <c r="K328" s="275" t="s">
        <v>1443</v>
      </c>
      <c r="L328" s="277">
        <v>112</v>
      </c>
      <c r="M328" s="277">
        <v>3</v>
      </c>
      <c r="N328" s="278">
        <v>336</v>
      </c>
    </row>
    <row r="329" spans="1:14" ht="14.4" customHeight="1" x14ac:dyDescent="0.3">
      <c r="A329" s="273" t="s">
        <v>449</v>
      </c>
      <c r="B329" s="274" t="s">
        <v>451</v>
      </c>
      <c r="C329" s="275" t="s">
        <v>467</v>
      </c>
      <c r="D329" s="276" t="s">
        <v>468</v>
      </c>
      <c r="E329" s="275" t="s">
        <v>452</v>
      </c>
      <c r="F329" s="276" t="s">
        <v>453</v>
      </c>
      <c r="G329" s="275" t="s">
        <v>552</v>
      </c>
      <c r="H329" s="275" t="s">
        <v>1444</v>
      </c>
      <c r="I329" s="275" t="s">
        <v>530</v>
      </c>
      <c r="J329" s="275" t="s">
        <v>1445</v>
      </c>
      <c r="K329" s="275"/>
      <c r="L329" s="277">
        <v>205.51033079187201</v>
      </c>
      <c r="M329" s="277">
        <v>1</v>
      </c>
      <c r="N329" s="278">
        <v>205.51033079187201</v>
      </c>
    </row>
    <row r="330" spans="1:14" ht="14.4" customHeight="1" x14ac:dyDescent="0.3">
      <c r="A330" s="273" t="s">
        <v>449</v>
      </c>
      <c r="B330" s="274" t="s">
        <v>451</v>
      </c>
      <c r="C330" s="275" t="s">
        <v>467</v>
      </c>
      <c r="D330" s="276" t="s">
        <v>468</v>
      </c>
      <c r="E330" s="275" t="s">
        <v>452</v>
      </c>
      <c r="F330" s="276" t="s">
        <v>453</v>
      </c>
      <c r="G330" s="275" t="s">
        <v>552</v>
      </c>
      <c r="H330" s="275" t="s">
        <v>1446</v>
      </c>
      <c r="I330" s="275" t="s">
        <v>530</v>
      </c>
      <c r="J330" s="275" t="s">
        <v>1447</v>
      </c>
      <c r="K330" s="275"/>
      <c r="L330" s="277">
        <v>104.55</v>
      </c>
      <c r="M330" s="277">
        <v>1</v>
      </c>
      <c r="N330" s="278">
        <v>104.55</v>
      </c>
    </row>
    <row r="331" spans="1:14" ht="14.4" customHeight="1" x14ac:dyDescent="0.3">
      <c r="A331" s="273" t="s">
        <v>449</v>
      </c>
      <c r="B331" s="274" t="s">
        <v>451</v>
      </c>
      <c r="C331" s="275" t="s">
        <v>467</v>
      </c>
      <c r="D331" s="276" t="s">
        <v>468</v>
      </c>
      <c r="E331" s="275" t="s">
        <v>452</v>
      </c>
      <c r="F331" s="276" t="s">
        <v>453</v>
      </c>
      <c r="G331" s="275" t="s">
        <v>552</v>
      </c>
      <c r="H331" s="275" t="s">
        <v>1448</v>
      </c>
      <c r="I331" s="275" t="s">
        <v>530</v>
      </c>
      <c r="J331" s="275" t="s">
        <v>1449</v>
      </c>
      <c r="K331" s="275" t="s">
        <v>1450</v>
      </c>
      <c r="L331" s="277">
        <v>166.584</v>
      </c>
      <c r="M331" s="277">
        <v>1</v>
      </c>
      <c r="N331" s="278">
        <v>166.584</v>
      </c>
    </row>
    <row r="332" spans="1:14" ht="14.4" customHeight="1" x14ac:dyDescent="0.3">
      <c r="A332" s="273" t="s">
        <v>449</v>
      </c>
      <c r="B332" s="274" t="s">
        <v>451</v>
      </c>
      <c r="C332" s="275" t="s">
        <v>467</v>
      </c>
      <c r="D332" s="276" t="s">
        <v>468</v>
      </c>
      <c r="E332" s="275" t="s">
        <v>452</v>
      </c>
      <c r="F332" s="276" t="s">
        <v>453</v>
      </c>
      <c r="G332" s="275" t="s">
        <v>552</v>
      </c>
      <c r="H332" s="275" t="s">
        <v>1451</v>
      </c>
      <c r="I332" s="275" t="s">
        <v>1452</v>
      </c>
      <c r="J332" s="275" t="s">
        <v>1453</v>
      </c>
      <c r="K332" s="275" t="s">
        <v>1454</v>
      </c>
      <c r="L332" s="277">
        <v>48.138297838910603</v>
      </c>
      <c r="M332" s="277">
        <v>5</v>
      </c>
      <c r="N332" s="278">
        <v>240.69148919455301</v>
      </c>
    </row>
    <row r="333" spans="1:14" ht="14.4" customHeight="1" x14ac:dyDescent="0.3">
      <c r="A333" s="273" t="s">
        <v>449</v>
      </c>
      <c r="B333" s="274" t="s">
        <v>451</v>
      </c>
      <c r="C333" s="275" t="s">
        <v>467</v>
      </c>
      <c r="D333" s="276" t="s">
        <v>468</v>
      </c>
      <c r="E333" s="275" t="s">
        <v>452</v>
      </c>
      <c r="F333" s="276" t="s">
        <v>453</v>
      </c>
      <c r="G333" s="275" t="s">
        <v>552</v>
      </c>
      <c r="H333" s="275" t="s">
        <v>1455</v>
      </c>
      <c r="I333" s="275" t="s">
        <v>530</v>
      </c>
      <c r="J333" s="275" t="s">
        <v>1456</v>
      </c>
      <c r="K333" s="275"/>
      <c r="L333" s="277">
        <v>201.14</v>
      </c>
      <c r="M333" s="277">
        <v>1</v>
      </c>
      <c r="N333" s="278">
        <v>201.14</v>
      </c>
    </row>
    <row r="334" spans="1:14" ht="14.4" customHeight="1" x14ac:dyDescent="0.3">
      <c r="A334" s="273" t="s">
        <v>449</v>
      </c>
      <c r="B334" s="274" t="s">
        <v>451</v>
      </c>
      <c r="C334" s="275" t="s">
        <v>467</v>
      </c>
      <c r="D334" s="276" t="s">
        <v>468</v>
      </c>
      <c r="E334" s="275" t="s">
        <v>452</v>
      </c>
      <c r="F334" s="276" t="s">
        <v>453</v>
      </c>
      <c r="G334" s="275" t="s">
        <v>552</v>
      </c>
      <c r="H334" s="275" t="s">
        <v>1457</v>
      </c>
      <c r="I334" s="275" t="s">
        <v>530</v>
      </c>
      <c r="J334" s="275" t="s">
        <v>1458</v>
      </c>
      <c r="K334" s="275"/>
      <c r="L334" s="277">
        <v>76.539999997999999</v>
      </c>
      <c r="M334" s="277">
        <v>1</v>
      </c>
      <c r="N334" s="278">
        <v>76.539999997999999</v>
      </c>
    </row>
    <row r="335" spans="1:14" ht="14.4" customHeight="1" x14ac:dyDescent="0.3">
      <c r="A335" s="273" t="s">
        <v>449</v>
      </c>
      <c r="B335" s="274" t="s">
        <v>451</v>
      </c>
      <c r="C335" s="275" t="s">
        <v>467</v>
      </c>
      <c r="D335" s="276" t="s">
        <v>468</v>
      </c>
      <c r="E335" s="275" t="s">
        <v>452</v>
      </c>
      <c r="F335" s="276" t="s">
        <v>453</v>
      </c>
      <c r="G335" s="275" t="s">
        <v>552</v>
      </c>
      <c r="H335" s="275" t="s">
        <v>1459</v>
      </c>
      <c r="I335" s="275" t="s">
        <v>530</v>
      </c>
      <c r="J335" s="275" t="s">
        <v>1460</v>
      </c>
      <c r="K335" s="275"/>
      <c r="L335" s="277">
        <v>0.75229985065791216</v>
      </c>
      <c r="M335" s="277">
        <v>100</v>
      </c>
      <c r="N335" s="278">
        <v>75.229985065791212</v>
      </c>
    </row>
    <row r="336" spans="1:14" ht="14.4" customHeight="1" x14ac:dyDescent="0.3">
      <c r="A336" s="273" t="s">
        <v>449</v>
      </c>
      <c r="B336" s="274" t="s">
        <v>451</v>
      </c>
      <c r="C336" s="275" t="s">
        <v>467</v>
      </c>
      <c r="D336" s="276" t="s">
        <v>468</v>
      </c>
      <c r="E336" s="275" t="s">
        <v>452</v>
      </c>
      <c r="F336" s="276" t="s">
        <v>453</v>
      </c>
      <c r="G336" s="275" t="s">
        <v>552</v>
      </c>
      <c r="H336" s="275" t="s">
        <v>1461</v>
      </c>
      <c r="I336" s="275" t="s">
        <v>530</v>
      </c>
      <c r="J336" s="275" t="s">
        <v>1462</v>
      </c>
      <c r="K336" s="275"/>
      <c r="L336" s="277">
        <v>0.20678566767425399</v>
      </c>
      <c r="M336" s="277">
        <v>700</v>
      </c>
      <c r="N336" s="278">
        <v>144.74996737197779</v>
      </c>
    </row>
    <row r="337" spans="1:14" ht="14.4" customHeight="1" x14ac:dyDescent="0.3">
      <c r="A337" s="273" t="s">
        <v>449</v>
      </c>
      <c r="B337" s="274" t="s">
        <v>451</v>
      </c>
      <c r="C337" s="275" t="s">
        <v>467</v>
      </c>
      <c r="D337" s="276" t="s">
        <v>468</v>
      </c>
      <c r="E337" s="275" t="s">
        <v>452</v>
      </c>
      <c r="F337" s="276" t="s">
        <v>453</v>
      </c>
      <c r="G337" s="275" t="s">
        <v>552</v>
      </c>
      <c r="H337" s="275" t="s">
        <v>1463</v>
      </c>
      <c r="I337" s="275" t="s">
        <v>530</v>
      </c>
      <c r="J337" s="275" t="s">
        <v>1464</v>
      </c>
      <c r="K337" s="275"/>
      <c r="L337" s="277">
        <v>6.4154</v>
      </c>
      <c r="M337" s="277">
        <v>50</v>
      </c>
      <c r="N337" s="278">
        <v>320.77</v>
      </c>
    </row>
    <row r="338" spans="1:14" ht="14.4" customHeight="1" x14ac:dyDescent="0.3">
      <c r="A338" s="273" t="s">
        <v>449</v>
      </c>
      <c r="B338" s="274" t="s">
        <v>451</v>
      </c>
      <c r="C338" s="275" t="s">
        <v>467</v>
      </c>
      <c r="D338" s="276" t="s">
        <v>468</v>
      </c>
      <c r="E338" s="275" t="s">
        <v>452</v>
      </c>
      <c r="F338" s="276" t="s">
        <v>453</v>
      </c>
      <c r="G338" s="275" t="s">
        <v>552</v>
      </c>
      <c r="H338" s="275" t="s">
        <v>1465</v>
      </c>
      <c r="I338" s="275" t="s">
        <v>530</v>
      </c>
      <c r="J338" s="275" t="s">
        <v>1466</v>
      </c>
      <c r="K338" s="275"/>
      <c r="L338" s="277">
        <v>2.4711275428656201</v>
      </c>
      <c r="M338" s="277">
        <v>22.843</v>
      </c>
      <c r="N338" s="278">
        <v>56.447966461679357</v>
      </c>
    </row>
    <row r="339" spans="1:14" ht="14.4" customHeight="1" x14ac:dyDescent="0.3">
      <c r="A339" s="273" t="s">
        <v>449</v>
      </c>
      <c r="B339" s="274" t="s">
        <v>451</v>
      </c>
      <c r="C339" s="275" t="s">
        <v>467</v>
      </c>
      <c r="D339" s="276" t="s">
        <v>468</v>
      </c>
      <c r="E339" s="275" t="s">
        <v>452</v>
      </c>
      <c r="F339" s="276" t="s">
        <v>453</v>
      </c>
      <c r="G339" s="275" t="s">
        <v>552</v>
      </c>
      <c r="H339" s="275" t="s">
        <v>1467</v>
      </c>
      <c r="I339" s="275" t="s">
        <v>530</v>
      </c>
      <c r="J339" s="275" t="s">
        <v>1468</v>
      </c>
      <c r="K339" s="275" t="s">
        <v>1469</v>
      </c>
      <c r="L339" s="277">
        <v>13.343890797396</v>
      </c>
      <c r="M339" s="277">
        <v>50</v>
      </c>
      <c r="N339" s="278">
        <v>667.1945398698</v>
      </c>
    </row>
    <row r="340" spans="1:14" ht="14.4" customHeight="1" x14ac:dyDescent="0.3">
      <c r="A340" s="273" t="s">
        <v>449</v>
      </c>
      <c r="B340" s="274" t="s">
        <v>451</v>
      </c>
      <c r="C340" s="275" t="s">
        <v>467</v>
      </c>
      <c r="D340" s="276" t="s">
        <v>468</v>
      </c>
      <c r="E340" s="275" t="s">
        <v>452</v>
      </c>
      <c r="F340" s="276" t="s">
        <v>453</v>
      </c>
      <c r="G340" s="275" t="s">
        <v>552</v>
      </c>
      <c r="H340" s="275" t="s">
        <v>1470</v>
      </c>
      <c r="I340" s="275" t="s">
        <v>530</v>
      </c>
      <c r="J340" s="275" t="s">
        <v>1471</v>
      </c>
      <c r="K340" s="275" t="s">
        <v>1472</v>
      </c>
      <c r="L340" s="277">
        <v>0.54336245569879271</v>
      </c>
      <c r="M340" s="277">
        <v>60</v>
      </c>
      <c r="N340" s="278">
        <v>32.601747341927563</v>
      </c>
    </row>
    <row r="341" spans="1:14" ht="14.4" customHeight="1" x14ac:dyDescent="0.3">
      <c r="A341" s="273" t="s">
        <v>449</v>
      </c>
      <c r="B341" s="274" t="s">
        <v>451</v>
      </c>
      <c r="C341" s="275" t="s">
        <v>467</v>
      </c>
      <c r="D341" s="276" t="s">
        <v>468</v>
      </c>
      <c r="E341" s="275" t="s">
        <v>452</v>
      </c>
      <c r="F341" s="276" t="s">
        <v>453</v>
      </c>
      <c r="G341" s="275" t="s">
        <v>552</v>
      </c>
      <c r="H341" s="275" t="s">
        <v>1473</v>
      </c>
      <c r="I341" s="275" t="s">
        <v>530</v>
      </c>
      <c r="J341" s="275" t="s">
        <v>1474</v>
      </c>
      <c r="K341" s="275" t="s">
        <v>1475</v>
      </c>
      <c r="L341" s="277">
        <v>10.6176753668041</v>
      </c>
      <c r="M341" s="277">
        <v>5</v>
      </c>
      <c r="N341" s="278">
        <v>53.088376834020501</v>
      </c>
    </row>
    <row r="342" spans="1:14" ht="14.4" customHeight="1" x14ac:dyDescent="0.3">
      <c r="A342" s="273" t="s">
        <v>449</v>
      </c>
      <c r="B342" s="274" t="s">
        <v>451</v>
      </c>
      <c r="C342" s="275" t="s">
        <v>467</v>
      </c>
      <c r="D342" s="276" t="s">
        <v>468</v>
      </c>
      <c r="E342" s="275" t="s">
        <v>452</v>
      </c>
      <c r="F342" s="276" t="s">
        <v>453</v>
      </c>
      <c r="G342" s="275" t="s">
        <v>552</v>
      </c>
      <c r="H342" s="275" t="s">
        <v>1476</v>
      </c>
      <c r="I342" s="275" t="s">
        <v>530</v>
      </c>
      <c r="J342" s="275" t="s">
        <v>1477</v>
      </c>
      <c r="K342" s="275" t="s">
        <v>1478</v>
      </c>
      <c r="L342" s="277">
        <v>0.13074285714285713</v>
      </c>
      <c r="M342" s="277">
        <v>630</v>
      </c>
      <c r="N342" s="278">
        <v>82.367999999999995</v>
      </c>
    </row>
    <row r="343" spans="1:14" ht="14.4" customHeight="1" x14ac:dyDescent="0.3">
      <c r="A343" s="273" t="s">
        <v>449</v>
      </c>
      <c r="B343" s="274" t="s">
        <v>451</v>
      </c>
      <c r="C343" s="275" t="s">
        <v>467</v>
      </c>
      <c r="D343" s="276" t="s">
        <v>468</v>
      </c>
      <c r="E343" s="275" t="s">
        <v>452</v>
      </c>
      <c r="F343" s="276" t="s">
        <v>453</v>
      </c>
      <c r="G343" s="275" t="s">
        <v>552</v>
      </c>
      <c r="H343" s="275" t="s">
        <v>1479</v>
      </c>
      <c r="I343" s="275" t="s">
        <v>530</v>
      </c>
      <c r="J343" s="275" t="s">
        <v>1480</v>
      </c>
      <c r="K343" s="275" t="s">
        <v>1481</v>
      </c>
      <c r="L343" s="277">
        <v>0.23420022428588999</v>
      </c>
      <c r="M343" s="277">
        <v>370</v>
      </c>
      <c r="N343" s="278">
        <v>86.654082985779297</v>
      </c>
    </row>
    <row r="344" spans="1:14" ht="14.4" customHeight="1" x14ac:dyDescent="0.3">
      <c r="A344" s="273" t="s">
        <v>449</v>
      </c>
      <c r="B344" s="274" t="s">
        <v>451</v>
      </c>
      <c r="C344" s="275" t="s">
        <v>467</v>
      </c>
      <c r="D344" s="276" t="s">
        <v>468</v>
      </c>
      <c r="E344" s="275" t="s">
        <v>452</v>
      </c>
      <c r="F344" s="276" t="s">
        <v>453</v>
      </c>
      <c r="G344" s="275" t="s">
        <v>552</v>
      </c>
      <c r="H344" s="275" t="s">
        <v>1482</v>
      </c>
      <c r="I344" s="275" t="s">
        <v>530</v>
      </c>
      <c r="J344" s="275" t="s">
        <v>1483</v>
      </c>
      <c r="K344" s="275"/>
      <c r="L344" s="277">
        <v>1.2693111970922799</v>
      </c>
      <c r="M344" s="277">
        <v>100</v>
      </c>
      <c r="N344" s="278">
        <v>126.93111970922799</v>
      </c>
    </row>
    <row r="345" spans="1:14" ht="14.4" customHeight="1" x14ac:dyDescent="0.3">
      <c r="A345" s="273" t="s">
        <v>449</v>
      </c>
      <c r="B345" s="274" t="s">
        <v>451</v>
      </c>
      <c r="C345" s="275" t="s">
        <v>467</v>
      </c>
      <c r="D345" s="276" t="s">
        <v>468</v>
      </c>
      <c r="E345" s="275" t="s">
        <v>452</v>
      </c>
      <c r="F345" s="276" t="s">
        <v>453</v>
      </c>
      <c r="G345" s="275" t="s">
        <v>552</v>
      </c>
      <c r="H345" s="275" t="s">
        <v>1484</v>
      </c>
      <c r="I345" s="275" t="s">
        <v>530</v>
      </c>
      <c r="J345" s="275" t="s">
        <v>1485</v>
      </c>
      <c r="K345" s="275" t="s">
        <v>1486</v>
      </c>
      <c r="L345" s="277">
        <v>0.197737492018488</v>
      </c>
      <c r="M345" s="277">
        <v>8000</v>
      </c>
      <c r="N345" s="278">
        <v>1581.8999361479041</v>
      </c>
    </row>
    <row r="346" spans="1:14" ht="14.4" customHeight="1" x14ac:dyDescent="0.3">
      <c r="A346" s="273" t="s">
        <v>449</v>
      </c>
      <c r="B346" s="274" t="s">
        <v>451</v>
      </c>
      <c r="C346" s="275" t="s">
        <v>467</v>
      </c>
      <c r="D346" s="276" t="s">
        <v>468</v>
      </c>
      <c r="E346" s="275" t="s">
        <v>452</v>
      </c>
      <c r="F346" s="276" t="s">
        <v>453</v>
      </c>
      <c r="G346" s="275" t="s">
        <v>552</v>
      </c>
      <c r="H346" s="275" t="s">
        <v>1487</v>
      </c>
      <c r="I346" s="275" t="s">
        <v>530</v>
      </c>
      <c r="J346" s="275" t="s">
        <v>1488</v>
      </c>
      <c r="K346" s="275"/>
      <c r="L346" s="277">
        <v>0.29470000000000002</v>
      </c>
      <c r="M346" s="277">
        <v>1200</v>
      </c>
      <c r="N346" s="278">
        <v>353.64000000000004</v>
      </c>
    </row>
    <row r="347" spans="1:14" ht="14.4" customHeight="1" x14ac:dyDescent="0.3">
      <c r="A347" s="273" t="s">
        <v>449</v>
      </c>
      <c r="B347" s="274" t="s">
        <v>451</v>
      </c>
      <c r="C347" s="275" t="s">
        <v>467</v>
      </c>
      <c r="D347" s="276" t="s">
        <v>468</v>
      </c>
      <c r="E347" s="275" t="s">
        <v>452</v>
      </c>
      <c r="F347" s="276" t="s">
        <v>453</v>
      </c>
      <c r="G347" s="275" t="s">
        <v>552</v>
      </c>
      <c r="H347" s="275" t="s">
        <v>1489</v>
      </c>
      <c r="I347" s="275" t="s">
        <v>530</v>
      </c>
      <c r="J347" s="275" t="s">
        <v>1490</v>
      </c>
      <c r="K347" s="275"/>
      <c r="L347" s="277">
        <v>201.42852111682299</v>
      </c>
      <c r="M347" s="277">
        <v>5</v>
      </c>
      <c r="N347" s="278">
        <v>1007.142605584115</v>
      </c>
    </row>
    <row r="348" spans="1:14" ht="14.4" customHeight="1" x14ac:dyDescent="0.3">
      <c r="A348" s="273" t="s">
        <v>449</v>
      </c>
      <c r="B348" s="274" t="s">
        <v>451</v>
      </c>
      <c r="C348" s="275" t="s">
        <v>467</v>
      </c>
      <c r="D348" s="276" t="s">
        <v>468</v>
      </c>
      <c r="E348" s="275" t="s">
        <v>452</v>
      </c>
      <c r="F348" s="276" t="s">
        <v>453</v>
      </c>
      <c r="G348" s="275" t="s">
        <v>552</v>
      </c>
      <c r="H348" s="275" t="s">
        <v>1491</v>
      </c>
      <c r="I348" s="275" t="s">
        <v>530</v>
      </c>
      <c r="J348" s="275" t="s">
        <v>1492</v>
      </c>
      <c r="K348" s="275"/>
      <c r="L348" s="277">
        <v>1.6224000000000001</v>
      </c>
      <c r="M348" s="277">
        <v>50</v>
      </c>
      <c r="N348" s="278">
        <v>81.12</v>
      </c>
    </row>
    <row r="349" spans="1:14" ht="14.4" customHeight="1" x14ac:dyDescent="0.3">
      <c r="A349" s="273" t="s">
        <v>449</v>
      </c>
      <c r="B349" s="274" t="s">
        <v>451</v>
      </c>
      <c r="C349" s="275" t="s">
        <v>467</v>
      </c>
      <c r="D349" s="276" t="s">
        <v>468</v>
      </c>
      <c r="E349" s="275" t="s">
        <v>452</v>
      </c>
      <c r="F349" s="276" t="s">
        <v>453</v>
      </c>
      <c r="G349" s="275" t="s">
        <v>552</v>
      </c>
      <c r="H349" s="275" t="s">
        <v>1493</v>
      </c>
      <c r="I349" s="275" t="s">
        <v>530</v>
      </c>
      <c r="J349" s="275" t="s">
        <v>1494</v>
      </c>
      <c r="K349" s="275"/>
      <c r="L349" s="277">
        <v>23.056575292335001</v>
      </c>
      <c r="M349" s="277">
        <v>2</v>
      </c>
      <c r="N349" s="278">
        <v>46.113150584670002</v>
      </c>
    </row>
    <row r="350" spans="1:14" ht="14.4" customHeight="1" x14ac:dyDescent="0.3">
      <c r="A350" s="273" t="s">
        <v>449</v>
      </c>
      <c r="B350" s="274" t="s">
        <v>451</v>
      </c>
      <c r="C350" s="275" t="s">
        <v>467</v>
      </c>
      <c r="D350" s="276" t="s">
        <v>468</v>
      </c>
      <c r="E350" s="275" t="s">
        <v>452</v>
      </c>
      <c r="F350" s="276" t="s">
        <v>453</v>
      </c>
      <c r="G350" s="275" t="s">
        <v>552</v>
      </c>
      <c r="H350" s="275" t="s">
        <v>1495</v>
      </c>
      <c r="I350" s="275" t="s">
        <v>763</v>
      </c>
      <c r="J350" s="275" t="s">
        <v>1496</v>
      </c>
      <c r="K350" s="275"/>
      <c r="L350" s="277">
        <v>73.151296514565004</v>
      </c>
      <c r="M350" s="277">
        <v>3.5</v>
      </c>
      <c r="N350" s="278">
        <v>256.02953780097749</v>
      </c>
    </row>
    <row r="351" spans="1:14" ht="14.4" customHeight="1" x14ac:dyDescent="0.3">
      <c r="A351" s="273" t="s">
        <v>449</v>
      </c>
      <c r="B351" s="274" t="s">
        <v>451</v>
      </c>
      <c r="C351" s="275" t="s">
        <v>467</v>
      </c>
      <c r="D351" s="276" t="s">
        <v>468</v>
      </c>
      <c r="E351" s="275" t="s">
        <v>452</v>
      </c>
      <c r="F351" s="276" t="s">
        <v>453</v>
      </c>
      <c r="G351" s="275" t="s">
        <v>552</v>
      </c>
      <c r="H351" s="275" t="s">
        <v>1497</v>
      </c>
      <c r="I351" s="275" t="s">
        <v>530</v>
      </c>
      <c r="J351" s="275" t="s">
        <v>1498</v>
      </c>
      <c r="K351" s="275"/>
      <c r="L351" s="277">
        <v>7.7439986994515504</v>
      </c>
      <c r="M351" s="277">
        <v>100</v>
      </c>
      <c r="N351" s="278">
        <v>774.39986994515505</v>
      </c>
    </row>
    <row r="352" spans="1:14" ht="14.4" customHeight="1" x14ac:dyDescent="0.3">
      <c r="A352" s="273" t="s">
        <v>449</v>
      </c>
      <c r="B352" s="274" t="s">
        <v>451</v>
      </c>
      <c r="C352" s="275" t="s">
        <v>467</v>
      </c>
      <c r="D352" s="276" t="s">
        <v>468</v>
      </c>
      <c r="E352" s="275" t="s">
        <v>452</v>
      </c>
      <c r="F352" s="276" t="s">
        <v>453</v>
      </c>
      <c r="G352" s="275" t="s">
        <v>552</v>
      </c>
      <c r="H352" s="275" t="s">
        <v>1499</v>
      </c>
      <c r="I352" s="275" t="s">
        <v>530</v>
      </c>
      <c r="J352" s="275" t="s">
        <v>1500</v>
      </c>
      <c r="K352" s="275"/>
      <c r="L352" s="277">
        <v>11.111793430663701</v>
      </c>
      <c r="M352" s="277">
        <v>60</v>
      </c>
      <c r="N352" s="278">
        <v>666.70760583982201</v>
      </c>
    </row>
    <row r="353" spans="1:14" ht="14.4" customHeight="1" x14ac:dyDescent="0.3">
      <c r="A353" s="273" t="s">
        <v>449</v>
      </c>
      <c r="B353" s="274" t="s">
        <v>451</v>
      </c>
      <c r="C353" s="275" t="s">
        <v>467</v>
      </c>
      <c r="D353" s="276" t="s">
        <v>468</v>
      </c>
      <c r="E353" s="275" t="s">
        <v>452</v>
      </c>
      <c r="F353" s="276" t="s">
        <v>453</v>
      </c>
      <c r="G353" s="275" t="s">
        <v>552</v>
      </c>
      <c r="H353" s="275" t="s">
        <v>1501</v>
      </c>
      <c r="I353" s="275" t="s">
        <v>1502</v>
      </c>
      <c r="J353" s="275" t="s">
        <v>1503</v>
      </c>
      <c r="K353" s="275" t="s">
        <v>1504</v>
      </c>
      <c r="L353" s="277">
        <v>67.8496665561903</v>
      </c>
      <c r="M353" s="277">
        <v>3</v>
      </c>
      <c r="N353" s="278">
        <v>203.5489996685709</v>
      </c>
    </row>
    <row r="354" spans="1:14" ht="14.4" customHeight="1" x14ac:dyDescent="0.3">
      <c r="A354" s="273" t="s">
        <v>449</v>
      </c>
      <c r="B354" s="274" t="s">
        <v>451</v>
      </c>
      <c r="C354" s="275" t="s">
        <v>467</v>
      </c>
      <c r="D354" s="276" t="s">
        <v>468</v>
      </c>
      <c r="E354" s="275" t="s">
        <v>452</v>
      </c>
      <c r="F354" s="276" t="s">
        <v>453</v>
      </c>
      <c r="G354" s="275" t="s">
        <v>552</v>
      </c>
      <c r="H354" s="275" t="s">
        <v>1505</v>
      </c>
      <c r="I354" s="275" t="s">
        <v>530</v>
      </c>
      <c r="J354" s="275" t="s">
        <v>1506</v>
      </c>
      <c r="K354" s="275"/>
      <c r="L354" s="277">
        <v>32.54372785104762</v>
      </c>
      <c r="M354" s="277">
        <v>10</v>
      </c>
      <c r="N354" s="278">
        <v>325.43727851047618</v>
      </c>
    </row>
    <row r="355" spans="1:14" ht="14.4" customHeight="1" x14ac:dyDescent="0.3">
      <c r="A355" s="273" t="s">
        <v>449</v>
      </c>
      <c r="B355" s="274" t="s">
        <v>451</v>
      </c>
      <c r="C355" s="275" t="s">
        <v>467</v>
      </c>
      <c r="D355" s="276" t="s">
        <v>468</v>
      </c>
      <c r="E355" s="275" t="s">
        <v>452</v>
      </c>
      <c r="F355" s="276" t="s">
        <v>453</v>
      </c>
      <c r="G355" s="275" t="s">
        <v>552</v>
      </c>
      <c r="H355" s="275" t="s">
        <v>1507</v>
      </c>
      <c r="I355" s="275" t="s">
        <v>1508</v>
      </c>
      <c r="J355" s="275" t="s">
        <v>1509</v>
      </c>
      <c r="K355" s="275" t="s">
        <v>1510</v>
      </c>
      <c r="L355" s="277">
        <v>472.4</v>
      </c>
      <c r="M355" s="277">
        <v>7</v>
      </c>
      <c r="N355" s="278">
        <v>3306.7999999999997</v>
      </c>
    </row>
    <row r="356" spans="1:14" ht="14.4" customHeight="1" x14ac:dyDescent="0.3">
      <c r="A356" s="273" t="s">
        <v>449</v>
      </c>
      <c r="B356" s="274" t="s">
        <v>451</v>
      </c>
      <c r="C356" s="275" t="s">
        <v>467</v>
      </c>
      <c r="D356" s="276" t="s">
        <v>468</v>
      </c>
      <c r="E356" s="275" t="s">
        <v>452</v>
      </c>
      <c r="F356" s="276" t="s">
        <v>453</v>
      </c>
      <c r="G356" s="275" t="s">
        <v>552</v>
      </c>
      <c r="H356" s="275" t="s">
        <v>1511</v>
      </c>
      <c r="I356" s="275" t="s">
        <v>1511</v>
      </c>
      <c r="J356" s="275" t="s">
        <v>1512</v>
      </c>
      <c r="K356" s="275" t="s">
        <v>1513</v>
      </c>
      <c r="L356" s="277">
        <v>148.38007174149601</v>
      </c>
      <c r="M356" s="277">
        <v>1</v>
      </c>
      <c r="N356" s="278">
        <v>148.38007174149601</v>
      </c>
    </row>
    <row r="357" spans="1:14" ht="14.4" customHeight="1" x14ac:dyDescent="0.3">
      <c r="A357" s="273" t="s">
        <v>449</v>
      </c>
      <c r="B357" s="274" t="s">
        <v>451</v>
      </c>
      <c r="C357" s="275" t="s">
        <v>467</v>
      </c>
      <c r="D357" s="276" t="s">
        <v>468</v>
      </c>
      <c r="E357" s="275" t="s">
        <v>452</v>
      </c>
      <c r="F357" s="276" t="s">
        <v>453</v>
      </c>
      <c r="G357" s="275" t="s">
        <v>552</v>
      </c>
      <c r="H357" s="275" t="s">
        <v>1514</v>
      </c>
      <c r="I357" s="275" t="s">
        <v>1515</v>
      </c>
      <c r="J357" s="275" t="s">
        <v>1516</v>
      </c>
      <c r="K357" s="275" t="s">
        <v>1517</v>
      </c>
      <c r="L357" s="277">
        <v>1274.9100000000001</v>
      </c>
      <c r="M357" s="277">
        <v>2</v>
      </c>
      <c r="N357" s="278">
        <v>2549.8200000000002</v>
      </c>
    </row>
    <row r="358" spans="1:14" ht="14.4" customHeight="1" x14ac:dyDescent="0.3">
      <c r="A358" s="273" t="s">
        <v>449</v>
      </c>
      <c r="B358" s="274" t="s">
        <v>451</v>
      </c>
      <c r="C358" s="275" t="s">
        <v>467</v>
      </c>
      <c r="D358" s="276" t="s">
        <v>468</v>
      </c>
      <c r="E358" s="275" t="s">
        <v>452</v>
      </c>
      <c r="F358" s="276" t="s">
        <v>453</v>
      </c>
      <c r="G358" s="275" t="s">
        <v>552</v>
      </c>
      <c r="H358" s="275" t="s">
        <v>1518</v>
      </c>
      <c r="I358" s="275" t="s">
        <v>1519</v>
      </c>
      <c r="J358" s="275" t="s">
        <v>1520</v>
      </c>
      <c r="K358" s="275" t="s">
        <v>1521</v>
      </c>
      <c r="L358" s="277">
        <v>25.76</v>
      </c>
      <c r="M358" s="277">
        <v>1</v>
      </c>
      <c r="N358" s="278">
        <v>25.76</v>
      </c>
    </row>
    <row r="359" spans="1:14" ht="14.4" customHeight="1" x14ac:dyDescent="0.3">
      <c r="A359" s="273" t="s">
        <v>449</v>
      </c>
      <c r="B359" s="274" t="s">
        <v>451</v>
      </c>
      <c r="C359" s="275" t="s">
        <v>467</v>
      </c>
      <c r="D359" s="276" t="s">
        <v>468</v>
      </c>
      <c r="E359" s="275" t="s">
        <v>452</v>
      </c>
      <c r="F359" s="276" t="s">
        <v>453</v>
      </c>
      <c r="G359" s="275" t="s">
        <v>552</v>
      </c>
      <c r="H359" s="275" t="s">
        <v>1522</v>
      </c>
      <c r="I359" s="275" t="s">
        <v>530</v>
      </c>
      <c r="J359" s="275" t="s">
        <v>1523</v>
      </c>
      <c r="K359" s="275"/>
      <c r="L359" s="277">
        <v>2.95</v>
      </c>
      <c r="M359" s="277">
        <v>36</v>
      </c>
      <c r="N359" s="278">
        <v>106.2</v>
      </c>
    </row>
    <row r="360" spans="1:14" ht="14.4" customHeight="1" x14ac:dyDescent="0.3">
      <c r="A360" s="273" t="s">
        <v>449</v>
      </c>
      <c r="B360" s="274" t="s">
        <v>451</v>
      </c>
      <c r="C360" s="275" t="s">
        <v>467</v>
      </c>
      <c r="D360" s="276" t="s">
        <v>468</v>
      </c>
      <c r="E360" s="275" t="s">
        <v>452</v>
      </c>
      <c r="F360" s="276" t="s">
        <v>453</v>
      </c>
      <c r="G360" s="275" t="s">
        <v>552</v>
      </c>
      <c r="H360" s="275" t="s">
        <v>1524</v>
      </c>
      <c r="I360" s="275" t="s">
        <v>530</v>
      </c>
      <c r="J360" s="275" t="s">
        <v>1525</v>
      </c>
      <c r="K360" s="275" t="s">
        <v>1526</v>
      </c>
      <c r="L360" s="277">
        <v>1.4721025696444301</v>
      </c>
      <c r="M360" s="277">
        <v>27</v>
      </c>
      <c r="N360" s="278">
        <v>39.746769380399613</v>
      </c>
    </row>
    <row r="361" spans="1:14" ht="14.4" customHeight="1" x14ac:dyDescent="0.3">
      <c r="A361" s="273" t="s">
        <v>449</v>
      </c>
      <c r="B361" s="274" t="s">
        <v>451</v>
      </c>
      <c r="C361" s="275" t="s">
        <v>467</v>
      </c>
      <c r="D361" s="276" t="s">
        <v>468</v>
      </c>
      <c r="E361" s="275" t="s">
        <v>452</v>
      </c>
      <c r="F361" s="276" t="s">
        <v>453</v>
      </c>
      <c r="G361" s="275" t="s">
        <v>552</v>
      </c>
      <c r="H361" s="275" t="s">
        <v>1527</v>
      </c>
      <c r="I361" s="275" t="s">
        <v>530</v>
      </c>
      <c r="J361" s="275" t="s">
        <v>1528</v>
      </c>
      <c r="K361" s="275"/>
      <c r="L361" s="277">
        <v>0.26</v>
      </c>
      <c r="M361" s="277">
        <v>1038</v>
      </c>
      <c r="N361" s="278">
        <v>269.88</v>
      </c>
    </row>
    <row r="362" spans="1:14" ht="14.4" customHeight="1" x14ac:dyDescent="0.3">
      <c r="A362" s="273" t="s">
        <v>449</v>
      </c>
      <c r="B362" s="274" t="s">
        <v>451</v>
      </c>
      <c r="C362" s="275" t="s">
        <v>467</v>
      </c>
      <c r="D362" s="276" t="s">
        <v>468</v>
      </c>
      <c r="E362" s="275" t="s">
        <v>452</v>
      </c>
      <c r="F362" s="276" t="s">
        <v>453</v>
      </c>
      <c r="G362" s="275" t="s">
        <v>552</v>
      </c>
      <c r="H362" s="275" t="s">
        <v>1529</v>
      </c>
      <c r="I362" s="275" t="s">
        <v>530</v>
      </c>
      <c r="J362" s="275" t="s">
        <v>1530</v>
      </c>
      <c r="K362" s="275"/>
      <c r="L362" s="277">
        <v>4.7625754098360664</v>
      </c>
      <c r="M362" s="277">
        <v>61</v>
      </c>
      <c r="N362" s="278">
        <v>290.51710000000003</v>
      </c>
    </row>
    <row r="363" spans="1:14" ht="14.4" customHeight="1" x14ac:dyDescent="0.3">
      <c r="A363" s="273" t="s">
        <v>449</v>
      </c>
      <c r="B363" s="274" t="s">
        <v>451</v>
      </c>
      <c r="C363" s="275" t="s">
        <v>467</v>
      </c>
      <c r="D363" s="276" t="s">
        <v>468</v>
      </c>
      <c r="E363" s="275" t="s">
        <v>452</v>
      </c>
      <c r="F363" s="276" t="s">
        <v>453</v>
      </c>
      <c r="G363" s="275" t="s">
        <v>552</v>
      </c>
      <c r="H363" s="275" t="s">
        <v>1531</v>
      </c>
      <c r="I363" s="275" t="s">
        <v>1532</v>
      </c>
      <c r="J363" s="275" t="s">
        <v>1533</v>
      </c>
      <c r="K363" s="275" t="s">
        <v>1534</v>
      </c>
      <c r="L363" s="277">
        <v>65.329999998999995</v>
      </c>
      <c r="M363" s="277">
        <v>1</v>
      </c>
      <c r="N363" s="278">
        <v>65.329999998999995</v>
      </c>
    </row>
    <row r="364" spans="1:14" ht="14.4" customHeight="1" x14ac:dyDescent="0.3">
      <c r="A364" s="273" t="s">
        <v>449</v>
      </c>
      <c r="B364" s="274" t="s">
        <v>451</v>
      </c>
      <c r="C364" s="275" t="s">
        <v>467</v>
      </c>
      <c r="D364" s="276" t="s">
        <v>468</v>
      </c>
      <c r="E364" s="275" t="s">
        <v>452</v>
      </c>
      <c r="F364" s="276" t="s">
        <v>453</v>
      </c>
      <c r="G364" s="275" t="s">
        <v>552</v>
      </c>
      <c r="H364" s="275" t="s">
        <v>1535</v>
      </c>
      <c r="I364" s="275" t="s">
        <v>1536</v>
      </c>
      <c r="J364" s="275" t="s">
        <v>1537</v>
      </c>
      <c r="K364" s="275"/>
      <c r="L364" s="277">
        <v>152.96666671</v>
      </c>
      <c r="M364" s="277">
        <v>1</v>
      </c>
      <c r="N364" s="278">
        <v>152.96666671</v>
      </c>
    </row>
    <row r="365" spans="1:14" ht="14.4" customHeight="1" x14ac:dyDescent="0.3">
      <c r="A365" s="273" t="s">
        <v>449</v>
      </c>
      <c r="B365" s="274" t="s">
        <v>451</v>
      </c>
      <c r="C365" s="275" t="s">
        <v>467</v>
      </c>
      <c r="D365" s="276" t="s">
        <v>468</v>
      </c>
      <c r="E365" s="275" t="s">
        <v>452</v>
      </c>
      <c r="F365" s="276" t="s">
        <v>453</v>
      </c>
      <c r="G365" s="275" t="s">
        <v>552</v>
      </c>
      <c r="H365" s="275" t="s">
        <v>1538</v>
      </c>
      <c r="I365" s="275" t="s">
        <v>530</v>
      </c>
      <c r="J365" s="275" t="s">
        <v>1539</v>
      </c>
      <c r="K365" s="275"/>
      <c r="L365" s="277">
        <v>34.216973325093299</v>
      </c>
      <c r="M365" s="277">
        <v>0.72</v>
      </c>
      <c r="N365" s="278">
        <v>24.636220794067174</v>
      </c>
    </row>
    <row r="366" spans="1:14" ht="14.4" customHeight="1" x14ac:dyDescent="0.3">
      <c r="A366" s="273" t="s">
        <v>449</v>
      </c>
      <c r="B366" s="274" t="s">
        <v>451</v>
      </c>
      <c r="C366" s="275" t="s">
        <v>467</v>
      </c>
      <c r="D366" s="276" t="s">
        <v>468</v>
      </c>
      <c r="E366" s="275" t="s">
        <v>452</v>
      </c>
      <c r="F366" s="276" t="s">
        <v>453</v>
      </c>
      <c r="G366" s="275" t="s">
        <v>552</v>
      </c>
      <c r="H366" s="275" t="s">
        <v>1540</v>
      </c>
      <c r="I366" s="275" t="s">
        <v>530</v>
      </c>
      <c r="J366" s="275" t="s">
        <v>1541</v>
      </c>
      <c r="K366" s="275"/>
      <c r="L366" s="277">
        <v>1.7952009178927799</v>
      </c>
      <c r="M366" s="277">
        <v>23</v>
      </c>
      <c r="N366" s="278">
        <v>41.28962111153394</v>
      </c>
    </row>
    <row r="367" spans="1:14" ht="14.4" customHeight="1" x14ac:dyDescent="0.3">
      <c r="A367" s="273" t="s">
        <v>449</v>
      </c>
      <c r="B367" s="274" t="s">
        <v>451</v>
      </c>
      <c r="C367" s="275" t="s">
        <v>467</v>
      </c>
      <c r="D367" s="276" t="s">
        <v>468</v>
      </c>
      <c r="E367" s="275" t="s">
        <v>452</v>
      </c>
      <c r="F367" s="276" t="s">
        <v>453</v>
      </c>
      <c r="G367" s="275" t="s">
        <v>552</v>
      </c>
      <c r="H367" s="275" t="s">
        <v>1542</v>
      </c>
      <c r="I367" s="275" t="s">
        <v>530</v>
      </c>
      <c r="J367" s="275" t="s">
        <v>1543</v>
      </c>
      <c r="K367" s="275"/>
      <c r="L367" s="277">
        <v>1.1207</v>
      </c>
      <c r="M367" s="277">
        <v>412.32499999999999</v>
      </c>
      <c r="N367" s="278">
        <v>462.09262749999999</v>
      </c>
    </row>
    <row r="368" spans="1:14" ht="14.4" customHeight="1" x14ac:dyDescent="0.3">
      <c r="A368" s="273" t="s">
        <v>449</v>
      </c>
      <c r="B368" s="274" t="s">
        <v>451</v>
      </c>
      <c r="C368" s="275" t="s">
        <v>467</v>
      </c>
      <c r="D368" s="276" t="s">
        <v>468</v>
      </c>
      <c r="E368" s="275" t="s">
        <v>452</v>
      </c>
      <c r="F368" s="276" t="s">
        <v>453</v>
      </c>
      <c r="G368" s="275" t="s">
        <v>552</v>
      </c>
      <c r="H368" s="275" t="s">
        <v>1544</v>
      </c>
      <c r="I368" s="275" t="s">
        <v>530</v>
      </c>
      <c r="J368" s="275" t="s">
        <v>1545</v>
      </c>
      <c r="K368" s="275"/>
      <c r="L368" s="277">
        <v>0.78600000000000003</v>
      </c>
      <c r="M368" s="277">
        <v>127</v>
      </c>
      <c r="N368" s="278">
        <v>99.822000000000003</v>
      </c>
    </row>
    <row r="369" spans="1:14" ht="14.4" customHeight="1" x14ac:dyDescent="0.3">
      <c r="A369" s="273" t="s">
        <v>449</v>
      </c>
      <c r="B369" s="274" t="s">
        <v>451</v>
      </c>
      <c r="C369" s="275" t="s">
        <v>467</v>
      </c>
      <c r="D369" s="276" t="s">
        <v>468</v>
      </c>
      <c r="E369" s="275" t="s">
        <v>452</v>
      </c>
      <c r="F369" s="276" t="s">
        <v>453</v>
      </c>
      <c r="G369" s="275" t="s">
        <v>552</v>
      </c>
      <c r="H369" s="275" t="s">
        <v>1546</v>
      </c>
      <c r="I369" s="275" t="s">
        <v>530</v>
      </c>
      <c r="J369" s="275" t="s">
        <v>1547</v>
      </c>
      <c r="K369" s="275"/>
      <c r="L369" s="277">
        <v>156.58797619628501</v>
      </c>
      <c r="M369" s="277">
        <v>0.505</v>
      </c>
      <c r="N369" s="278">
        <v>79.076927979123937</v>
      </c>
    </row>
    <row r="370" spans="1:14" ht="14.4" customHeight="1" x14ac:dyDescent="0.3">
      <c r="A370" s="273" t="s">
        <v>449</v>
      </c>
      <c r="B370" s="274" t="s">
        <v>451</v>
      </c>
      <c r="C370" s="275" t="s">
        <v>467</v>
      </c>
      <c r="D370" s="276" t="s">
        <v>468</v>
      </c>
      <c r="E370" s="275" t="s">
        <v>452</v>
      </c>
      <c r="F370" s="276" t="s">
        <v>453</v>
      </c>
      <c r="G370" s="275" t="s">
        <v>552</v>
      </c>
      <c r="H370" s="275" t="s">
        <v>1548</v>
      </c>
      <c r="I370" s="275" t="s">
        <v>530</v>
      </c>
      <c r="J370" s="275" t="s">
        <v>1549</v>
      </c>
      <c r="K370" s="275"/>
      <c r="L370" s="277">
        <v>3.9036017956221598</v>
      </c>
      <c r="M370" s="277">
        <v>112</v>
      </c>
      <c r="N370" s="278">
        <v>437.20340110968192</v>
      </c>
    </row>
    <row r="371" spans="1:14" ht="14.4" customHeight="1" x14ac:dyDescent="0.3">
      <c r="A371" s="273" t="s">
        <v>449</v>
      </c>
      <c r="B371" s="274" t="s">
        <v>451</v>
      </c>
      <c r="C371" s="275" t="s">
        <v>467</v>
      </c>
      <c r="D371" s="276" t="s">
        <v>468</v>
      </c>
      <c r="E371" s="275" t="s">
        <v>452</v>
      </c>
      <c r="F371" s="276" t="s">
        <v>453</v>
      </c>
      <c r="G371" s="275" t="s">
        <v>552</v>
      </c>
      <c r="H371" s="275" t="s">
        <v>1550</v>
      </c>
      <c r="I371" s="275" t="s">
        <v>530</v>
      </c>
      <c r="J371" s="275" t="s">
        <v>1551</v>
      </c>
      <c r="K371" s="275"/>
      <c r="L371" s="277">
        <v>7.1290000000000004</v>
      </c>
      <c r="M371" s="277">
        <v>9.1999999999999993</v>
      </c>
      <c r="N371" s="278">
        <v>65.586799999999997</v>
      </c>
    </row>
    <row r="372" spans="1:14" ht="14.4" customHeight="1" x14ac:dyDescent="0.3">
      <c r="A372" s="273" t="s">
        <v>449</v>
      </c>
      <c r="B372" s="274" t="s">
        <v>451</v>
      </c>
      <c r="C372" s="275" t="s">
        <v>467</v>
      </c>
      <c r="D372" s="276" t="s">
        <v>468</v>
      </c>
      <c r="E372" s="275" t="s">
        <v>452</v>
      </c>
      <c r="F372" s="276" t="s">
        <v>453</v>
      </c>
      <c r="G372" s="275" t="s">
        <v>552</v>
      </c>
      <c r="H372" s="275" t="s">
        <v>1552</v>
      </c>
      <c r="I372" s="275" t="s">
        <v>530</v>
      </c>
      <c r="J372" s="275" t="s">
        <v>1553</v>
      </c>
      <c r="K372" s="275"/>
      <c r="L372" s="277">
        <v>538.3755207211824</v>
      </c>
      <c r="M372" s="277">
        <v>2.7598000000000003</v>
      </c>
      <c r="N372" s="278">
        <v>1485.8087620863193</v>
      </c>
    </row>
    <row r="373" spans="1:14" ht="14.4" customHeight="1" x14ac:dyDescent="0.3">
      <c r="A373" s="273" t="s">
        <v>449</v>
      </c>
      <c r="B373" s="274" t="s">
        <v>451</v>
      </c>
      <c r="C373" s="275" t="s">
        <v>467</v>
      </c>
      <c r="D373" s="276" t="s">
        <v>468</v>
      </c>
      <c r="E373" s="275" t="s">
        <v>452</v>
      </c>
      <c r="F373" s="276" t="s">
        <v>453</v>
      </c>
      <c r="G373" s="275" t="s">
        <v>552</v>
      </c>
      <c r="H373" s="275" t="s">
        <v>1554</v>
      </c>
      <c r="I373" s="275" t="s">
        <v>530</v>
      </c>
      <c r="J373" s="275" t="s">
        <v>1555</v>
      </c>
      <c r="K373" s="275"/>
      <c r="L373" s="277">
        <v>7.8137335860767587</v>
      </c>
      <c r="M373" s="277">
        <v>35</v>
      </c>
      <c r="N373" s="278">
        <v>273.48067551268656</v>
      </c>
    </row>
    <row r="374" spans="1:14" ht="14.4" customHeight="1" x14ac:dyDescent="0.3">
      <c r="A374" s="273" t="s">
        <v>449</v>
      </c>
      <c r="B374" s="274" t="s">
        <v>451</v>
      </c>
      <c r="C374" s="275" t="s">
        <v>467</v>
      </c>
      <c r="D374" s="276" t="s">
        <v>468</v>
      </c>
      <c r="E374" s="275" t="s">
        <v>452</v>
      </c>
      <c r="F374" s="276" t="s">
        <v>453</v>
      </c>
      <c r="G374" s="275" t="s">
        <v>552</v>
      </c>
      <c r="H374" s="275" t="s">
        <v>1556</v>
      </c>
      <c r="I374" s="275" t="s">
        <v>530</v>
      </c>
      <c r="J374" s="275" t="s">
        <v>1557</v>
      </c>
      <c r="K374" s="275" t="s">
        <v>1558</v>
      </c>
      <c r="L374" s="277">
        <v>157.19999999999999</v>
      </c>
      <c r="M374" s="277">
        <v>10</v>
      </c>
      <c r="N374" s="278">
        <v>1572</v>
      </c>
    </row>
    <row r="375" spans="1:14" ht="14.4" customHeight="1" x14ac:dyDescent="0.3">
      <c r="A375" s="273" t="s">
        <v>449</v>
      </c>
      <c r="B375" s="274" t="s">
        <v>451</v>
      </c>
      <c r="C375" s="275" t="s">
        <v>467</v>
      </c>
      <c r="D375" s="276" t="s">
        <v>468</v>
      </c>
      <c r="E375" s="275" t="s">
        <v>452</v>
      </c>
      <c r="F375" s="276" t="s">
        <v>453</v>
      </c>
      <c r="G375" s="275" t="s">
        <v>552</v>
      </c>
      <c r="H375" s="275" t="s">
        <v>1559</v>
      </c>
      <c r="I375" s="275" t="s">
        <v>530</v>
      </c>
      <c r="J375" s="275" t="s">
        <v>1560</v>
      </c>
      <c r="K375" s="275"/>
      <c r="L375" s="277">
        <v>13.883510445798199</v>
      </c>
      <c r="M375" s="277">
        <v>4</v>
      </c>
      <c r="N375" s="278">
        <v>55.534041783192798</v>
      </c>
    </row>
    <row r="376" spans="1:14" ht="14.4" customHeight="1" x14ac:dyDescent="0.3">
      <c r="A376" s="273" t="s">
        <v>449</v>
      </c>
      <c r="B376" s="274" t="s">
        <v>451</v>
      </c>
      <c r="C376" s="275" t="s">
        <v>467</v>
      </c>
      <c r="D376" s="276" t="s">
        <v>468</v>
      </c>
      <c r="E376" s="275" t="s">
        <v>452</v>
      </c>
      <c r="F376" s="276" t="s">
        <v>453</v>
      </c>
      <c r="G376" s="275" t="s">
        <v>552</v>
      </c>
      <c r="H376" s="275" t="s">
        <v>1561</v>
      </c>
      <c r="I376" s="275" t="s">
        <v>530</v>
      </c>
      <c r="J376" s="275" t="s">
        <v>1562</v>
      </c>
      <c r="K376" s="275" t="s">
        <v>1260</v>
      </c>
      <c r="L376" s="277">
        <v>1.7988999999999999</v>
      </c>
      <c r="M376" s="277">
        <v>83</v>
      </c>
      <c r="N376" s="278">
        <v>149.30869999999999</v>
      </c>
    </row>
    <row r="377" spans="1:14" ht="14.4" customHeight="1" x14ac:dyDescent="0.3">
      <c r="A377" s="273" t="s">
        <v>449</v>
      </c>
      <c r="B377" s="274" t="s">
        <v>451</v>
      </c>
      <c r="C377" s="275" t="s">
        <v>467</v>
      </c>
      <c r="D377" s="276" t="s">
        <v>468</v>
      </c>
      <c r="E377" s="275" t="s">
        <v>452</v>
      </c>
      <c r="F377" s="276" t="s">
        <v>453</v>
      </c>
      <c r="G377" s="275" t="s">
        <v>552</v>
      </c>
      <c r="H377" s="275" t="s">
        <v>1563</v>
      </c>
      <c r="I377" s="275" t="s">
        <v>530</v>
      </c>
      <c r="J377" s="275" t="s">
        <v>1564</v>
      </c>
      <c r="K377" s="275"/>
      <c r="L377" s="277">
        <v>6.5532269118811604</v>
      </c>
      <c r="M377" s="277">
        <v>27</v>
      </c>
      <c r="N377" s="278">
        <v>176.93712662079133</v>
      </c>
    </row>
    <row r="378" spans="1:14" ht="14.4" customHeight="1" x14ac:dyDescent="0.3">
      <c r="A378" s="273" t="s">
        <v>449</v>
      </c>
      <c r="B378" s="274" t="s">
        <v>451</v>
      </c>
      <c r="C378" s="275" t="s">
        <v>467</v>
      </c>
      <c r="D378" s="276" t="s">
        <v>468</v>
      </c>
      <c r="E378" s="275" t="s">
        <v>452</v>
      </c>
      <c r="F378" s="276" t="s">
        <v>453</v>
      </c>
      <c r="G378" s="275" t="s">
        <v>552</v>
      </c>
      <c r="H378" s="275" t="s">
        <v>1565</v>
      </c>
      <c r="I378" s="275" t="s">
        <v>530</v>
      </c>
      <c r="J378" s="275" t="s">
        <v>1566</v>
      </c>
      <c r="K378" s="275"/>
      <c r="L378" s="277">
        <v>20.67</v>
      </c>
      <c r="M378" s="277">
        <v>11</v>
      </c>
      <c r="N378" s="278">
        <v>227.37</v>
      </c>
    </row>
    <row r="379" spans="1:14" ht="14.4" customHeight="1" x14ac:dyDescent="0.3">
      <c r="A379" s="273" t="s">
        <v>449</v>
      </c>
      <c r="B379" s="274" t="s">
        <v>451</v>
      </c>
      <c r="C379" s="275" t="s">
        <v>467</v>
      </c>
      <c r="D379" s="276" t="s">
        <v>468</v>
      </c>
      <c r="E379" s="275" t="s">
        <v>452</v>
      </c>
      <c r="F379" s="276" t="s">
        <v>453</v>
      </c>
      <c r="G379" s="275" t="s">
        <v>773</v>
      </c>
      <c r="H379" s="275" t="s">
        <v>1567</v>
      </c>
      <c r="I379" s="275" t="s">
        <v>1568</v>
      </c>
      <c r="J379" s="275" t="s">
        <v>1569</v>
      </c>
      <c r="K379" s="275" t="s">
        <v>627</v>
      </c>
      <c r="L379" s="277">
        <v>980.61</v>
      </c>
      <c r="M379" s="277">
        <v>1</v>
      </c>
      <c r="N379" s="278">
        <v>980.61</v>
      </c>
    </row>
    <row r="380" spans="1:14" ht="14.4" customHeight="1" x14ac:dyDescent="0.3">
      <c r="A380" s="273" t="s">
        <v>449</v>
      </c>
      <c r="B380" s="274" t="s">
        <v>451</v>
      </c>
      <c r="C380" s="275" t="s">
        <v>467</v>
      </c>
      <c r="D380" s="276" t="s">
        <v>468</v>
      </c>
      <c r="E380" s="275" t="s">
        <v>452</v>
      </c>
      <c r="F380" s="276" t="s">
        <v>453</v>
      </c>
      <c r="G380" s="275" t="s">
        <v>773</v>
      </c>
      <c r="H380" s="275" t="s">
        <v>1570</v>
      </c>
      <c r="I380" s="275" t="s">
        <v>1570</v>
      </c>
      <c r="J380" s="275" t="s">
        <v>1571</v>
      </c>
      <c r="K380" s="275" t="s">
        <v>1572</v>
      </c>
      <c r="L380" s="277">
        <v>125.72</v>
      </c>
      <c r="M380" s="277">
        <v>2</v>
      </c>
      <c r="N380" s="278">
        <v>251.44</v>
      </c>
    </row>
    <row r="381" spans="1:14" ht="14.4" customHeight="1" x14ac:dyDescent="0.3">
      <c r="A381" s="273" t="s">
        <v>449</v>
      </c>
      <c r="B381" s="274" t="s">
        <v>451</v>
      </c>
      <c r="C381" s="275" t="s">
        <v>467</v>
      </c>
      <c r="D381" s="276" t="s">
        <v>468</v>
      </c>
      <c r="E381" s="275" t="s">
        <v>452</v>
      </c>
      <c r="F381" s="276" t="s">
        <v>453</v>
      </c>
      <c r="G381" s="275" t="s">
        <v>773</v>
      </c>
      <c r="H381" s="275" t="s">
        <v>1573</v>
      </c>
      <c r="I381" s="275" t="s">
        <v>1574</v>
      </c>
      <c r="J381" s="275" t="s">
        <v>1575</v>
      </c>
      <c r="K381" s="275" t="s">
        <v>1576</v>
      </c>
      <c r="L381" s="277">
        <v>101.8</v>
      </c>
      <c r="M381" s="277">
        <v>1</v>
      </c>
      <c r="N381" s="278">
        <v>101.8</v>
      </c>
    </row>
    <row r="382" spans="1:14" ht="14.4" customHeight="1" x14ac:dyDescent="0.3">
      <c r="A382" s="273" t="s">
        <v>449</v>
      </c>
      <c r="B382" s="274" t="s">
        <v>451</v>
      </c>
      <c r="C382" s="275" t="s">
        <v>467</v>
      </c>
      <c r="D382" s="276" t="s">
        <v>468</v>
      </c>
      <c r="E382" s="275" t="s">
        <v>452</v>
      </c>
      <c r="F382" s="276" t="s">
        <v>453</v>
      </c>
      <c r="G382" s="275" t="s">
        <v>773</v>
      </c>
      <c r="H382" s="275" t="s">
        <v>1577</v>
      </c>
      <c r="I382" s="275" t="s">
        <v>1578</v>
      </c>
      <c r="J382" s="275" t="s">
        <v>1579</v>
      </c>
      <c r="K382" s="275" t="s">
        <v>1580</v>
      </c>
      <c r="L382" s="277">
        <v>918.43</v>
      </c>
      <c r="M382" s="277">
        <v>1</v>
      </c>
      <c r="N382" s="278">
        <v>918.43</v>
      </c>
    </row>
    <row r="383" spans="1:14" ht="14.4" customHeight="1" x14ac:dyDescent="0.3">
      <c r="A383" s="273" t="s">
        <v>449</v>
      </c>
      <c r="B383" s="274" t="s">
        <v>451</v>
      </c>
      <c r="C383" s="275" t="s">
        <v>467</v>
      </c>
      <c r="D383" s="276" t="s">
        <v>468</v>
      </c>
      <c r="E383" s="275" t="s">
        <v>454</v>
      </c>
      <c r="F383" s="276" t="s">
        <v>455</v>
      </c>
      <c r="G383" s="275"/>
      <c r="H383" s="275" t="s">
        <v>1581</v>
      </c>
      <c r="I383" s="275" t="s">
        <v>1581</v>
      </c>
      <c r="J383" s="275" t="s">
        <v>1582</v>
      </c>
      <c r="K383" s="275" t="s">
        <v>1583</v>
      </c>
      <c r="L383" s="277">
        <v>166.76</v>
      </c>
      <c r="M383" s="277">
        <v>3.5</v>
      </c>
      <c r="N383" s="278">
        <v>583.66</v>
      </c>
    </row>
    <row r="384" spans="1:14" ht="14.4" customHeight="1" x14ac:dyDescent="0.3">
      <c r="A384" s="273" t="s">
        <v>449</v>
      </c>
      <c r="B384" s="274" t="s">
        <v>451</v>
      </c>
      <c r="C384" s="275" t="s">
        <v>467</v>
      </c>
      <c r="D384" s="276" t="s">
        <v>468</v>
      </c>
      <c r="E384" s="275" t="s">
        <v>454</v>
      </c>
      <c r="F384" s="276" t="s">
        <v>455</v>
      </c>
      <c r="G384" s="275" t="s">
        <v>552</v>
      </c>
      <c r="H384" s="275" t="s">
        <v>1584</v>
      </c>
      <c r="I384" s="275" t="s">
        <v>530</v>
      </c>
      <c r="J384" s="275" t="s">
        <v>1585</v>
      </c>
      <c r="K384" s="275"/>
      <c r="L384" s="277">
        <v>1089.21</v>
      </c>
      <c r="M384" s="277">
        <v>2</v>
      </c>
      <c r="N384" s="278">
        <v>2178.42</v>
      </c>
    </row>
    <row r="385" spans="1:14" ht="14.4" customHeight="1" x14ac:dyDescent="0.3">
      <c r="A385" s="273" t="s">
        <v>449</v>
      </c>
      <c r="B385" s="274" t="s">
        <v>451</v>
      </c>
      <c r="C385" s="275" t="s">
        <v>467</v>
      </c>
      <c r="D385" s="276" t="s">
        <v>468</v>
      </c>
      <c r="E385" s="275" t="s">
        <v>454</v>
      </c>
      <c r="F385" s="276" t="s">
        <v>455</v>
      </c>
      <c r="G385" s="275" t="s">
        <v>773</v>
      </c>
      <c r="H385" s="275" t="s">
        <v>1586</v>
      </c>
      <c r="I385" s="275" t="s">
        <v>1587</v>
      </c>
      <c r="J385" s="275" t="s">
        <v>1588</v>
      </c>
      <c r="K385" s="275" t="s">
        <v>1589</v>
      </c>
      <c r="L385" s="277">
        <v>42.979995044318855</v>
      </c>
      <c r="M385" s="277">
        <v>16</v>
      </c>
      <c r="N385" s="278">
        <v>687.67992070910168</v>
      </c>
    </row>
    <row r="386" spans="1:14" ht="14.4" customHeight="1" x14ac:dyDescent="0.3">
      <c r="A386" s="273" t="s">
        <v>449</v>
      </c>
      <c r="B386" s="274" t="s">
        <v>451</v>
      </c>
      <c r="C386" s="275" t="s">
        <v>467</v>
      </c>
      <c r="D386" s="276" t="s">
        <v>468</v>
      </c>
      <c r="E386" s="275" t="s">
        <v>454</v>
      </c>
      <c r="F386" s="276" t="s">
        <v>455</v>
      </c>
      <c r="G386" s="275" t="s">
        <v>773</v>
      </c>
      <c r="H386" s="275" t="s">
        <v>1590</v>
      </c>
      <c r="I386" s="275" t="s">
        <v>1591</v>
      </c>
      <c r="J386" s="275" t="s">
        <v>1592</v>
      </c>
      <c r="K386" s="275" t="s">
        <v>1589</v>
      </c>
      <c r="L386" s="277">
        <v>42.980064269291866</v>
      </c>
      <c r="M386" s="277">
        <v>3</v>
      </c>
      <c r="N386" s="278">
        <v>128.9401928078756</v>
      </c>
    </row>
    <row r="387" spans="1:14" ht="14.4" customHeight="1" x14ac:dyDescent="0.3">
      <c r="A387" s="273" t="s">
        <v>449</v>
      </c>
      <c r="B387" s="274" t="s">
        <v>451</v>
      </c>
      <c r="C387" s="275" t="s">
        <v>467</v>
      </c>
      <c r="D387" s="276" t="s">
        <v>468</v>
      </c>
      <c r="E387" s="275" t="s">
        <v>454</v>
      </c>
      <c r="F387" s="276" t="s">
        <v>455</v>
      </c>
      <c r="G387" s="275" t="s">
        <v>773</v>
      </c>
      <c r="H387" s="275" t="s">
        <v>1593</v>
      </c>
      <c r="I387" s="275" t="s">
        <v>1594</v>
      </c>
      <c r="J387" s="275" t="s">
        <v>1595</v>
      </c>
      <c r="K387" s="275" t="s">
        <v>1589</v>
      </c>
      <c r="L387" s="277">
        <v>44.780407721394397</v>
      </c>
      <c r="M387" s="277">
        <v>3</v>
      </c>
      <c r="N387" s="278">
        <v>134.34122316418319</v>
      </c>
    </row>
    <row r="388" spans="1:14" ht="14.4" customHeight="1" x14ac:dyDescent="0.3">
      <c r="A388" s="273" t="s">
        <v>449</v>
      </c>
      <c r="B388" s="274" t="s">
        <v>451</v>
      </c>
      <c r="C388" s="275" t="s">
        <v>467</v>
      </c>
      <c r="D388" s="276" t="s">
        <v>468</v>
      </c>
      <c r="E388" s="275" t="s">
        <v>454</v>
      </c>
      <c r="F388" s="276" t="s">
        <v>455</v>
      </c>
      <c r="G388" s="275" t="s">
        <v>773</v>
      </c>
      <c r="H388" s="275" t="s">
        <v>1596</v>
      </c>
      <c r="I388" s="275" t="s">
        <v>1596</v>
      </c>
      <c r="J388" s="275" t="s">
        <v>1597</v>
      </c>
      <c r="K388" s="275" t="s">
        <v>1589</v>
      </c>
      <c r="L388" s="277">
        <v>56.83</v>
      </c>
      <c r="M388" s="277">
        <v>2</v>
      </c>
      <c r="N388" s="278">
        <v>113.66</v>
      </c>
    </row>
    <row r="389" spans="1:14" ht="14.4" customHeight="1" x14ac:dyDescent="0.3">
      <c r="A389" s="273" t="s">
        <v>449</v>
      </c>
      <c r="B389" s="274" t="s">
        <v>451</v>
      </c>
      <c r="C389" s="275" t="s">
        <v>467</v>
      </c>
      <c r="D389" s="276" t="s">
        <v>468</v>
      </c>
      <c r="E389" s="275" t="s">
        <v>454</v>
      </c>
      <c r="F389" s="276" t="s">
        <v>455</v>
      </c>
      <c r="G389" s="275" t="s">
        <v>773</v>
      </c>
      <c r="H389" s="275" t="s">
        <v>1598</v>
      </c>
      <c r="I389" s="275" t="s">
        <v>1599</v>
      </c>
      <c r="J389" s="275" t="s">
        <v>1600</v>
      </c>
      <c r="K389" s="275" t="s">
        <v>1601</v>
      </c>
      <c r="L389" s="277">
        <v>161.49</v>
      </c>
      <c r="M389" s="277">
        <v>1</v>
      </c>
      <c r="N389" s="278">
        <v>161.49</v>
      </c>
    </row>
    <row r="390" spans="1:14" ht="14.4" customHeight="1" x14ac:dyDescent="0.3">
      <c r="A390" s="273" t="s">
        <v>449</v>
      </c>
      <c r="B390" s="274" t="s">
        <v>451</v>
      </c>
      <c r="C390" s="275" t="s">
        <v>467</v>
      </c>
      <c r="D390" s="276" t="s">
        <v>468</v>
      </c>
      <c r="E390" s="275" t="s">
        <v>454</v>
      </c>
      <c r="F390" s="276" t="s">
        <v>455</v>
      </c>
      <c r="G390" s="275" t="s">
        <v>773</v>
      </c>
      <c r="H390" s="275" t="s">
        <v>1602</v>
      </c>
      <c r="I390" s="275" t="s">
        <v>1603</v>
      </c>
      <c r="J390" s="275" t="s">
        <v>1604</v>
      </c>
      <c r="K390" s="275" t="s">
        <v>1605</v>
      </c>
      <c r="L390" s="277">
        <v>281.52999999999997</v>
      </c>
      <c r="M390" s="277">
        <v>1</v>
      </c>
      <c r="N390" s="278">
        <v>281.52999999999997</v>
      </c>
    </row>
    <row r="391" spans="1:14" ht="14.4" customHeight="1" x14ac:dyDescent="0.3">
      <c r="A391" s="273" t="s">
        <v>449</v>
      </c>
      <c r="B391" s="274" t="s">
        <v>451</v>
      </c>
      <c r="C391" s="275" t="s">
        <v>467</v>
      </c>
      <c r="D391" s="276" t="s">
        <v>468</v>
      </c>
      <c r="E391" s="275" t="s">
        <v>456</v>
      </c>
      <c r="F391" s="276" t="s">
        <v>457</v>
      </c>
      <c r="G391" s="275" t="s">
        <v>552</v>
      </c>
      <c r="H391" s="275" t="s">
        <v>1606</v>
      </c>
      <c r="I391" s="275" t="s">
        <v>1607</v>
      </c>
      <c r="J391" s="275" t="s">
        <v>1608</v>
      </c>
      <c r="K391" s="275" t="s">
        <v>1609</v>
      </c>
      <c r="L391" s="277">
        <v>605.26800000000003</v>
      </c>
      <c r="M391" s="277">
        <v>4.9999999999991801E-2</v>
      </c>
      <c r="N391" s="278">
        <v>30.263399999995038</v>
      </c>
    </row>
    <row r="392" spans="1:14" ht="14.4" customHeight="1" x14ac:dyDescent="0.3">
      <c r="A392" s="273" t="s">
        <v>449</v>
      </c>
      <c r="B392" s="274" t="s">
        <v>451</v>
      </c>
      <c r="C392" s="275" t="s">
        <v>467</v>
      </c>
      <c r="D392" s="276" t="s">
        <v>468</v>
      </c>
      <c r="E392" s="275" t="s">
        <v>456</v>
      </c>
      <c r="F392" s="276" t="s">
        <v>457</v>
      </c>
      <c r="G392" s="275" t="s">
        <v>552</v>
      </c>
      <c r="H392" s="275" t="s">
        <v>797</v>
      </c>
      <c r="I392" s="275" t="s">
        <v>798</v>
      </c>
      <c r="J392" s="275" t="s">
        <v>799</v>
      </c>
      <c r="K392" s="275" t="s">
        <v>800</v>
      </c>
      <c r="L392" s="277">
        <v>22.814000000650001</v>
      </c>
      <c r="M392" s="277">
        <v>14</v>
      </c>
      <c r="N392" s="278">
        <v>319.39600000910002</v>
      </c>
    </row>
    <row r="393" spans="1:14" ht="14.4" customHeight="1" x14ac:dyDescent="0.3">
      <c r="A393" s="273" t="s">
        <v>449</v>
      </c>
      <c r="B393" s="274" t="s">
        <v>451</v>
      </c>
      <c r="C393" s="275" t="s">
        <v>467</v>
      </c>
      <c r="D393" s="276" t="s">
        <v>468</v>
      </c>
      <c r="E393" s="275" t="s">
        <v>458</v>
      </c>
      <c r="F393" s="276" t="s">
        <v>459</v>
      </c>
      <c r="G393" s="275" t="s">
        <v>552</v>
      </c>
      <c r="H393" s="275" t="s">
        <v>1610</v>
      </c>
      <c r="I393" s="275" t="s">
        <v>1611</v>
      </c>
      <c r="J393" s="275" t="s">
        <v>1612</v>
      </c>
      <c r="K393" s="275" t="s">
        <v>1613</v>
      </c>
      <c r="L393" s="277">
        <v>125.900425556079</v>
      </c>
      <c r="M393" s="277">
        <v>2</v>
      </c>
      <c r="N393" s="278">
        <v>251.800851112158</v>
      </c>
    </row>
    <row r="394" spans="1:14" ht="14.4" customHeight="1" x14ac:dyDescent="0.3">
      <c r="A394" s="273" t="s">
        <v>449</v>
      </c>
      <c r="B394" s="274" t="s">
        <v>451</v>
      </c>
      <c r="C394" s="275" t="s">
        <v>467</v>
      </c>
      <c r="D394" s="276" t="s">
        <v>468</v>
      </c>
      <c r="E394" s="275" t="s">
        <v>458</v>
      </c>
      <c r="F394" s="276" t="s">
        <v>459</v>
      </c>
      <c r="G394" s="275" t="s">
        <v>552</v>
      </c>
      <c r="H394" s="275" t="s">
        <v>1614</v>
      </c>
      <c r="I394" s="275" t="s">
        <v>1615</v>
      </c>
      <c r="J394" s="275" t="s">
        <v>1616</v>
      </c>
      <c r="K394" s="275" t="s">
        <v>1617</v>
      </c>
      <c r="L394" s="277">
        <v>89.110000001000003</v>
      </c>
      <c r="M394" s="277">
        <v>2</v>
      </c>
      <c r="N394" s="278">
        <v>178.22000000200001</v>
      </c>
    </row>
    <row r="395" spans="1:14" ht="14.4" customHeight="1" x14ac:dyDescent="0.3">
      <c r="A395" s="273" t="s">
        <v>449</v>
      </c>
      <c r="B395" s="274" t="s">
        <v>451</v>
      </c>
      <c r="C395" s="275" t="s">
        <v>469</v>
      </c>
      <c r="D395" s="276" t="s">
        <v>470</v>
      </c>
      <c r="E395" s="275" t="s">
        <v>452</v>
      </c>
      <c r="F395" s="276" t="s">
        <v>453</v>
      </c>
      <c r="G395" s="275"/>
      <c r="H395" s="275" t="s">
        <v>1618</v>
      </c>
      <c r="I395" s="275" t="s">
        <v>1619</v>
      </c>
      <c r="J395" s="275" t="s">
        <v>1620</v>
      </c>
      <c r="K395" s="275" t="s">
        <v>1621</v>
      </c>
      <c r="L395" s="277">
        <v>66.953119030980602</v>
      </c>
      <c r="M395" s="277">
        <v>1</v>
      </c>
      <c r="N395" s="278">
        <v>66.953119030980602</v>
      </c>
    </row>
    <row r="396" spans="1:14" ht="14.4" customHeight="1" x14ac:dyDescent="0.3">
      <c r="A396" s="273" t="s">
        <v>449</v>
      </c>
      <c r="B396" s="274" t="s">
        <v>451</v>
      </c>
      <c r="C396" s="275" t="s">
        <v>469</v>
      </c>
      <c r="D396" s="276" t="s">
        <v>470</v>
      </c>
      <c r="E396" s="275" t="s">
        <v>452</v>
      </c>
      <c r="F396" s="276" t="s">
        <v>453</v>
      </c>
      <c r="G396" s="275" t="s">
        <v>552</v>
      </c>
      <c r="H396" s="275" t="s">
        <v>1622</v>
      </c>
      <c r="I396" s="275" t="s">
        <v>1623</v>
      </c>
      <c r="J396" s="275" t="s">
        <v>1624</v>
      </c>
      <c r="K396" s="275" t="s">
        <v>1625</v>
      </c>
      <c r="L396" s="277">
        <v>122.98</v>
      </c>
      <c r="M396" s="277">
        <v>1</v>
      </c>
      <c r="N396" s="278">
        <v>122.98</v>
      </c>
    </row>
    <row r="397" spans="1:14" ht="14.4" customHeight="1" x14ac:dyDescent="0.3">
      <c r="A397" s="273" t="s">
        <v>449</v>
      </c>
      <c r="B397" s="274" t="s">
        <v>451</v>
      </c>
      <c r="C397" s="275" t="s">
        <v>469</v>
      </c>
      <c r="D397" s="276" t="s">
        <v>470</v>
      </c>
      <c r="E397" s="275" t="s">
        <v>452</v>
      </c>
      <c r="F397" s="276" t="s">
        <v>453</v>
      </c>
      <c r="G397" s="275" t="s">
        <v>552</v>
      </c>
      <c r="H397" s="275" t="s">
        <v>1231</v>
      </c>
      <c r="I397" s="275" t="s">
        <v>530</v>
      </c>
      <c r="J397" s="275" t="s">
        <v>1232</v>
      </c>
      <c r="K397" s="275"/>
      <c r="L397" s="277">
        <v>36.340000000000003</v>
      </c>
      <c r="M397" s="277">
        <v>1</v>
      </c>
      <c r="N397" s="278">
        <v>36.340000000000003</v>
      </c>
    </row>
    <row r="398" spans="1:14" ht="14.4" customHeight="1" x14ac:dyDescent="0.3">
      <c r="A398" s="273" t="s">
        <v>449</v>
      </c>
      <c r="B398" s="274" t="s">
        <v>451</v>
      </c>
      <c r="C398" s="275" t="s">
        <v>469</v>
      </c>
      <c r="D398" s="276" t="s">
        <v>470</v>
      </c>
      <c r="E398" s="275" t="s">
        <v>452</v>
      </c>
      <c r="F398" s="276" t="s">
        <v>453</v>
      </c>
      <c r="G398" s="275" t="s">
        <v>552</v>
      </c>
      <c r="H398" s="275" t="s">
        <v>1233</v>
      </c>
      <c r="I398" s="275" t="s">
        <v>530</v>
      </c>
      <c r="J398" s="275" t="s">
        <v>1234</v>
      </c>
      <c r="K398" s="275"/>
      <c r="L398" s="277">
        <v>39.89</v>
      </c>
      <c r="M398" s="277">
        <v>1</v>
      </c>
      <c r="N398" s="278">
        <v>39.89</v>
      </c>
    </row>
    <row r="399" spans="1:14" ht="14.4" customHeight="1" x14ac:dyDescent="0.3">
      <c r="A399" s="273" t="s">
        <v>449</v>
      </c>
      <c r="B399" s="274" t="s">
        <v>451</v>
      </c>
      <c r="C399" s="275" t="s">
        <v>469</v>
      </c>
      <c r="D399" s="276" t="s">
        <v>470</v>
      </c>
      <c r="E399" s="275" t="s">
        <v>452</v>
      </c>
      <c r="F399" s="276" t="s">
        <v>453</v>
      </c>
      <c r="G399" s="275" t="s">
        <v>552</v>
      </c>
      <c r="H399" s="275" t="s">
        <v>1239</v>
      </c>
      <c r="I399" s="275" t="s">
        <v>530</v>
      </c>
      <c r="J399" s="275" t="s">
        <v>1240</v>
      </c>
      <c r="K399" s="275" t="s">
        <v>1241</v>
      </c>
      <c r="L399" s="277">
        <v>40.659872050492503</v>
      </c>
      <c r="M399" s="277">
        <v>1</v>
      </c>
      <c r="N399" s="278">
        <v>40.659872050492503</v>
      </c>
    </row>
    <row r="400" spans="1:14" ht="14.4" customHeight="1" x14ac:dyDescent="0.3">
      <c r="A400" s="273" t="s">
        <v>449</v>
      </c>
      <c r="B400" s="274" t="s">
        <v>451</v>
      </c>
      <c r="C400" s="275" t="s">
        <v>469</v>
      </c>
      <c r="D400" s="276" t="s">
        <v>470</v>
      </c>
      <c r="E400" s="275" t="s">
        <v>452</v>
      </c>
      <c r="F400" s="276" t="s">
        <v>453</v>
      </c>
      <c r="G400" s="275" t="s">
        <v>552</v>
      </c>
      <c r="H400" s="275" t="s">
        <v>1626</v>
      </c>
      <c r="I400" s="275" t="s">
        <v>530</v>
      </c>
      <c r="J400" s="275" t="s">
        <v>1627</v>
      </c>
      <c r="K400" s="275"/>
      <c r="L400" s="277">
        <v>71.583555143601998</v>
      </c>
      <c r="M400" s="277">
        <v>2</v>
      </c>
      <c r="N400" s="278">
        <v>143.167110287204</v>
      </c>
    </row>
    <row r="401" spans="1:14" ht="14.4" customHeight="1" x14ac:dyDescent="0.3">
      <c r="A401" s="273" t="s">
        <v>449</v>
      </c>
      <c r="B401" s="274" t="s">
        <v>451</v>
      </c>
      <c r="C401" s="275" t="s">
        <v>469</v>
      </c>
      <c r="D401" s="276" t="s">
        <v>470</v>
      </c>
      <c r="E401" s="275" t="s">
        <v>452</v>
      </c>
      <c r="F401" s="276" t="s">
        <v>453</v>
      </c>
      <c r="G401" s="275" t="s">
        <v>552</v>
      </c>
      <c r="H401" s="275" t="s">
        <v>1628</v>
      </c>
      <c r="I401" s="275" t="s">
        <v>530</v>
      </c>
      <c r="J401" s="275" t="s">
        <v>1629</v>
      </c>
      <c r="K401" s="275"/>
      <c r="L401" s="277">
        <v>508.96660358317899</v>
      </c>
      <c r="M401" s="277">
        <v>4</v>
      </c>
      <c r="N401" s="278">
        <v>2035.866414332716</v>
      </c>
    </row>
    <row r="402" spans="1:14" ht="14.4" customHeight="1" x14ac:dyDescent="0.3">
      <c r="A402" s="273" t="s">
        <v>449</v>
      </c>
      <c r="B402" s="274" t="s">
        <v>451</v>
      </c>
      <c r="C402" s="275" t="s">
        <v>469</v>
      </c>
      <c r="D402" s="276" t="s">
        <v>470</v>
      </c>
      <c r="E402" s="275" t="s">
        <v>452</v>
      </c>
      <c r="F402" s="276" t="s">
        <v>453</v>
      </c>
      <c r="G402" s="275" t="s">
        <v>552</v>
      </c>
      <c r="H402" s="275" t="s">
        <v>1630</v>
      </c>
      <c r="I402" s="275" t="s">
        <v>530</v>
      </c>
      <c r="J402" s="275" t="s">
        <v>1631</v>
      </c>
      <c r="K402" s="275"/>
      <c r="L402" s="277">
        <v>107.735018867924</v>
      </c>
      <c r="M402" s="277">
        <v>1</v>
      </c>
      <c r="N402" s="278">
        <v>107.735018867924</v>
      </c>
    </row>
    <row r="403" spans="1:14" ht="14.4" customHeight="1" x14ac:dyDescent="0.3">
      <c r="A403" s="273" t="s">
        <v>449</v>
      </c>
      <c r="B403" s="274" t="s">
        <v>451</v>
      </c>
      <c r="C403" s="275" t="s">
        <v>469</v>
      </c>
      <c r="D403" s="276" t="s">
        <v>470</v>
      </c>
      <c r="E403" s="275" t="s">
        <v>452</v>
      </c>
      <c r="F403" s="276" t="s">
        <v>453</v>
      </c>
      <c r="G403" s="275" t="s">
        <v>552</v>
      </c>
      <c r="H403" s="275" t="s">
        <v>1632</v>
      </c>
      <c r="I403" s="275" t="s">
        <v>530</v>
      </c>
      <c r="J403" s="275" t="s">
        <v>1633</v>
      </c>
      <c r="K403" s="275"/>
      <c r="L403" s="277">
        <v>452.97050309641884</v>
      </c>
      <c r="M403" s="277">
        <v>130</v>
      </c>
      <c r="N403" s="278">
        <v>58886.165402534447</v>
      </c>
    </row>
    <row r="404" spans="1:14" ht="14.4" customHeight="1" x14ac:dyDescent="0.3">
      <c r="A404" s="273" t="s">
        <v>449</v>
      </c>
      <c r="B404" s="274" t="s">
        <v>451</v>
      </c>
      <c r="C404" s="275" t="s">
        <v>469</v>
      </c>
      <c r="D404" s="276" t="s">
        <v>470</v>
      </c>
      <c r="E404" s="275" t="s">
        <v>452</v>
      </c>
      <c r="F404" s="276" t="s">
        <v>453</v>
      </c>
      <c r="G404" s="275" t="s">
        <v>552</v>
      </c>
      <c r="H404" s="275" t="s">
        <v>1634</v>
      </c>
      <c r="I404" s="275" t="s">
        <v>1635</v>
      </c>
      <c r="J404" s="275" t="s">
        <v>1636</v>
      </c>
      <c r="K404" s="275" t="s">
        <v>1637</v>
      </c>
      <c r="L404" s="277">
        <v>4976.3900000000003</v>
      </c>
      <c r="M404" s="277">
        <v>1</v>
      </c>
      <c r="N404" s="278">
        <v>4976.3900000000003</v>
      </c>
    </row>
    <row r="405" spans="1:14" ht="14.4" customHeight="1" x14ac:dyDescent="0.3">
      <c r="A405" s="273" t="s">
        <v>449</v>
      </c>
      <c r="B405" s="274" t="s">
        <v>451</v>
      </c>
      <c r="C405" s="275" t="s">
        <v>469</v>
      </c>
      <c r="D405" s="276" t="s">
        <v>470</v>
      </c>
      <c r="E405" s="275" t="s">
        <v>452</v>
      </c>
      <c r="F405" s="276" t="s">
        <v>453</v>
      </c>
      <c r="G405" s="275" t="s">
        <v>552</v>
      </c>
      <c r="H405" s="275" t="s">
        <v>1318</v>
      </c>
      <c r="I405" s="275" t="s">
        <v>530</v>
      </c>
      <c r="J405" s="275" t="s">
        <v>1319</v>
      </c>
      <c r="K405" s="275"/>
      <c r="L405" s="277">
        <v>0.83092976134215557</v>
      </c>
      <c r="M405" s="277">
        <v>92</v>
      </c>
      <c r="N405" s="278">
        <v>76.445538043478308</v>
      </c>
    </row>
    <row r="406" spans="1:14" ht="14.4" customHeight="1" x14ac:dyDescent="0.3">
      <c r="A406" s="273" t="s">
        <v>449</v>
      </c>
      <c r="B406" s="274" t="s">
        <v>451</v>
      </c>
      <c r="C406" s="275" t="s">
        <v>469</v>
      </c>
      <c r="D406" s="276" t="s">
        <v>470</v>
      </c>
      <c r="E406" s="275" t="s">
        <v>452</v>
      </c>
      <c r="F406" s="276" t="s">
        <v>453</v>
      </c>
      <c r="G406" s="275" t="s">
        <v>552</v>
      </c>
      <c r="H406" s="275" t="s">
        <v>1350</v>
      </c>
      <c r="I406" s="275" t="s">
        <v>530</v>
      </c>
      <c r="J406" s="275" t="s">
        <v>1351</v>
      </c>
      <c r="K406" s="275"/>
      <c r="L406" s="277">
        <v>21.1809867225716</v>
      </c>
      <c r="M406" s="277">
        <v>1</v>
      </c>
      <c r="N406" s="278">
        <v>21.1809867225716</v>
      </c>
    </row>
    <row r="407" spans="1:14" ht="14.4" customHeight="1" x14ac:dyDescent="0.3">
      <c r="A407" s="273" t="s">
        <v>449</v>
      </c>
      <c r="B407" s="274" t="s">
        <v>451</v>
      </c>
      <c r="C407" s="275" t="s">
        <v>469</v>
      </c>
      <c r="D407" s="276" t="s">
        <v>470</v>
      </c>
      <c r="E407" s="275" t="s">
        <v>452</v>
      </c>
      <c r="F407" s="276" t="s">
        <v>453</v>
      </c>
      <c r="G407" s="275" t="s">
        <v>552</v>
      </c>
      <c r="H407" s="275" t="s">
        <v>1638</v>
      </c>
      <c r="I407" s="275" t="s">
        <v>1639</v>
      </c>
      <c r="J407" s="275" t="s">
        <v>1640</v>
      </c>
      <c r="K407" s="275" t="s">
        <v>1641</v>
      </c>
      <c r="L407" s="277">
        <v>1.1399999999999999</v>
      </c>
      <c r="M407" s="277">
        <v>9.3366681000000007</v>
      </c>
      <c r="N407" s="278">
        <v>10.643801633999999</v>
      </c>
    </row>
    <row r="408" spans="1:14" ht="14.4" customHeight="1" x14ac:dyDescent="0.3">
      <c r="A408" s="273" t="s">
        <v>449</v>
      </c>
      <c r="B408" s="274" t="s">
        <v>451</v>
      </c>
      <c r="C408" s="275" t="s">
        <v>469</v>
      </c>
      <c r="D408" s="276" t="s">
        <v>470</v>
      </c>
      <c r="E408" s="275" t="s">
        <v>452</v>
      </c>
      <c r="F408" s="276" t="s">
        <v>453</v>
      </c>
      <c r="G408" s="275" t="s">
        <v>552</v>
      </c>
      <c r="H408" s="275" t="s">
        <v>1642</v>
      </c>
      <c r="I408" s="275" t="s">
        <v>1635</v>
      </c>
      <c r="J408" s="275" t="s">
        <v>1643</v>
      </c>
      <c r="K408" s="275" t="s">
        <v>1644</v>
      </c>
      <c r="L408" s="277">
        <v>21548.561428571429</v>
      </c>
      <c r="M408" s="277">
        <v>0.7</v>
      </c>
      <c r="N408" s="278">
        <v>15083.992999999999</v>
      </c>
    </row>
    <row r="409" spans="1:14" ht="14.4" customHeight="1" x14ac:dyDescent="0.3">
      <c r="A409" s="273" t="s">
        <v>449</v>
      </c>
      <c r="B409" s="274" t="s">
        <v>451</v>
      </c>
      <c r="C409" s="275" t="s">
        <v>469</v>
      </c>
      <c r="D409" s="276" t="s">
        <v>470</v>
      </c>
      <c r="E409" s="275" t="s">
        <v>452</v>
      </c>
      <c r="F409" s="276" t="s">
        <v>453</v>
      </c>
      <c r="G409" s="275" t="s">
        <v>552</v>
      </c>
      <c r="H409" s="275" t="s">
        <v>1645</v>
      </c>
      <c r="I409" s="275" t="s">
        <v>530</v>
      </c>
      <c r="J409" s="275" t="s">
        <v>1646</v>
      </c>
      <c r="K409" s="275" t="s">
        <v>1647</v>
      </c>
      <c r="L409" s="277">
        <v>18.7908753785232</v>
      </c>
      <c r="M409" s="277">
        <v>1</v>
      </c>
      <c r="N409" s="278">
        <v>18.7908753785232</v>
      </c>
    </row>
    <row r="410" spans="1:14" ht="14.4" customHeight="1" x14ac:dyDescent="0.3">
      <c r="A410" s="273" t="s">
        <v>449</v>
      </c>
      <c r="B410" s="274" t="s">
        <v>451</v>
      </c>
      <c r="C410" s="275" t="s">
        <v>469</v>
      </c>
      <c r="D410" s="276" t="s">
        <v>470</v>
      </c>
      <c r="E410" s="275" t="s">
        <v>452</v>
      </c>
      <c r="F410" s="276" t="s">
        <v>453</v>
      </c>
      <c r="G410" s="275" t="s">
        <v>552</v>
      </c>
      <c r="H410" s="275" t="s">
        <v>1648</v>
      </c>
      <c r="I410" s="275" t="s">
        <v>1648</v>
      </c>
      <c r="J410" s="275" t="s">
        <v>1649</v>
      </c>
      <c r="K410" s="275" t="s">
        <v>1650</v>
      </c>
      <c r="L410" s="277">
        <v>22.5283333333333</v>
      </c>
      <c r="M410" s="277">
        <v>4</v>
      </c>
      <c r="N410" s="278">
        <v>90.113333333333202</v>
      </c>
    </row>
    <row r="411" spans="1:14" ht="14.4" customHeight="1" x14ac:dyDescent="0.3">
      <c r="A411" s="273" t="s">
        <v>449</v>
      </c>
      <c r="B411" s="274" t="s">
        <v>451</v>
      </c>
      <c r="C411" s="275" t="s">
        <v>469</v>
      </c>
      <c r="D411" s="276" t="s">
        <v>470</v>
      </c>
      <c r="E411" s="275" t="s">
        <v>452</v>
      </c>
      <c r="F411" s="276" t="s">
        <v>453</v>
      </c>
      <c r="G411" s="275" t="s">
        <v>552</v>
      </c>
      <c r="H411" s="275" t="s">
        <v>1476</v>
      </c>
      <c r="I411" s="275" t="s">
        <v>530</v>
      </c>
      <c r="J411" s="275" t="s">
        <v>1477</v>
      </c>
      <c r="K411" s="275" t="s">
        <v>1478</v>
      </c>
      <c r="L411" s="277">
        <v>0.13159999999999999</v>
      </c>
      <c r="M411" s="277">
        <v>134</v>
      </c>
      <c r="N411" s="278">
        <v>17.634399999999999</v>
      </c>
    </row>
    <row r="412" spans="1:14" ht="14.4" customHeight="1" x14ac:dyDescent="0.3">
      <c r="A412" s="273" t="s">
        <v>449</v>
      </c>
      <c r="B412" s="274" t="s">
        <v>451</v>
      </c>
      <c r="C412" s="275" t="s">
        <v>469</v>
      </c>
      <c r="D412" s="276" t="s">
        <v>470</v>
      </c>
      <c r="E412" s="275" t="s">
        <v>452</v>
      </c>
      <c r="F412" s="276" t="s">
        <v>453</v>
      </c>
      <c r="G412" s="275" t="s">
        <v>552</v>
      </c>
      <c r="H412" s="275" t="s">
        <v>1651</v>
      </c>
      <c r="I412" s="275" t="s">
        <v>1651</v>
      </c>
      <c r="J412" s="275" t="s">
        <v>1652</v>
      </c>
      <c r="K412" s="275" t="s">
        <v>1653</v>
      </c>
      <c r="L412" s="277">
        <v>107.73</v>
      </c>
      <c r="M412" s="277">
        <v>1</v>
      </c>
      <c r="N412" s="278">
        <v>107.73</v>
      </c>
    </row>
    <row r="413" spans="1:14" ht="14.4" customHeight="1" x14ac:dyDescent="0.3">
      <c r="A413" s="273" t="s">
        <v>449</v>
      </c>
      <c r="B413" s="274" t="s">
        <v>451</v>
      </c>
      <c r="C413" s="275" t="s">
        <v>469</v>
      </c>
      <c r="D413" s="276" t="s">
        <v>470</v>
      </c>
      <c r="E413" s="275" t="s">
        <v>452</v>
      </c>
      <c r="F413" s="276" t="s">
        <v>453</v>
      </c>
      <c r="G413" s="275" t="s">
        <v>552</v>
      </c>
      <c r="H413" s="275" t="s">
        <v>1654</v>
      </c>
      <c r="I413" s="275" t="s">
        <v>530</v>
      </c>
      <c r="J413" s="275" t="s">
        <v>1655</v>
      </c>
      <c r="K413" s="275"/>
      <c r="L413" s="277">
        <v>12.517496035634242</v>
      </c>
      <c r="M413" s="277">
        <v>40</v>
      </c>
      <c r="N413" s="278">
        <v>500.69984142536964</v>
      </c>
    </row>
    <row r="414" spans="1:14" ht="14.4" customHeight="1" x14ac:dyDescent="0.3">
      <c r="A414" s="273" t="s">
        <v>449</v>
      </c>
      <c r="B414" s="274" t="s">
        <v>451</v>
      </c>
      <c r="C414" s="275" t="s">
        <v>469</v>
      </c>
      <c r="D414" s="276" t="s">
        <v>470</v>
      </c>
      <c r="E414" s="275" t="s">
        <v>452</v>
      </c>
      <c r="F414" s="276" t="s">
        <v>453</v>
      </c>
      <c r="G414" s="275" t="s">
        <v>552</v>
      </c>
      <c r="H414" s="275" t="s">
        <v>1656</v>
      </c>
      <c r="I414" s="275" t="s">
        <v>530</v>
      </c>
      <c r="J414" s="275" t="s">
        <v>1657</v>
      </c>
      <c r="K414" s="275"/>
      <c r="L414" s="277">
        <v>1.7315945387601186</v>
      </c>
      <c r="M414" s="277">
        <v>53.5</v>
      </c>
      <c r="N414" s="278">
        <v>92.640307823666348</v>
      </c>
    </row>
    <row r="415" spans="1:14" ht="14.4" customHeight="1" x14ac:dyDescent="0.3">
      <c r="A415" s="273" t="s">
        <v>449</v>
      </c>
      <c r="B415" s="274" t="s">
        <v>451</v>
      </c>
      <c r="C415" s="275" t="s">
        <v>469</v>
      </c>
      <c r="D415" s="276" t="s">
        <v>470</v>
      </c>
      <c r="E415" s="275" t="s">
        <v>452</v>
      </c>
      <c r="F415" s="276" t="s">
        <v>453</v>
      </c>
      <c r="G415" s="275" t="s">
        <v>552</v>
      </c>
      <c r="H415" s="275" t="s">
        <v>1658</v>
      </c>
      <c r="I415" s="275" t="s">
        <v>530</v>
      </c>
      <c r="J415" s="275" t="s">
        <v>1659</v>
      </c>
      <c r="K415" s="275"/>
      <c r="L415" s="277">
        <v>16.293379014988655</v>
      </c>
      <c r="M415" s="277">
        <v>48</v>
      </c>
      <c r="N415" s="278">
        <v>782.08219271945552</v>
      </c>
    </row>
    <row r="416" spans="1:14" ht="14.4" customHeight="1" x14ac:dyDescent="0.3">
      <c r="A416" s="273" t="s">
        <v>449</v>
      </c>
      <c r="B416" s="274" t="s">
        <v>451</v>
      </c>
      <c r="C416" s="275" t="s">
        <v>469</v>
      </c>
      <c r="D416" s="276" t="s">
        <v>470</v>
      </c>
      <c r="E416" s="275" t="s">
        <v>452</v>
      </c>
      <c r="F416" s="276" t="s">
        <v>453</v>
      </c>
      <c r="G416" s="275" t="s">
        <v>552</v>
      </c>
      <c r="H416" s="275" t="s">
        <v>1497</v>
      </c>
      <c r="I416" s="275" t="s">
        <v>530</v>
      </c>
      <c r="J416" s="275" t="s">
        <v>1498</v>
      </c>
      <c r="K416" s="275"/>
      <c r="L416" s="277">
        <v>10.43626660140951</v>
      </c>
      <c r="M416" s="277">
        <v>102</v>
      </c>
      <c r="N416" s="278">
        <v>1064.49919334377</v>
      </c>
    </row>
    <row r="417" spans="1:14" ht="14.4" customHeight="1" x14ac:dyDescent="0.3">
      <c r="A417" s="273" t="s">
        <v>449</v>
      </c>
      <c r="B417" s="274" t="s">
        <v>451</v>
      </c>
      <c r="C417" s="275" t="s">
        <v>469</v>
      </c>
      <c r="D417" s="276" t="s">
        <v>470</v>
      </c>
      <c r="E417" s="275" t="s">
        <v>452</v>
      </c>
      <c r="F417" s="276" t="s">
        <v>453</v>
      </c>
      <c r="G417" s="275" t="s">
        <v>552</v>
      </c>
      <c r="H417" s="275" t="s">
        <v>1499</v>
      </c>
      <c r="I417" s="275" t="s">
        <v>530</v>
      </c>
      <c r="J417" s="275" t="s">
        <v>1500</v>
      </c>
      <c r="K417" s="275"/>
      <c r="L417" s="277">
        <v>12.370693268375476</v>
      </c>
      <c r="M417" s="277">
        <v>20</v>
      </c>
      <c r="N417" s="278">
        <v>247.41386536750952</v>
      </c>
    </row>
    <row r="418" spans="1:14" ht="14.4" customHeight="1" x14ac:dyDescent="0.3">
      <c r="A418" s="273" t="s">
        <v>449</v>
      </c>
      <c r="B418" s="274" t="s">
        <v>451</v>
      </c>
      <c r="C418" s="275" t="s">
        <v>469</v>
      </c>
      <c r="D418" s="276" t="s">
        <v>470</v>
      </c>
      <c r="E418" s="275" t="s">
        <v>452</v>
      </c>
      <c r="F418" s="276" t="s">
        <v>453</v>
      </c>
      <c r="G418" s="275" t="s">
        <v>552</v>
      </c>
      <c r="H418" s="275" t="s">
        <v>1660</v>
      </c>
      <c r="I418" s="275" t="s">
        <v>530</v>
      </c>
      <c r="J418" s="275" t="s">
        <v>1661</v>
      </c>
      <c r="K418" s="275"/>
      <c r="L418" s="277">
        <v>1.0907986577181199</v>
      </c>
      <c r="M418" s="277">
        <v>30</v>
      </c>
      <c r="N418" s="278">
        <v>32.723959731543594</v>
      </c>
    </row>
    <row r="419" spans="1:14" ht="14.4" customHeight="1" x14ac:dyDescent="0.3">
      <c r="A419" s="273" t="s">
        <v>449</v>
      </c>
      <c r="B419" s="274" t="s">
        <v>451</v>
      </c>
      <c r="C419" s="275" t="s">
        <v>469</v>
      </c>
      <c r="D419" s="276" t="s">
        <v>470</v>
      </c>
      <c r="E419" s="275" t="s">
        <v>452</v>
      </c>
      <c r="F419" s="276" t="s">
        <v>453</v>
      </c>
      <c r="G419" s="275" t="s">
        <v>552</v>
      </c>
      <c r="H419" s="275" t="s">
        <v>1662</v>
      </c>
      <c r="I419" s="275" t="s">
        <v>530</v>
      </c>
      <c r="J419" s="275" t="s">
        <v>1663</v>
      </c>
      <c r="K419" s="275"/>
      <c r="L419" s="277">
        <v>0.88875886506277613</v>
      </c>
      <c r="M419" s="277">
        <v>145</v>
      </c>
      <c r="N419" s="278">
        <v>128.87003543410253</v>
      </c>
    </row>
    <row r="420" spans="1:14" ht="14.4" customHeight="1" x14ac:dyDescent="0.3">
      <c r="A420" s="273" t="s">
        <v>449</v>
      </c>
      <c r="B420" s="274" t="s">
        <v>451</v>
      </c>
      <c r="C420" s="275" t="s">
        <v>469</v>
      </c>
      <c r="D420" s="276" t="s">
        <v>470</v>
      </c>
      <c r="E420" s="275" t="s">
        <v>452</v>
      </c>
      <c r="F420" s="276" t="s">
        <v>453</v>
      </c>
      <c r="G420" s="275" t="s">
        <v>552</v>
      </c>
      <c r="H420" s="275" t="s">
        <v>1664</v>
      </c>
      <c r="I420" s="275" t="s">
        <v>530</v>
      </c>
      <c r="J420" s="275" t="s">
        <v>1665</v>
      </c>
      <c r="K420" s="275" t="s">
        <v>1666</v>
      </c>
      <c r="L420" s="277">
        <v>2.9350009497962435</v>
      </c>
      <c r="M420" s="277">
        <v>900</v>
      </c>
      <c r="N420" s="278">
        <v>2641.5008548166193</v>
      </c>
    </row>
    <row r="421" spans="1:14" ht="14.4" customHeight="1" x14ac:dyDescent="0.3">
      <c r="A421" s="273" t="s">
        <v>449</v>
      </c>
      <c r="B421" s="274" t="s">
        <v>451</v>
      </c>
      <c r="C421" s="275" t="s">
        <v>469</v>
      </c>
      <c r="D421" s="276" t="s">
        <v>470</v>
      </c>
      <c r="E421" s="275" t="s">
        <v>452</v>
      </c>
      <c r="F421" s="276" t="s">
        <v>453</v>
      </c>
      <c r="G421" s="275" t="s">
        <v>552</v>
      </c>
      <c r="H421" s="275" t="s">
        <v>1667</v>
      </c>
      <c r="I421" s="275" t="s">
        <v>530</v>
      </c>
      <c r="J421" s="275" t="s">
        <v>1668</v>
      </c>
      <c r="K421" s="275"/>
      <c r="L421" s="277">
        <v>17.532006288888599</v>
      </c>
      <c r="M421" s="277">
        <v>20</v>
      </c>
      <c r="N421" s="278">
        <v>350.64012577777197</v>
      </c>
    </row>
    <row r="422" spans="1:14" ht="14.4" customHeight="1" x14ac:dyDescent="0.3">
      <c r="A422" s="273" t="s">
        <v>449</v>
      </c>
      <c r="B422" s="274" t="s">
        <v>451</v>
      </c>
      <c r="C422" s="275" t="s">
        <v>469</v>
      </c>
      <c r="D422" s="276" t="s">
        <v>470</v>
      </c>
      <c r="E422" s="275" t="s">
        <v>452</v>
      </c>
      <c r="F422" s="276" t="s">
        <v>453</v>
      </c>
      <c r="G422" s="275" t="s">
        <v>552</v>
      </c>
      <c r="H422" s="275" t="s">
        <v>1669</v>
      </c>
      <c r="I422" s="275" t="s">
        <v>530</v>
      </c>
      <c r="J422" s="275" t="s">
        <v>1670</v>
      </c>
      <c r="K422" s="275"/>
      <c r="L422" s="277">
        <v>1.1676</v>
      </c>
      <c r="M422" s="277">
        <v>6</v>
      </c>
      <c r="N422" s="278">
        <v>7.0055999999999994</v>
      </c>
    </row>
    <row r="423" spans="1:14" ht="14.4" customHeight="1" x14ac:dyDescent="0.3">
      <c r="A423" s="273" t="s">
        <v>449</v>
      </c>
      <c r="B423" s="274" t="s">
        <v>451</v>
      </c>
      <c r="C423" s="275" t="s">
        <v>471</v>
      </c>
      <c r="D423" s="276" t="s">
        <v>472</v>
      </c>
      <c r="E423" s="275" t="s">
        <v>452</v>
      </c>
      <c r="F423" s="276" t="s">
        <v>453</v>
      </c>
      <c r="G423" s="275" t="s">
        <v>552</v>
      </c>
      <c r="H423" s="275" t="s">
        <v>1220</v>
      </c>
      <c r="I423" s="275" t="s">
        <v>1221</v>
      </c>
      <c r="J423" s="275" t="s">
        <v>1222</v>
      </c>
      <c r="K423" s="275"/>
      <c r="L423" s="277">
        <v>102.009907265428</v>
      </c>
      <c r="M423" s="277">
        <v>1</v>
      </c>
      <c r="N423" s="278">
        <v>102.009907265428</v>
      </c>
    </row>
    <row r="424" spans="1:14" ht="14.4" customHeight="1" x14ac:dyDescent="0.3">
      <c r="A424" s="273" t="s">
        <v>449</v>
      </c>
      <c r="B424" s="274" t="s">
        <v>451</v>
      </c>
      <c r="C424" s="275" t="s">
        <v>471</v>
      </c>
      <c r="D424" s="276" t="s">
        <v>472</v>
      </c>
      <c r="E424" s="275" t="s">
        <v>452</v>
      </c>
      <c r="F424" s="276" t="s">
        <v>453</v>
      </c>
      <c r="G424" s="275" t="s">
        <v>552</v>
      </c>
      <c r="H424" s="275" t="s">
        <v>1671</v>
      </c>
      <c r="I424" s="275" t="s">
        <v>530</v>
      </c>
      <c r="J424" s="275" t="s">
        <v>1672</v>
      </c>
      <c r="K424" s="275"/>
      <c r="L424" s="277">
        <v>34.0974097306921</v>
      </c>
      <c r="M424" s="277">
        <v>1</v>
      </c>
      <c r="N424" s="278">
        <v>34.0974097306921</v>
      </c>
    </row>
    <row r="425" spans="1:14" ht="14.4" customHeight="1" x14ac:dyDescent="0.3">
      <c r="A425" s="273" t="s">
        <v>449</v>
      </c>
      <c r="B425" s="274" t="s">
        <v>451</v>
      </c>
      <c r="C425" s="275" t="s">
        <v>473</v>
      </c>
      <c r="D425" s="276" t="s">
        <v>474</v>
      </c>
      <c r="E425" s="275" t="s">
        <v>452</v>
      </c>
      <c r="F425" s="276" t="s">
        <v>453</v>
      </c>
      <c r="G425" s="275"/>
      <c r="H425" s="275" t="s">
        <v>1673</v>
      </c>
      <c r="I425" s="275" t="s">
        <v>1674</v>
      </c>
      <c r="J425" s="275" t="s">
        <v>1675</v>
      </c>
      <c r="K425" s="275" t="s">
        <v>1676</v>
      </c>
      <c r="L425" s="277">
        <v>41.844000000000001</v>
      </c>
      <c r="M425" s="277">
        <v>1</v>
      </c>
      <c r="N425" s="278">
        <v>41.844000000000001</v>
      </c>
    </row>
    <row r="426" spans="1:14" ht="14.4" customHeight="1" x14ac:dyDescent="0.3">
      <c r="A426" s="273" t="s">
        <v>449</v>
      </c>
      <c r="B426" s="274" t="s">
        <v>451</v>
      </c>
      <c r="C426" s="275" t="s">
        <v>473</v>
      </c>
      <c r="D426" s="276" t="s">
        <v>474</v>
      </c>
      <c r="E426" s="275" t="s">
        <v>452</v>
      </c>
      <c r="F426" s="276" t="s">
        <v>453</v>
      </c>
      <c r="G426" s="275"/>
      <c r="H426" s="275" t="s">
        <v>477</v>
      </c>
      <c r="I426" s="275" t="s">
        <v>478</v>
      </c>
      <c r="J426" s="275" t="s">
        <v>479</v>
      </c>
      <c r="K426" s="275" t="s">
        <v>480</v>
      </c>
      <c r="L426" s="277">
        <v>53.464285714285715</v>
      </c>
      <c r="M426" s="277">
        <v>7</v>
      </c>
      <c r="N426" s="278">
        <v>374.25</v>
      </c>
    </row>
    <row r="427" spans="1:14" ht="14.4" customHeight="1" x14ac:dyDescent="0.3">
      <c r="A427" s="273" t="s">
        <v>449</v>
      </c>
      <c r="B427" s="274" t="s">
        <v>451</v>
      </c>
      <c r="C427" s="275" t="s">
        <v>473</v>
      </c>
      <c r="D427" s="276" t="s">
        <v>474</v>
      </c>
      <c r="E427" s="275" t="s">
        <v>452</v>
      </c>
      <c r="F427" s="276" t="s">
        <v>453</v>
      </c>
      <c r="G427" s="275"/>
      <c r="H427" s="275" t="s">
        <v>843</v>
      </c>
      <c r="I427" s="275" t="s">
        <v>844</v>
      </c>
      <c r="J427" s="275" t="s">
        <v>845</v>
      </c>
      <c r="K427" s="275" t="s">
        <v>846</v>
      </c>
      <c r="L427" s="277">
        <v>92.168999999999997</v>
      </c>
      <c r="M427" s="277">
        <v>1</v>
      </c>
      <c r="N427" s="278">
        <v>92.168999999999997</v>
      </c>
    </row>
    <row r="428" spans="1:14" ht="14.4" customHeight="1" x14ac:dyDescent="0.3">
      <c r="A428" s="273" t="s">
        <v>449</v>
      </c>
      <c r="B428" s="274" t="s">
        <v>451</v>
      </c>
      <c r="C428" s="275" t="s">
        <v>473</v>
      </c>
      <c r="D428" s="276" t="s">
        <v>474</v>
      </c>
      <c r="E428" s="275" t="s">
        <v>452</v>
      </c>
      <c r="F428" s="276" t="s">
        <v>453</v>
      </c>
      <c r="G428" s="275"/>
      <c r="H428" s="275" t="s">
        <v>1677</v>
      </c>
      <c r="I428" s="275" t="s">
        <v>1678</v>
      </c>
      <c r="J428" s="275" t="s">
        <v>1679</v>
      </c>
      <c r="K428" s="275" t="s">
        <v>1680</v>
      </c>
      <c r="L428" s="277">
        <v>165.95</v>
      </c>
      <c r="M428" s="277">
        <v>3</v>
      </c>
      <c r="N428" s="278">
        <v>497.84999999999997</v>
      </c>
    </row>
    <row r="429" spans="1:14" ht="14.4" customHeight="1" x14ac:dyDescent="0.3">
      <c r="A429" s="273" t="s">
        <v>449</v>
      </c>
      <c r="B429" s="274" t="s">
        <v>451</v>
      </c>
      <c r="C429" s="275" t="s">
        <v>473</v>
      </c>
      <c r="D429" s="276" t="s">
        <v>474</v>
      </c>
      <c r="E429" s="275" t="s">
        <v>452</v>
      </c>
      <c r="F429" s="276" t="s">
        <v>453</v>
      </c>
      <c r="G429" s="275"/>
      <c r="H429" s="275" t="s">
        <v>1681</v>
      </c>
      <c r="I429" s="275" t="s">
        <v>1682</v>
      </c>
      <c r="J429" s="275" t="s">
        <v>1683</v>
      </c>
      <c r="K429" s="275" t="s">
        <v>1684</v>
      </c>
      <c r="L429" s="277">
        <v>102.047</v>
      </c>
      <c r="M429" s="277">
        <v>1</v>
      </c>
      <c r="N429" s="278">
        <v>102.047</v>
      </c>
    </row>
    <row r="430" spans="1:14" ht="14.4" customHeight="1" x14ac:dyDescent="0.3">
      <c r="A430" s="273" t="s">
        <v>449</v>
      </c>
      <c r="B430" s="274" t="s">
        <v>451</v>
      </c>
      <c r="C430" s="275" t="s">
        <v>473</v>
      </c>
      <c r="D430" s="276" t="s">
        <v>474</v>
      </c>
      <c r="E430" s="275" t="s">
        <v>452</v>
      </c>
      <c r="F430" s="276" t="s">
        <v>453</v>
      </c>
      <c r="G430" s="275"/>
      <c r="H430" s="275" t="s">
        <v>1685</v>
      </c>
      <c r="I430" s="275" t="s">
        <v>1686</v>
      </c>
      <c r="J430" s="275" t="s">
        <v>1687</v>
      </c>
      <c r="K430" s="275" t="s">
        <v>1688</v>
      </c>
      <c r="L430" s="277">
        <v>84.84</v>
      </c>
      <c r="M430" s="277">
        <v>1</v>
      </c>
      <c r="N430" s="278">
        <v>84.84</v>
      </c>
    </row>
    <row r="431" spans="1:14" ht="14.4" customHeight="1" x14ac:dyDescent="0.3">
      <c r="A431" s="273" t="s">
        <v>449</v>
      </c>
      <c r="B431" s="274" t="s">
        <v>451</v>
      </c>
      <c r="C431" s="275" t="s">
        <v>473</v>
      </c>
      <c r="D431" s="276" t="s">
        <v>474</v>
      </c>
      <c r="E431" s="275" t="s">
        <v>452</v>
      </c>
      <c r="F431" s="276" t="s">
        <v>453</v>
      </c>
      <c r="G431" s="275"/>
      <c r="H431" s="275" t="s">
        <v>1689</v>
      </c>
      <c r="I431" s="275" t="s">
        <v>1689</v>
      </c>
      <c r="J431" s="275" t="s">
        <v>1690</v>
      </c>
      <c r="K431" s="275" t="s">
        <v>1691</v>
      </c>
      <c r="L431" s="277">
        <v>186.34665793058034</v>
      </c>
      <c r="M431" s="277">
        <v>3</v>
      </c>
      <c r="N431" s="278">
        <v>559.03997379174098</v>
      </c>
    </row>
    <row r="432" spans="1:14" ht="14.4" customHeight="1" x14ac:dyDescent="0.3">
      <c r="A432" s="273" t="s">
        <v>449</v>
      </c>
      <c r="B432" s="274" t="s">
        <v>451</v>
      </c>
      <c r="C432" s="275" t="s">
        <v>473</v>
      </c>
      <c r="D432" s="276" t="s">
        <v>474</v>
      </c>
      <c r="E432" s="275" t="s">
        <v>452</v>
      </c>
      <c r="F432" s="276" t="s">
        <v>453</v>
      </c>
      <c r="G432" s="275"/>
      <c r="H432" s="275" t="s">
        <v>1692</v>
      </c>
      <c r="I432" s="275" t="s">
        <v>1693</v>
      </c>
      <c r="J432" s="275" t="s">
        <v>1694</v>
      </c>
      <c r="K432" s="275" t="s">
        <v>1695</v>
      </c>
      <c r="L432" s="277">
        <v>55.14</v>
      </c>
      <c r="M432" s="277">
        <v>1</v>
      </c>
      <c r="N432" s="278">
        <v>55.14</v>
      </c>
    </row>
    <row r="433" spans="1:14" ht="14.4" customHeight="1" x14ac:dyDescent="0.3">
      <c r="A433" s="273" t="s">
        <v>449</v>
      </c>
      <c r="B433" s="274" t="s">
        <v>451</v>
      </c>
      <c r="C433" s="275" t="s">
        <v>473</v>
      </c>
      <c r="D433" s="276" t="s">
        <v>474</v>
      </c>
      <c r="E433" s="275" t="s">
        <v>452</v>
      </c>
      <c r="F433" s="276" t="s">
        <v>453</v>
      </c>
      <c r="G433" s="275"/>
      <c r="H433" s="275" t="s">
        <v>1452</v>
      </c>
      <c r="I433" s="275" t="s">
        <v>1696</v>
      </c>
      <c r="J433" s="275" t="s">
        <v>1697</v>
      </c>
      <c r="K433" s="275" t="s">
        <v>1698</v>
      </c>
      <c r="L433" s="277">
        <v>65.23</v>
      </c>
      <c r="M433" s="277">
        <v>1</v>
      </c>
      <c r="N433" s="278">
        <v>65.23</v>
      </c>
    </row>
    <row r="434" spans="1:14" ht="14.4" customHeight="1" x14ac:dyDescent="0.3">
      <c r="A434" s="273" t="s">
        <v>449</v>
      </c>
      <c r="B434" s="274" t="s">
        <v>451</v>
      </c>
      <c r="C434" s="275" t="s">
        <v>473</v>
      </c>
      <c r="D434" s="276" t="s">
        <v>474</v>
      </c>
      <c r="E434" s="275" t="s">
        <v>452</v>
      </c>
      <c r="F434" s="276" t="s">
        <v>453</v>
      </c>
      <c r="G434" s="275"/>
      <c r="H434" s="275" t="s">
        <v>1699</v>
      </c>
      <c r="I434" s="275" t="s">
        <v>1700</v>
      </c>
      <c r="J434" s="275" t="s">
        <v>1701</v>
      </c>
      <c r="K434" s="275" t="s">
        <v>1702</v>
      </c>
      <c r="L434" s="277">
        <v>73.510000000000005</v>
      </c>
      <c r="M434" s="277">
        <v>1</v>
      </c>
      <c r="N434" s="278">
        <v>73.510000000000005</v>
      </c>
    </row>
    <row r="435" spans="1:14" ht="14.4" customHeight="1" x14ac:dyDescent="0.3">
      <c r="A435" s="273" t="s">
        <v>449</v>
      </c>
      <c r="B435" s="274" t="s">
        <v>451</v>
      </c>
      <c r="C435" s="275" t="s">
        <v>473</v>
      </c>
      <c r="D435" s="276" t="s">
        <v>474</v>
      </c>
      <c r="E435" s="275" t="s">
        <v>452</v>
      </c>
      <c r="F435" s="276" t="s">
        <v>453</v>
      </c>
      <c r="G435" s="275"/>
      <c r="H435" s="275" t="s">
        <v>1703</v>
      </c>
      <c r="I435" s="275" t="s">
        <v>1704</v>
      </c>
      <c r="J435" s="275" t="s">
        <v>1705</v>
      </c>
      <c r="K435" s="275" t="s">
        <v>1706</v>
      </c>
      <c r="L435" s="277">
        <v>168.94900000000001</v>
      </c>
      <c r="M435" s="277">
        <v>2</v>
      </c>
      <c r="N435" s="278">
        <v>337.89800000000002</v>
      </c>
    </row>
    <row r="436" spans="1:14" ht="14.4" customHeight="1" x14ac:dyDescent="0.3">
      <c r="A436" s="273" t="s">
        <v>449</v>
      </c>
      <c r="B436" s="274" t="s">
        <v>451</v>
      </c>
      <c r="C436" s="275" t="s">
        <v>473</v>
      </c>
      <c r="D436" s="276" t="s">
        <v>474</v>
      </c>
      <c r="E436" s="275" t="s">
        <v>452</v>
      </c>
      <c r="F436" s="276" t="s">
        <v>453</v>
      </c>
      <c r="G436" s="275"/>
      <c r="H436" s="275" t="s">
        <v>1707</v>
      </c>
      <c r="I436" s="275" t="s">
        <v>1707</v>
      </c>
      <c r="J436" s="275" t="s">
        <v>1708</v>
      </c>
      <c r="K436" s="275" t="s">
        <v>1709</v>
      </c>
      <c r="L436" s="277">
        <v>111.39</v>
      </c>
      <c r="M436" s="277">
        <v>1</v>
      </c>
      <c r="N436" s="278">
        <v>111.39</v>
      </c>
    </row>
    <row r="437" spans="1:14" ht="14.4" customHeight="1" x14ac:dyDescent="0.3">
      <c r="A437" s="273" t="s">
        <v>449</v>
      </c>
      <c r="B437" s="274" t="s">
        <v>451</v>
      </c>
      <c r="C437" s="275" t="s">
        <v>473</v>
      </c>
      <c r="D437" s="276" t="s">
        <v>474</v>
      </c>
      <c r="E437" s="275" t="s">
        <v>452</v>
      </c>
      <c r="F437" s="276" t="s">
        <v>453</v>
      </c>
      <c r="G437" s="275"/>
      <c r="H437" s="275" t="s">
        <v>1710</v>
      </c>
      <c r="I437" s="275" t="s">
        <v>1711</v>
      </c>
      <c r="J437" s="275" t="s">
        <v>1712</v>
      </c>
      <c r="K437" s="275" t="s">
        <v>1713</v>
      </c>
      <c r="L437" s="277">
        <v>102.97810000000001</v>
      </c>
      <c r="M437" s="277">
        <v>2</v>
      </c>
      <c r="N437" s="278">
        <v>205.95620000000002</v>
      </c>
    </row>
    <row r="438" spans="1:14" ht="14.4" customHeight="1" x14ac:dyDescent="0.3">
      <c r="A438" s="273" t="s">
        <v>449</v>
      </c>
      <c r="B438" s="274" t="s">
        <v>451</v>
      </c>
      <c r="C438" s="275" t="s">
        <v>473</v>
      </c>
      <c r="D438" s="276" t="s">
        <v>474</v>
      </c>
      <c r="E438" s="275" t="s">
        <v>452</v>
      </c>
      <c r="F438" s="276" t="s">
        <v>453</v>
      </c>
      <c r="G438" s="275"/>
      <c r="H438" s="275" t="s">
        <v>1714</v>
      </c>
      <c r="I438" s="275" t="s">
        <v>1715</v>
      </c>
      <c r="J438" s="275" t="s">
        <v>1716</v>
      </c>
      <c r="K438" s="275" t="s">
        <v>1717</v>
      </c>
      <c r="L438" s="277">
        <v>240.81200000000001</v>
      </c>
      <c r="M438" s="277">
        <v>2</v>
      </c>
      <c r="N438" s="278">
        <v>481.62400000000002</v>
      </c>
    </row>
    <row r="439" spans="1:14" ht="14.4" customHeight="1" x14ac:dyDescent="0.3">
      <c r="A439" s="273" t="s">
        <v>449</v>
      </c>
      <c r="B439" s="274" t="s">
        <v>451</v>
      </c>
      <c r="C439" s="275" t="s">
        <v>473</v>
      </c>
      <c r="D439" s="276" t="s">
        <v>474</v>
      </c>
      <c r="E439" s="275" t="s">
        <v>452</v>
      </c>
      <c r="F439" s="276" t="s">
        <v>453</v>
      </c>
      <c r="G439" s="275"/>
      <c r="H439" s="275" t="s">
        <v>1718</v>
      </c>
      <c r="I439" s="275" t="s">
        <v>1718</v>
      </c>
      <c r="J439" s="275" t="s">
        <v>1719</v>
      </c>
      <c r="K439" s="275" t="s">
        <v>1720</v>
      </c>
      <c r="L439" s="277">
        <v>40.08</v>
      </c>
      <c r="M439" s="277">
        <v>1</v>
      </c>
      <c r="N439" s="278">
        <v>40.08</v>
      </c>
    </row>
    <row r="440" spans="1:14" ht="14.4" customHeight="1" x14ac:dyDescent="0.3">
      <c r="A440" s="273" t="s">
        <v>449</v>
      </c>
      <c r="B440" s="274" t="s">
        <v>451</v>
      </c>
      <c r="C440" s="275" t="s">
        <v>473</v>
      </c>
      <c r="D440" s="276" t="s">
        <v>474</v>
      </c>
      <c r="E440" s="275" t="s">
        <v>452</v>
      </c>
      <c r="F440" s="276" t="s">
        <v>453</v>
      </c>
      <c r="G440" s="275"/>
      <c r="H440" s="275" t="s">
        <v>1721</v>
      </c>
      <c r="I440" s="275" t="s">
        <v>1722</v>
      </c>
      <c r="J440" s="275" t="s">
        <v>1723</v>
      </c>
      <c r="K440" s="275" t="s">
        <v>1724</v>
      </c>
      <c r="L440" s="277">
        <v>125.43</v>
      </c>
      <c r="M440" s="277">
        <v>3</v>
      </c>
      <c r="N440" s="278">
        <v>376.29</v>
      </c>
    </row>
    <row r="441" spans="1:14" ht="14.4" customHeight="1" x14ac:dyDescent="0.3">
      <c r="A441" s="273" t="s">
        <v>449</v>
      </c>
      <c r="B441" s="274" t="s">
        <v>451</v>
      </c>
      <c r="C441" s="275" t="s">
        <v>473</v>
      </c>
      <c r="D441" s="276" t="s">
        <v>474</v>
      </c>
      <c r="E441" s="275" t="s">
        <v>452</v>
      </c>
      <c r="F441" s="276" t="s">
        <v>453</v>
      </c>
      <c r="G441" s="275"/>
      <c r="H441" s="275" t="s">
        <v>869</v>
      </c>
      <c r="I441" s="275" t="s">
        <v>870</v>
      </c>
      <c r="J441" s="275" t="s">
        <v>871</v>
      </c>
      <c r="K441" s="275" t="s">
        <v>849</v>
      </c>
      <c r="L441" s="277">
        <v>153.59</v>
      </c>
      <c r="M441" s="277">
        <v>2</v>
      </c>
      <c r="N441" s="278">
        <v>307.18</v>
      </c>
    </row>
    <row r="442" spans="1:14" ht="14.4" customHeight="1" x14ac:dyDescent="0.3">
      <c r="A442" s="273" t="s">
        <v>449</v>
      </c>
      <c r="B442" s="274" t="s">
        <v>451</v>
      </c>
      <c r="C442" s="275" t="s">
        <v>473</v>
      </c>
      <c r="D442" s="276" t="s">
        <v>474</v>
      </c>
      <c r="E442" s="275" t="s">
        <v>452</v>
      </c>
      <c r="F442" s="276" t="s">
        <v>453</v>
      </c>
      <c r="G442" s="275"/>
      <c r="H442" s="275" t="s">
        <v>1725</v>
      </c>
      <c r="I442" s="275" t="s">
        <v>1726</v>
      </c>
      <c r="J442" s="275" t="s">
        <v>1727</v>
      </c>
      <c r="K442" s="275" t="s">
        <v>1728</v>
      </c>
      <c r="L442" s="277">
        <v>65.647999999999996</v>
      </c>
      <c r="M442" s="277">
        <v>1</v>
      </c>
      <c r="N442" s="278">
        <v>65.647999999999996</v>
      </c>
    </row>
    <row r="443" spans="1:14" ht="14.4" customHeight="1" x14ac:dyDescent="0.3">
      <c r="A443" s="273" t="s">
        <v>449</v>
      </c>
      <c r="B443" s="274" t="s">
        <v>451</v>
      </c>
      <c r="C443" s="275" t="s">
        <v>473</v>
      </c>
      <c r="D443" s="276" t="s">
        <v>474</v>
      </c>
      <c r="E443" s="275" t="s">
        <v>452</v>
      </c>
      <c r="F443" s="276" t="s">
        <v>453</v>
      </c>
      <c r="G443" s="275" t="s">
        <v>552</v>
      </c>
      <c r="H443" s="275" t="s">
        <v>1729</v>
      </c>
      <c r="I443" s="275" t="s">
        <v>1730</v>
      </c>
      <c r="J443" s="275" t="s">
        <v>1731</v>
      </c>
      <c r="K443" s="275" t="s">
        <v>1732</v>
      </c>
      <c r="L443" s="277">
        <v>60.58</v>
      </c>
      <c r="M443" s="277">
        <v>1</v>
      </c>
      <c r="N443" s="278">
        <v>60.58</v>
      </c>
    </row>
    <row r="444" spans="1:14" ht="14.4" customHeight="1" x14ac:dyDescent="0.3">
      <c r="A444" s="273" t="s">
        <v>449</v>
      </c>
      <c r="B444" s="274" t="s">
        <v>451</v>
      </c>
      <c r="C444" s="275" t="s">
        <v>473</v>
      </c>
      <c r="D444" s="276" t="s">
        <v>474</v>
      </c>
      <c r="E444" s="275" t="s">
        <v>452</v>
      </c>
      <c r="F444" s="276" t="s">
        <v>453</v>
      </c>
      <c r="G444" s="275" t="s">
        <v>552</v>
      </c>
      <c r="H444" s="275" t="s">
        <v>1733</v>
      </c>
      <c r="I444" s="275" t="s">
        <v>1734</v>
      </c>
      <c r="J444" s="275" t="s">
        <v>1735</v>
      </c>
      <c r="K444" s="275" t="s">
        <v>1736</v>
      </c>
      <c r="L444" s="277">
        <v>82.873999999999995</v>
      </c>
      <c r="M444" s="277">
        <v>3</v>
      </c>
      <c r="N444" s="278">
        <v>248.62199999999999</v>
      </c>
    </row>
    <row r="445" spans="1:14" ht="14.4" customHeight="1" x14ac:dyDescent="0.3">
      <c r="A445" s="273" t="s">
        <v>449</v>
      </c>
      <c r="B445" s="274" t="s">
        <v>451</v>
      </c>
      <c r="C445" s="275" t="s">
        <v>473</v>
      </c>
      <c r="D445" s="276" t="s">
        <v>474</v>
      </c>
      <c r="E445" s="275" t="s">
        <v>452</v>
      </c>
      <c r="F445" s="276" t="s">
        <v>453</v>
      </c>
      <c r="G445" s="275" t="s">
        <v>552</v>
      </c>
      <c r="H445" s="275" t="s">
        <v>1737</v>
      </c>
      <c r="I445" s="275" t="s">
        <v>1738</v>
      </c>
      <c r="J445" s="275" t="s">
        <v>1739</v>
      </c>
      <c r="K445" s="275" t="s">
        <v>1740</v>
      </c>
      <c r="L445" s="277">
        <v>153.274</v>
      </c>
      <c r="M445" s="277">
        <v>2</v>
      </c>
      <c r="N445" s="278">
        <v>306.548</v>
      </c>
    </row>
    <row r="446" spans="1:14" ht="14.4" customHeight="1" x14ac:dyDescent="0.3">
      <c r="A446" s="273" t="s">
        <v>449</v>
      </c>
      <c r="B446" s="274" t="s">
        <v>451</v>
      </c>
      <c r="C446" s="275" t="s">
        <v>473</v>
      </c>
      <c r="D446" s="276" t="s">
        <v>474</v>
      </c>
      <c r="E446" s="275" t="s">
        <v>452</v>
      </c>
      <c r="F446" s="276" t="s">
        <v>453</v>
      </c>
      <c r="G446" s="275" t="s">
        <v>552</v>
      </c>
      <c r="H446" s="275" t="s">
        <v>1220</v>
      </c>
      <c r="I446" s="275" t="s">
        <v>1221</v>
      </c>
      <c r="J446" s="275" t="s">
        <v>1222</v>
      </c>
      <c r="K446" s="275"/>
      <c r="L446" s="277">
        <v>102.01</v>
      </c>
      <c r="M446" s="277">
        <v>1</v>
      </c>
      <c r="N446" s="278">
        <v>102.01</v>
      </c>
    </row>
    <row r="447" spans="1:14" ht="14.4" customHeight="1" x14ac:dyDescent="0.3">
      <c r="A447" s="273" t="s">
        <v>449</v>
      </c>
      <c r="B447" s="274" t="s">
        <v>451</v>
      </c>
      <c r="C447" s="275" t="s">
        <v>473</v>
      </c>
      <c r="D447" s="276" t="s">
        <v>474</v>
      </c>
      <c r="E447" s="275" t="s">
        <v>452</v>
      </c>
      <c r="F447" s="276" t="s">
        <v>453</v>
      </c>
      <c r="G447" s="275" t="s">
        <v>552</v>
      </c>
      <c r="H447" s="275" t="s">
        <v>557</v>
      </c>
      <c r="I447" s="275" t="s">
        <v>558</v>
      </c>
      <c r="J447" s="275" t="s">
        <v>559</v>
      </c>
      <c r="K447" s="275" t="s">
        <v>560</v>
      </c>
      <c r="L447" s="277">
        <v>74.129997277261793</v>
      </c>
      <c r="M447" s="277">
        <v>5</v>
      </c>
      <c r="N447" s="278">
        <v>370.64998638630897</v>
      </c>
    </row>
    <row r="448" spans="1:14" ht="14.4" customHeight="1" x14ac:dyDescent="0.3">
      <c r="A448" s="273" t="s">
        <v>449</v>
      </c>
      <c r="B448" s="274" t="s">
        <v>451</v>
      </c>
      <c r="C448" s="275" t="s">
        <v>473</v>
      </c>
      <c r="D448" s="276" t="s">
        <v>474</v>
      </c>
      <c r="E448" s="275" t="s">
        <v>452</v>
      </c>
      <c r="F448" s="276" t="s">
        <v>453</v>
      </c>
      <c r="G448" s="275" t="s">
        <v>552</v>
      </c>
      <c r="H448" s="275" t="s">
        <v>1741</v>
      </c>
      <c r="I448" s="275" t="s">
        <v>1742</v>
      </c>
      <c r="J448" s="275" t="s">
        <v>1743</v>
      </c>
      <c r="K448" s="275" t="s">
        <v>1744</v>
      </c>
      <c r="L448" s="277">
        <v>116.578</v>
      </c>
      <c r="M448" s="277">
        <v>1</v>
      </c>
      <c r="N448" s="278">
        <v>116.578</v>
      </c>
    </row>
    <row r="449" spans="1:14" ht="14.4" customHeight="1" x14ac:dyDescent="0.3">
      <c r="A449" s="273" t="s">
        <v>449</v>
      </c>
      <c r="B449" s="274" t="s">
        <v>451</v>
      </c>
      <c r="C449" s="275" t="s">
        <v>473</v>
      </c>
      <c r="D449" s="276" t="s">
        <v>474</v>
      </c>
      <c r="E449" s="275" t="s">
        <v>452</v>
      </c>
      <c r="F449" s="276" t="s">
        <v>453</v>
      </c>
      <c r="G449" s="275" t="s">
        <v>552</v>
      </c>
      <c r="H449" s="275" t="s">
        <v>1231</v>
      </c>
      <c r="I449" s="275" t="s">
        <v>530</v>
      </c>
      <c r="J449" s="275" t="s">
        <v>1232</v>
      </c>
      <c r="K449" s="275"/>
      <c r="L449" s="277">
        <v>29.800830035860699</v>
      </c>
      <c r="M449" s="277">
        <v>1</v>
      </c>
      <c r="N449" s="278">
        <v>29.800830035860699</v>
      </c>
    </row>
    <row r="450" spans="1:14" ht="14.4" customHeight="1" x14ac:dyDescent="0.3">
      <c r="A450" s="273" t="s">
        <v>449</v>
      </c>
      <c r="B450" s="274" t="s">
        <v>451</v>
      </c>
      <c r="C450" s="275" t="s">
        <v>473</v>
      </c>
      <c r="D450" s="276" t="s">
        <v>474</v>
      </c>
      <c r="E450" s="275" t="s">
        <v>452</v>
      </c>
      <c r="F450" s="276" t="s">
        <v>453</v>
      </c>
      <c r="G450" s="275" t="s">
        <v>552</v>
      </c>
      <c r="H450" s="275" t="s">
        <v>1745</v>
      </c>
      <c r="I450" s="275" t="s">
        <v>1746</v>
      </c>
      <c r="J450" s="275" t="s">
        <v>1747</v>
      </c>
      <c r="K450" s="275" t="s">
        <v>960</v>
      </c>
      <c r="L450" s="277">
        <v>421.28</v>
      </c>
      <c r="M450" s="277">
        <v>1</v>
      </c>
      <c r="N450" s="278">
        <v>421.28</v>
      </c>
    </row>
    <row r="451" spans="1:14" ht="14.4" customHeight="1" x14ac:dyDescent="0.3">
      <c r="A451" s="273" t="s">
        <v>449</v>
      </c>
      <c r="B451" s="274" t="s">
        <v>451</v>
      </c>
      <c r="C451" s="275" t="s">
        <v>473</v>
      </c>
      <c r="D451" s="276" t="s">
        <v>474</v>
      </c>
      <c r="E451" s="275" t="s">
        <v>452</v>
      </c>
      <c r="F451" s="276" t="s">
        <v>453</v>
      </c>
      <c r="G451" s="275" t="s">
        <v>552</v>
      </c>
      <c r="H451" s="275" t="s">
        <v>895</v>
      </c>
      <c r="I451" s="275" t="s">
        <v>896</v>
      </c>
      <c r="J451" s="275" t="s">
        <v>897</v>
      </c>
      <c r="K451" s="275" t="s">
        <v>898</v>
      </c>
      <c r="L451" s="277">
        <v>22.24</v>
      </c>
      <c r="M451" s="277">
        <v>2</v>
      </c>
      <c r="N451" s="278">
        <v>44.48</v>
      </c>
    </row>
    <row r="452" spans="1:14" ht="14.4" customHeight="1" x14ac:dyDescent="0.3">
      <c r="A452" s="273" t="s">
        <v>449</v>
      </c>
      <c r="B452" s="274" t="s">
        <v>451</v>
      </c>
      <c r="C452" s="275" t="s">
        <v>473</v>
      </c>
      <c r="D452" s="276" t="s">
        <v>474</v>
      </c>
      <c r="E452" s="275" t="s">
        <v>452</v>
      </c>
      <c r="F452" s="276" t="s">
        <v>453</v>
      </c>
      <c r="G452" s="275" t="s">
        <v>552</v>
      </c>
      <c r="H452" s="275" t="s">
        <v>1748</v>
      </c>
      <c r="I452" s="275" t="s">
        <v>530</v>
      </c>
      <c r="J452" s="275" t="s">
        <v>1749</v>
      </c>
      <c r="K452" s="275"/>
      <c r="L452" s="277">
        <v>41.340159056780202</v>
      </c>
      <c r="M452" s="277">
        <v>1</v>
      </c>
      <c r="N452" s="278">
        <v>41.340159056780202</v>
      </c>
    </row>
    <row r="453" spans="1:14" ht="14.4" customHeight="1" x14ac:dyDescent="0.3">
      <c r="A453" s="273" t="s">
        <v>449</v>
      </c>
      <c r="B453" s="274" t="s">
        <v>451</v>
      </c>
      <c r="C453" s="275" t="s">
        <v>473</v>
      </c>
      <c r="D453" s="276" t="s">
        <v>474</v>
      </c>
      <c r="E453" s="275" t="s">
        <v>452</v>
      </c>
      <c r="F453" s="276" t="s">
        <v>453</v>
      </c>
      <c r="G453" s="275" t="s">
        <v>552</v>
      </c>
      <c r="H453" s="275" t="s">
        <v>569</v>
      </c>
      <c r="I453" s="275" t="s">
        <v>570</v>
      </c>
      <c r="J453" s="275" t="s">
        <v>571</v>
      </c>
      <c r="K453" s="275" t="s">
        <v>572</v>
      </c>
      <c r="L453" s="277">
        <v>119.988</v>
      </c>
      <c r="M453" s="277">
        <v>1</v>
      </c>
      <c r="N453" s="278">
        <v>119.988</v>
      </c>
    </row>
    <row r="454" spans="1:14" ht="14.4" customHeight="1" x14ac:dyDescent="0.3">
      <c r="A454" s="273" t="s">
        <v>449</v>
      </c>
      <c r="B454" s="274" t="s">
        <v>451</v>
      </c>
      <c r="C454" s="275" t="s">
        <v>473</v>
      </c>
      <c r="D454" s="276" t="s">
        <v>474</v>
      </c>
      <c r="E454" s="275" t="s">
        <v>452</v>
      </c>
      <c r="F454" s="276" t="s">
        <v>453</v>
      </c>
      <c r="G454" s="275" t="s">
        <v>552</v>
      </c>
      <c r="H454" s="275" t="s">
        <v>1750</v>
      </c>
      <c r="I454" s="275" t="s">
        <v>1751</v>
      </c>
      <c r="J454" s="275" t="s">
        <v>1752</v>
      </c>
      <c r="K454" s="275" t="s">
        <v>1753</v>
      </c>
      <c r="L454" s="277">
        <v>401.21</v>
      </c>
      <c r="M454" s="277">
        <v>1</v>
      </c>
      <c r="N454" s="278">
        <v>401.21</v>
      </c>
    </row>
    <row r="455" spans="1:14" ht="14.4" customHeight="1" x14ac:dyDescent="0.3">
      <c r="A455" s="273" t="s">
        <v>449</v>
      </c>
      <c r="B455" s="274" t="s">
        <v>451</v>
      </c>
      <c r="C455" s="275" t="s">
        <v>473</v>
      </c>
      <c r="D455" s="276" t="s">
        <v>474</v>
      </c>
      <c r="E455" s="275" t="s">
        <v>452</v>
      </c>
      <c r="F455" s="276" t="s">
        <v>453</v>
      </c>
      <c r="G455" s="275" t="s">
        <v>552</v>
      </c>
      <c r="H455" s="275" t="s">
        <v>1754</v>
      </c>
      <c r="I455" s="275" t="s">
        <v>1755</v>
      </c>
      <c r="J455" s="275" t="s">
        <v>1756</v>
      </c>
      <c r="K455" s="275" t="s">
        <v>1757</v>
      </c>
      <c r="L455" s="277">
        <v>305.096</v>
      </c>
      <c r="M455" s="277">
        <v>1</v>
      </c>
      <c r="N455" s="278">
        <v>305.096</v>
      </c>
    </row>
    <row r="456" spans="1:14" ht="14.4" customHeight="1" x14ac:dyDescent="0.3">
      <c r="A456" s="273" t="s">
        <v>449</v>
      </c>
      <c r="B456" s="274" t="s">
        <v>451</v>
      </c>
      <c r="C456" s="275" t="s">
        <v>473</v>
      </c>
      <c r="D456" s="276" t="s">
        <v>474</v>
      </c>
      <c r="E456" s="275" t="s">
        <v>452</v>
      </c>
      <c r="F456" s="276" t="s">
        <v>453</v>
      </c>
      <c r="G456" s="275" t="s">
        <v>552</v>
      </c>
      <c r="H456" s="275" t="s">
        <v>1758</v>
      </c>
      <c r="I456" s="275" t="s">
        <v>530</v>
      </c>
      <c r="J456" s="275" t="s">
        <v>1759</v>
      </c>
      <c r="K456" s="275"/>
      <c r="L456" s="277">
        <v>237.917599859398</v>
      </c>
      <c r="M456" s="277">
        <v>1</v>
      </c>
      <c r="N456" s="278">
        <v>237.917599859398</v>
      </c>
    </row>
    <row r="457" spans="1:14" ht="14.4" customHeight="1" x14ac:dyDescent="0.3">
      <c r="A457" s="273" t="s">
        <v>449</v>
      </c>
      <c r="B457" s="274" t="s">
        <v>451</v>
      </c>
      <c r="C457" s="275" t="s">
        <v>473</v>
      </c>
      <c r="D457" s="276" t="s">
        <v>474</v>
      </c>
      <c r="E457" s="275" t="s">
        <v>452</v>
      </c>
      <c r="F457" s="276" t="s">
        <v>453</v>
      </c>
      <c r="G457" s="275" t="s">
        <v>552</v>
      </c>
      <c r="H457" s="275" t="s">
        <v>1760</v>
      </c>
      <c r="I457" s="275" t="s">
        <v>1761</v>
      </c>
      <c r="J457" s="275" t="s">
        <v>1762</v>
      </c>
      <c r="K457" s="275" t="s">
        <v>1763</v>
      </c>
      <c r="L457" s="277">
        <v>450.98</v>
      </c>
      <c r="M457" s="277">
        <v>1</v>
      </c>
      <c r="N457" s="278">
        <v>450.98</v>
      </c>
    </row>
    <row r="458" spans="1:14" ht="14.4" customHeight="1" x14ac:dyDescent="0.3">
      <c r="A458" s="273" t="s">
        <v>449</v>
      </c>
      <c r="B458" s="274" t="s">
        <v>451</v>
      </c>
      <c r="C458" s="275" t="s">
        <v>473</v>
      </c>
      <c r="D458" s="276" t="s">
        <v>474</v>
      </c>
      <c r="E458" s="275" t="s">
        <v>452</v>
      </c>
      <c r="F458" s="276" t="s">
        <v>453</v>
      </c>
      <c r="G458" s="275" t="s">
        <v>552</v>
      </c>
      <c r="H458" s="275" t="s">
        <v>1764</v>
      </c>
      <c r="I458" s="275" t="s">
        <v>1765</v>
      </c>
      <c r="J458" s="275" t="s">
        <v>1766</v>
      </c>
      <c r="K458" s="275" t="s">
        <v>1767</v>
      </c>
      <c r="L458" s="277">
        <v>20.328499999999998</v>
      </c>
      <c r="M458" s="277">
        <v>3</v>
      </c>
      <c r="N458" s="278">
        <v>60.985499999999995</v>
      </c>
    </row>
    <row r="459" spans="1:14" ht="14.4" customHeight="1" x14ac:dyDescent="0.3">
      <c r="A459" s="273" t="s">
        <v>449</v>
      </c>
      <c r="B459" s="274" t="s">
        <v>451</v>
      </c>
      <c r="C459" s="275" t="s">
        <v>473</v>
      </c>
      <c r="D459" s="276" t="s">
        <v>474</v>
      </c>
      <c r="E459" s="275" t="s">
        <v>452</v>
      </c>
      <c r="F459" s="276" t="s">
        <v>453</v>
      </c>
      <c r="G459" s="275" t="s">
        <v>552</v>
      </c>
      <c r="H459" s="275" t="s">
        <v>1768</v>
      </c>
      <c r="I459" s="275" t="s">
        <v>1769</v>
      </c>
      <c r="J459" s="275" t="s">
        <v>1770</v>
      </c>
      <c r="K459" s="275" t="s">
        <v>1771</v>
      </c>
      <c r="L459" s="277">
        <v>39.43333333333333</v>
      </c>
      <c r="M459" s="277">
        <v>3</v>
      </c>
      <c r="N459" s="278">
        <v>118.3</v>
      </c>
    </row>
    <row r="460" spans="1:14" ht="14.4" customHeight="1" x14ac:dyDescent="0.3">
      <c r="A460" s="273" t="s">
        <v>449</v>
      </c>
      <c r="B460" s="274" t="s">
        <v>451</v>
      </c>
      <c r="C460" s="275" t="s">
        <v>473</v>
      </c>
      <c r="D460" s="276" t="s">
        <v>474</v>
      </c>
      <c r="E460" s="275" t="s">
        <v>452</v>
      </c>
      <c r="F460" s="276" t="s">
        <v>453</v>
      </c>
      <c r="G460" s="275" t="s">
        <v>552</v>
      </c>
      <c r="H460" s="275" t="s">
        <v>1772</v>
      </c>
      <c r="I460" s="275" t="s">
        <v>1773</v>
      </c>
      <c r="J460" s="275" t="s">
        <v>1774</v>
      </c>
      <c r="K460" s="275" t="s">
        <v>1775</v>
      </c>
      <c r="L460" s="277">
        <v>61.24</v>
      </c>
      <c r="M460" s="277">
        <v>1</v>
      </c>
      <c r="N460" s="278">
        <v>61.24</v>
      </c>
    </row>
    <row r="461" spans="1:14" ht="14.4" customHeight="1" x14ac:dyDescent="0.3">
      <c r="A461" s="273" t="s">
        <v>449</v>
      </c>
      <c r="B461" s="274" t="s">
        <v>451</v>
      </c>
      <c r="C461" s="275" t="s">
        <v>473</v>
      </c>
      <c r="D461" s="276" t="s">
        <v>474</v>
      </c>
      <c r="E461" s="275" t="s">
        <v>452</v>
      </c>
      <c r="F461" s="276" t="s">
        <v>453</v>
      </c>
      <c r="G461" s="275" t="s">
        <v>552</v>
      </c>
      <c r="H461" s="275" t="s">
        <v>1776</v>
      </c>
      <c r="I461" s="275" t="s">
        <v>1776</v>
      </c>
      <c r="J461" s="275" t="s">
        <v>1777</v>
      </c>
      <c r="K461" s="275" t="s">
        <v>1778</v>
      </c>
      <c r="L461" s="277">
        <v>78.069999999999993</v>
      </c>
      <c r="M461" s="277">
        <v>2</v>
      </c>
      <c r="N461" s="278">
        <v>156.13999999999999</v>
      </c>
    </row>
    <row r="462" spans="1:14" ht="14.4" customHeight="1" x14ac:dyDescent="0.3">
      <c r="A462" s="273" t="s">
        <v>449</v>
      </c>
      <c r="B462" s="274" t="s">
        <v>451</v>
      </c>
      <c r="C462" s="275" t="s">
        <v>473</v>
      </c>
      <c r="D462" s="276" t="s">
        <v>474</v>
      </c>
      <c r="E462" s="275" t="s">
        <v>452</v>
      </c>
      <c r="F462" s="276" t="s">
        <v>453</v>
      </c>
      <c r="G462" s="275" t="s">
        <v>552</v>
      </c>
      <c r="H462" s="275" t="s">
        <v>597</v>
      </c>
      <c r="I462" s="275" t="s">
        <v>598</v>
      </c>
      <c r="J462" s="275" t="s">
        <v>599</v>
      </c>
      <c r="K462" s="275" t="s">
        <v>600</v>
      </c>
      <c r="L462" s="277">
        <v>165.67007019814099</v>
      </c>
      <c r="M462" s="277">
        <v>2</v>
      </c>
      <c r="N462" s="278">
        <v>331.34014039628198</v>
      </c>
    </row>
    <row r="463" spans="1:14" ht="14.4" customHeight="1" x14ac:dyDescent="0.3">
      <c r="A463" s="273" t="s">
        <v>449</v>
      </c>
      <c r="B463" s="274" t="s">
        <v>451</v>
      </c>
      <c r="C463" s="275" t="s">
        <v>473</v>
      </c>
      <c r="D463" s="276" t="s">
        <v>474</v>
      </c>
      <c r="E463" s="275" t="s">
        <v>452</v>
      </c>
      <c r="F463" s="276" t="s">
        <v>453</v>
      </c>
      <c r="G463" s="275" t="s">
        <v>552</v>
      </c>
      <c r="H463" s="275" t="s">
        <v>1779</v>
      </c>
      <c r="I463" s="275" t="s">
        <v>530</v>
      </c>
      <c r="J463" s="275" t="s">
        <v>1780</v>
      </c>
      <c r="K463" s="275" t="s">
        <v>1781</v>
      </c>
      <c r="L463" s="277">
        <v>190.92</v>
      </c>
      <c r="M463" s="277">
        <v>1</v>
      </c>
      <c r="N463" s="278">
        <v>190.92</v>
      </c>
    </row>
    <row r="464" spans="1:14" ht="14.4" customHeight="1" x14ac:dyDescent="0.3">
      <c r="A464" s="273" t="s">
        <v>449</v>
      </c>
      <c r="B464" s="274" t="s">
        <v>451</v>
      </c>
      <c r="C464" s="275" t="s">
        <v>473</v>
      </c>
      <c r="D464" s="276" t="s">
        <v>474</v>
      </c>
      <c r="E464" s="275" t="s">
        <v>452</v>
      </c>
      <c r="F464" s="276" t="s">
        <v>453</v>
      </c>
      <c r="G464" s="275" t="s">
        <v>552</v>
      </c>
      <c r="H464" s="275" t="s">
        <v>1782</v>
      </c>
      <c r="I464" s="275" t="s">
        <v>1783</v>
      </c>
      <c r="J464" s="275" t="s">
        <v>1784</v>
      </c>
      <c r="K464" s="275" t="s">
        <v>1785</v>
      </c>
      <c r="L464" s="277">
        <v>141.84</v>
      </c>
      <c r="M464" s="277">
        <v>1</v>
      </c>
      <c r="N464" s="278">
        <v>141.84</v>
      </c>
    </row>
    <row r="465" spans="1:14" ht="14.4" customHeight="1" x14ac:dyDescent="0.3">
      <c r="A465" s="273" t="s">
        <v>449</v>
      </c>
      <c r="B465" s="274" t="s">
        <v>451</v>
      </c>
      <c r="C465" s="275" t="s">
        <v>473</v>
      </c>
      <c r="D465" s="276" t="s">
        <v>474</v>
      </c>
      <c r="E465" s="275" t="s">
        <v>452</v>
      </c>
      <c r="F465" s="276" t="s">
        <v>453</v>
      </c>
      <c r="G465" s="275" t="s">
        <v>552</v>
      </c>
      <c r="H465" s="275" t="s">
        <v>1786</v>
      </c>
      <c r="I465" s="275" t="s">
        <v>1787</v>
      </c>
      <c r="J465" s="275" t="s">
        <v>1788</v>
      </c>
      <c r="K465" s="275" t="s">
        <v>1789</v>
      </c>
      <c r="L465" s="277">
        <v>69.459999999999994</v>
      </c>
      <c r="M465" s="277">
        <v>1</v>
      </c>
      <c r="N465" s="278">
        <v>69.459999999999994</v>
      </c>
    </row>
    <row r="466" spans="1:14" ht="14.4" customHeight="1" x14ac:dyDescent="0.3">
      <c r="A466" s="273" t="s">
        <v>449</v>
      </c>
      <c r="B466" s="274" t="s">
        <v>451</v>
      </c>
      <c r="C466" s="275" t="s">
        <v>473</v>
      </c>
      <c r="D466" s="276" t="s">
        <v>474</v>
      </c>
      <c r="E466" s="275" t="s">
        <v>452</v>
      </c>
      <c r="F466" s="276" t="s">
        <v>453</v>
      </c>
      <c r="G466" s="275" t="s">
        <v>552</v>
      </c>
      <c r="H466" s="275" t="s">
        <v>1790</v>
      </c>
      <c r="I466" s="275" t="s">
        <v>1791</v>
      </c>
      <c r="J466" s="275" t="s">
        <v>1792</v>
      </c>
      <c r="K466" s="275" t="s">
        <v>1793</v>
      </c>
      <c r="L466" s="277">
        <v>131.16399999999999</v>
      </c>
      <c r="M466" s="277">
        <v>2</v>
      </c>
      <c r="N466" s="278">
        <v>262.32799999999997</v>
      </c>
    </row>
    <row r="467" spans="1:14" ht="14.4" customHeight="1" x14ac:dyDescent="0.3">
      <c r="A467" s="273" t="s">
        <v>449</v>
      </c>
      <c r="B467" s="274" t="s">
        <v>451</v>
      </c>
      <c r="C467" s="275" t="s">
        <v>473</v>
      </c>
      <c r="D467" s="276" t="s">
        <v>474</v>
      </c>
      <c r="E467" s="275" t="s">
        <v>452</v>
      </c>
      <c r="F467" s="276" t="s">
        <v>453</v>
      </c>
      <c r="G467" s="275" t="s">
        <v>552</v>
      </c>
      <c r="H467" s="275" t="s">
        <v>605</v>
      </c>
      <c r="I467" s="275" t="s">
        <v>606</v>
      </c>
      <c r="J467" s="275" t="s">
        <v>607</v>
      </c>
      <c r="K467" s="275" t="s">
        <v>608</v>
      </c>
      <c r="L467" s="277">
        <v>1436.4680000000001</v>
      </c>
      <c r="M467" s="277">
        <v>3</v>
      </c>
      <c r="N467" s="278">
        <v>4309.4040000000005</v>
      </c>
    </row>
    <row r="468" spans="1:14" ht="14.4" customHeight="1" x14ac:dyDescent="0.3">
      <c r="A468" s="273" t="s">
        <v>449</v>
      </c>
      <c r="B468" s="274" t="s">
        <v>451</v>
      </c>
      <c r="C468" s="275" t="s">
        <v>473</v>
      </c>
      <c r="D468" s="276" t="s">
        <v>474</v>
      </c>
      <c r="E468" s="275" t="s">
        <v>452</v>
      </c>
      <c r="F468" s="276" t="s">
        <v>453</v>
      </c>
      <c r="G468" s="275" t="s">
        <v>552</v>
      </c>
      <c r="H468" s="275" t="s">
        <v>1794</v>
      </c>
      <c r="I468" s="275" t="s">
        <v>1795</v>
      </c>
      <c r="J468" s="275" t="s">
        <v>1796</v>
      </c>
      <c r="K468" s="275" t="s">
        <v>1797</v>
      </c>
      <c r="L468" s="277">
        <v>42.19</v>
      </c>
      <c r="M468" s="277">
        <v>2</v>
      </c>
      <c r="N468" s="278">
        <v>84.38</v>
      </c>
    </row>
    <row r="469" spans="1:14" ht="14.4" customHeight="1" x14ac:dyDescent="0.3">
      <c r="A469" s="273" t="s">
        <v>449</v>
      </c>
      <c r="B469" s="274" t="s">
        <v>451</v>
      </c>
      <c r="C469" s="275" t="s">
        <v>473</v>
      </c>
      <c r="D469" s="276" t="s">
        <v>474</v>
      </c>
      <c r="E469" s="275" t="s">
        <v>452</v>
      </c>
      <c r="F469" s="276" t="s">
        <v>453</v>
      </c>
      <c r="G469" s="275" t="s">
        <v>552</v>
      </c>
      <c r="H469" s="275" t="s">
        <v>1798</v>
      </c>
      <c r="I469" s="275" t="s">
        <v>1798</v>
      </c>
      <c r="J469" s="275" t="s">
        <v>1799</v>
      </c>
      <c r="K469" s="275" t="s">
        <v>1800</v>
      </c>
      <c r="L469" s="277">
        <v>2426.5500000000002</v>
      </c>
      <c r="M469" s="277">
        <v>1</v>
      </c>
      <c r="N469" s="278">
        <v>2426.5500000000002</v>
      </c>
    </row>
    <row r="470" spans="1:14" ht="14.4" customHeight="1" x14ac:dyDescent="0.3">
      <c r="A470" s="273" t="s">
        <v>449</v>
      </c>
      <c r="B470" s="274" t="s">
        <v>451</v>
      </c>
      <c r="C470" s="275" t="s">
        <v>473</v>
      </c>
      <c r="D470" s="276" t="s">
        <v>474</v>
      </c>
      <c r="E470" s="275" t="s">
        <v>452</v>
      </c>
      <c r="F470" s="276" t="s">
        <v>453</v>
      </c>
      <c r="G470" s="275" t="s">
        <v>552</v>
      </c>
      <c r="H470" s="275" t="s">
        <v>1801</v>
      </c>
      <c r="I470" s="275" t="s">
        <v>1802</v>
      </c>
      <c r="J470" s="275" t="s">
        <v>1803</v>
      </c>
      <c r="K470" s="275" t="s">
        <v>960</v>
      </c>
      <c r="L470" s="277">
        <v>54.593000000000004</v>
      </c>
      <c r="M470" s="277">
        <v>1</v>
      </c>
      <c r="N470" s="278">
        <v>54.593000000000004</v>
      </c>
    </row>
    <row r="471" spans="1:14" ht="14.4" customHeight="1" x14ac:dyDescent="0.3">
      <c r="A471" s="273" t="s">
        <v>449</v>
      </c>
      <c r="B471" s="274" t="s">
        <v>451</v>
      </c>
      <c r="C471" s="275" t="s">
        <v>473</v>
      </c>
      <c r="D471" s="276" t="s">
        <v>474</v>
      </c>
      <c r="E471" s="275" t="s">
        <v>452</v>
      </c>
      <c r="F471" s="276" t="s">
        <v>453</v>
      </c>
      <c r="G471" s="275" t="s">
        <v>552</v>
      </c>
      <c r="H471" s="275" t="s">
        <v>646</v>
      </c>
      <c r="I471" s="275" t="s">
        <v>530</v>
      </c>
      <c r="J471" s="275" t="s">
        <v>647</v>
      </c>
      <c r="K471" s="275"/>
      <c r="L471" s="277">
        <v>314.99599999999998</v>
      </c>
      <c r="M471" s="277">
        <v>1</v>
      </c>
      <c r="N471" s="278">
        <v>314.99599999999998</v>
      </c>
    </row>
    <row r="472" spans="1:14" ht="14.4" customHeight="1" x14ac:dyDescent="0.3">
      <c r="A472" s="273" t="s">
        <v>449</v>
      </c>
      <c r="B472" s="274" t="s">
        <v>451</v>
      </c>
      <c r="C472" s="275" t="s">
        <v>473</v>
      </c>
      <c r="D472" s="276" t="s">
        <v>474</v>
      </c>
      <c r="E472" s="275" t="s">
        <v>452</v>
      </c>
      <c r="F472" s="276" t="s">
        <v>453</v>
      </c>
      <c r="G472" s="275" t="s">
        <v>552</v>
      </c>
      <c r="H472" s="275" t="s">
        <v>1048</v>
      </c>
      <c r="I472" s="275" t="s">
        <v>530</v>
      </c>
      <c r="J472" s="275" t="s">
        <v>1049</v>
      </c>
      <c r="K472" s="275"/>
      <c r="L472" s="277">
        <v>194.94</v>
      </c>
      <c r="M472" s="277">
        <v>2</v>
      </c>
      <c r="N472" s="278">
        <v>389.88</v>
      </c>
    </row>
    <row r="473" spans="1:14" ht="14.4" customHeight="1" x14ac:dyDescent="0.3">
      <c r="A473" s="273" t="s">
        <v>449</v>
      </c>
      <c r="B473" s="274" t="s">
        <v>451</v>
      </c>
      <c r="C473" s="275" t="s">
        <v>473</v>
      </c>
      <c r="D473" s="276" t="s">
        <v>474</v>
      </c>
      <c r="E473" s="275" t="s">
        <v>452</v>
      </c>
      <c r="F473" s="276" t="s">
        <v>453</v>
      </c>
      <c r="G473" s="275" t="s">
        <v>552</v>
      </c>
      <c r="H473" s="275" t="s">
        <v>1066</v>
      </c>
      <c r="I473" s="275" t="s">
        <v>1067</v>
      </c>
      <c r="J473" s="275" t="s">
        <v>1068</v>
      </c>
      <c r="K473" s="275" t="s">
        <v>1069</v>
      </c>
      <c r="L473" s="277">
        <v>46.422499999999999</v>
      </c>
      <c r="M473" s="277">
        <v>2</v>
      </c>
      <c r="N473" s="278">
        <v>92.844999999999999</v>
      </c>
    </row>
    <row r="474" spans="1:14" ht="14.4" customHeight="1" x14ac:dyDescent="0.3">
      <c r="A474" s="273" t="s">
        <v>449</v>
      </c>
      <c r="B474" s="274" t="s">
        <v>451</v>
      </c>
      <c r="C474" s="275" t="s">
        <v>473</v>
      </c>
      <c r="D474" s="276" t="s">
        <v>474</v>
      </c>
      <c r="E474" s="275" t="s">
        <v>452</v>
      </c>
      <c r="F474" s="276" t="s">
        <v>453</v>
      </c>
      <c r="G474" s="275" t="s">
        <v>552</v>
      </c>
      <c r="H474" s="275" t="s">
        <v>1461</v>
      </c>
      <c r="I474" s="275" t="s">
        <v>530</v>
      </c>
      <c r="J474" s="275" t="s">
        <v>1462</v>
      </c>
      <c r="K474" s="275"/>
      <c r="L474" s="277">
        <v>0.18569987640906299</v>
      </c>
      <c r="M474" s="277">
        <v>200</v>
      </c>
      <c r="N474" s="278">
        <v>37.139975281812596</v>
      </c>
    </row>
    <row r="475" spans="1:14" ht="14.4" customHeight="1" x14ac:dyDescent="0.3">
      <c r="A475" s="273" t="s">
        <v>449</v>
      </c>
      <c r="B475" s="274" t="s">
        <v>451</v>
      </c>
      <c r="C475" s="275" t="s">
        <v>473</v>
      </c>
      <c r="D475" s="276" t="s">
        <v>474</v>
      </c>
      <c r="E475" s="275" t="s">
        <v>452</v>
      </c>
      <c r="F475" s="276" t="s">
        <v>453</v>
      </c>
      <c r="G475" s="275" t="s">
        <v>552</v>
      </c>
      <c r="H475" s="275" t="s">
        <v>1804</v>
      </c>
      <c r="I475" s="275" t="s">
        <v>1805</v>
      </c>
      <c r="J475" s="275" t="s">
        <v>1806</v>
      </c>
      <c r="K475" s="275" t="s">
        <v>1807</v>
      </c>
      <c r="L475" s="277">
        <v>122.331</v>
      </c>
      <c r="M475" s="277">
        <v>2</v>
      </c>
      <c r="N475" s="278">
        <v>244.66200000000001</v>
      </c>
    </row>
    <row r="476" spans="1:14" ht="14.4" customHeight="1" x14ac:dyDescent="0.3">
      <c r="A476" s="273" t="s">
        <v>449</v>
      </c>
      <c r="B476" s="274" t="s">
        <v>451</v>
      </c>
      <c r="C476" s="275" t="s">
        <v>473</v>
      </c>
      <c r="D476" s="276" t="s">
        <v>474</v>
      </c>
      <c r="E476" s="275" t="s">
        <v>452</v>
      </c>
      <c r="F476" s="276" t="s">
        <v>453</v>
      </c>
      <c r="G476" s="275" t="s">
        <v>552</v>
      </c>
      <c r="H476" s="275" t="s">
        <v>1808</v>
      </c>
      <c r="I476" s="275" t="s">
        <v>1809</v>
      </c>
      <c r="J476" s="275" t="s">
        <v>1810</v>
      </c>
      <c r="K476" s="275" t="s">
        <v>1811</v>
      </c>
      <c r="L476" s="277">
        <v>2283.33</v>
      </c>
      <c r="M476" s="277">
        <v>1</v>
      </c>
      <c r="N476" s="278">
        <v>2283.33</v>
      </c>
    </row>
    <row r="477" spans="1:14" ht="14.4" customHeight="1" x14ac:dyDescent="0.3">
      <c r="A477" s="273" t="s">
        <v>449</v>
      </c>
      <c r="B477" s="274" t="s">
        <v>451</v>
      </c>
      <c r="C477" s="275" t="s">
        <v>473</v>
      </c>
      <c r="D477" s="276" t="s">
        <v>474</v>
      </c>
      <c r="E477" s="275" t="s">
        <v>452</v>
      </c>
      <c r="F477" s="276" t="s">
        <v>453</v>
      </c>
      <c r="G477" s="275" t="s">
        <v>552</v>
      </c>
      <c r="H477" s="275" t="s">
        <v>1812</v>
      </c>
      <c r="I477" s="275" t="s">
        <v>1813</v>
      </c>
      <c r="J477" s="275" t="s">
        <v>1814</v>
      </c>
      <c r="K477" s="275"/>
      <c r="L477" s="277">
        <v>39.9</v>
      </c>
      <c r="M477" s="277">
        <v>3</v>
      </c>
      <c r="N477" s="278">
        <v>119.7</v>
      </c>
    </row>
    <row r="478" spans="1:14" ht="14.4" customHeight="1" x14ac:dyDescent="0.3">
      <c r="A478" s="273" t="s">
        <v>449</v>
      </c>
      <c r="B478" s="274" t="s">
        <v>451</v>
      </c>
      <c r="C478" s="275" t="s">
        <v>473</v>
      </c>
      <c r="D478" s="276" t="s">
        <v>474</v>
      </c>
      <c r="E478" s="275" t="s">
        <v>452</v>
      </c>
      <c r="F478" s="276" t="s">
        <v>453</v>
      </c>
      <c r="G478" s="275" t="s">
        <v>552</v>
      </c>
      <c r="H478" s="275" t="s">
        <v>1815</v>
      </c>
      <c r="I478" s="275" t="s">
        <v>1815</v>
      </c>
      <c r="J478" s="275" t="s">
        <v>1816</v>
      </c>
      <c r="K478" s="275" t="s">
        <v>1817</v>
      </c>
      <c r="L478" s="277">
        <v>129.38</v>
      </c>
      <c r="M478" s="277">
        <v>1</v>
      </c>
      <c r="N478" s="278">
        <v>129.38</v>
      </c>
    </row>
    <row r="479" spans="1:14" ht="14.4" customHeight="1" x14ac:dyDescent="0.3">
      <c r="A479" s="273" t="s">
        <v>449</v>
      </c>
      <c r="B479" s="274" t="s">
        <v>451</v>
      </c>
      <c r="C479" s="275" t="s">
        <v>473</v>
      </c>
      <c r="D479" s="276" t="s">
        <v>474</v>
      </c>
      <c r="E479" s="275" t="s">
        <v>452</v>
      </c>
      <c r="F479" s="276" t="s">
        <v>453</v>
      </c>
      <c r="G479" s="275" t="s">
        <v>552</v>
      </c>
      <c r="H479" s="275" t="s">
        <v>1818</v>
      </c>
      <c r="I479" s="275" t="s">
        <v>1819</v>
      </c>
      <c r="J479" s="275" t="s">
        <v>1820</v>
      </c>
      <c r="K479" s="275" t="s">
        <v>1821</v>
      </c>
      <c r="L479" s="277">
        <v>75.329899999999995</v>
      </c>
      <c r="M479" s="277">
        <v>6</v>
      </c>
      <c r="N479" s="278">
        <v>451.97939999999994</v>
      </c>
    </row>
    <row r="480" spans="1:14" ht="14.4" customHeight="1" x14ac:dyDescent="0.3">
      <c r="A480" s="273" t="s">
        <v>449</v>
      </c>
      <c r="B480" s="274" t="s">
        <v>451</v>
      </c>
      <c r="C480" s="275" t="s">
        <v>473</v>
      </c>
      <c r="D480" s="276" t="s">
        <v>474</v>
      </c>
      <c r="E480" s="275" t="s">
        <v>452</v>
      </c>
      <c r="F480" s="276" t="s">
        <v>453</v>
      </c>
      <c r="G480" s="275" t="s">
        <v>552</v>
      </c>
      <c r="H480" s="275" t="s">
        <v>1822</v>
      </c>
      <c r="I480" s="275" t="s">
        <v>1823</v>
      </c>
      <c r="J480" s="275" t="s">
        <v>1824</v>
      </c>
      <c r="K480" s="275" t="s">
        <v>1825</v>
      </c>
      <c r="L480" s="277">
        <v>267.65199999999999</v>
      </c>
      <c r="M480" s="277">
        <v>2</v>
      </c>
      <c r="N480" s="278">
        <v>535.30399999999997</v>
      </c>
    </row>
    <row r="481" spans="1:14" ht="14.4" customHeight="1" x14ac:dyDescent="0.3">
      <c r="A481" s="273" t="s">
        <v>449</v>
      </c>
      <c r="B481" s="274" t="s">
        <v>451</v>
      </c>
      <c r="C481" s="275" t="s">
        <v>473</v>
      </c>
      <c r="D481" s="276" t="s">
        <v>474</v>
      </c>
      <c r="E481" s="275" t="s">
        <v>452</v>
      </c>
      <c r="F481" s="276" t="s">
        <v>453</v>
      </c>
      <c r="G481" s="275" t="s">
        <v>552</v>
      </c>
      <c r="H481" s="275" t="s">
        <v>1826</v>
      </c>
      <c r="I481" s="275" t="s">
        <v>1827</v>
      </c>
      <c r="J481" s="275" t="s">
        <v>1828</v>
      </c>
      <c r="K481" s="275" t="s">
        <v>1829</v>
      </c>
      <c r="L481" s="277">
        <v>26.25</v>
      </c>
      <c r="M481" s="277">
        <v>2</v>
      </c>
      <c r="N481" s="278">
        <v>52.5</v>
      </c>
    </row>
    <row r="482" spans="1:14" ht="14.4" customHeight="1" x14ac:dyDescent="0.3">
      <c r="A482" s="273" t="s">
        <v>449</v>
      </c>
      <c r="B482" s="274" t="s">
        <v>451</v>
      </c>
      <c r="C482" s="275" t="s">
        <v>473</v>
      </c>
      <c r="D482" s="276" t="s">
        <v>474</v>
      </c>
      <c r="E482" s="275" t="s">
        <v>452</v>
      </c>
      <c r="F482" s="276" t="s">
        <v>453</v>
      </c>
      <c r="G482" s="275" t="s">
        <v>552</v>
      </c>
      <c r="H482" s="275" t="s">
        <v>1830</v>
      </c>
      <c r="I482" s="275" t="s">
        <v>1831</v>
      </c>
      <c r="J482" s="275" t="s">
        <v>1832</v>
      </c>
      <c r="K482" s="275" t="s">
        <v>1833</v>
      </c>
      <c r="L482" s="277">
        <v>80.19</v>
      </c>
      <c r="M482" s="277">
        <v>1</v>
      </c>
      <c r="N482" s="278">
        <v>80.19</v>
      </c>
    </row>
    <row r="483" spans="1:14" ht="14.4" customHeight="1" x14ac:dyDescent="0.3">
      <c r="A483" s="273" t="s">
        <v>449</v>
      </c>
      <c r="B483" s="274" t="s">
        <v>451</v>
      </c>
      <c r="C483" s="275" t="s">
        <v>473</v>
      </c>
      <c r="D483" s="276" t="s">
        <v>474</v>
      </c>
      <c r="E483" s="275" t="s">
        <v>452</v>
      </c>
      <c r="F483" s="276" t="s">
        <v>453</v>
      </c>
      <c r="G483" s="275" t="s">
        <v>552</v>
      </c>
      <c r="H483" s="275" t="s">
        <v>1834</v>
      </c>
      <c r="I483" s="275" t="s">
        <v>1835</v>
      </c>
      <c r="J483" s="275" t="s">
        <v>989</v>
      </c>
      <c r="K483" s="275" t="s">
        <v>1836</v>
      </c>
      <c r="L483" s="277">
        <v>54.816099999999992</v>
      </c>
      <c r="M483" s="277">
        <v>5</v>
      </c>
      <c r="N483" s="278">
        <v>274.08049999999997</v>
      </c>
    </row>
    <row r="484" spans="1:14" ht="14.4" customHeight="1" x14ac:dyDescent="0.3">
      <c r="A484" s="273" t="s">
        <v>449</v>
      </c>
      <c r="B484" s="274" t="s">
        <v>451</v>
      </c>
      <c r="C484" s="275" t="s">
        <v>473</v>
      </c>
      <c r="D484" s="276" t="s">
        <v>474</v>
      </c>
      <c r="E484" s="275" t="s">
        <v>452</v>
      </c>
      <c r="F484" s="276" t="s">
        <v>453</v>
      </c>
      <c r="G484" s="275" t="s">
        <v>552</v>
      </c>
      <c r="H484" s="275" t="s">
        <v>1837</v>
      </c>
      <c r="I484" s="275" t="s">
        <v>530</v>
      </c>
      <c r="J484" s="275" t="s">
        <v>1838</v>
      </c>
      <c r="K484" s="275" t="s">
        <v>1839</v>
      </c>
      <c r="L484" s="277">
        <v>5.1400000000000001E-2</v>
      </c>
      <c r="M484" s="277">
        <v>4356</v>
      </c>
      <c r="N484" s="278">
        <v>223.89840000000001</v>
      </c>
    </row>
    <row r="485" spans="1:14" ht="14.4" customHeight="1" x14ac:dyDescent="0.3">
      <c r="A485" s="273" t="s">
        <v>449</v>
      </c>
      <c r="B485" s="274" t="s">
        <v>451</v>
      </c>
      <c r="C485" s="275" t="s">
        <v>473</v>
      </c>
      <c r="D485" s="276" t="s">
        <v>474</v>
      </c>
      <c r="E485" s="275" t="s">
        <v>452</v>
      </c>
      <c r="F485" s="276" t="s">
        <v>453</v>
      </c>
      <c r="G485" s="275" t="s">
        <v>552</v>
      </c>
      <c r="H485" s="275" t="s">
        <v>1840</v>
      </c>
      <c r="I485" s="275" t="s">
        <v>530</v>
      </c>
      <c r="J485" s="275" t="s">
        <v>1841</v>
      </c>
      <c r="K485" s="275"/>
      <c r="L485" s="277">
        <v>69.19</v>
      </c>
      <c r="M485" s="277">
        <v>1</v>
      </c>
      <c r="N485" s="278">
        <v>69.19</v>
      </c>
    </row>
    <row r="486" spans="1:14" ht="14.4" customHeight="1" x14ac:dyDescent="0.3">
      <c r="A486" s="273" t="s">
        <v>449</v>
      </c>
      <c r="B486" s="274" t="s">
        <v>451</v>
      </c>
      <c r="C486" s="275" t="s">
        <v>473</v>
      </c>
      <c r="D486" s="276" t="s">
        <v>474</v>
      </c>
      <c r="E486" s="275" t="s">
        <v>452</v>
      </c>
      <c r="F486" s="276" t="s">
        <v>453</v>
      </c>
      <c r="G486" s="275" t="s">
        <v>552</v>
      </c>
      <c r="H486" s="275" t="s">
        <v>1842</v>
      </c>
      <c r="I486" s="275" t="s">
        <v>530</v>
      </c>
      <c r="J486" s="275" t="s">
        <v>1843</v>
      </c>
      <c r="K486" s="275"/>
      <c r="L486" s="277">
        <v>118.79</v>
      </c>
      <c r="M486" s="277">
        <v>2</v>
      </c>
      <c r="N486" s="278">
        <v>237.58</v>
      </c>
    </row>
    <row r="487" spans="1:14" ht="14.4" customHeight="1" x14ac:dyDescent="0.3">
      <c r="A487" s="273" t="s">
        <v>449</v>
      </c>
      <c r="B487" s="274" t="s">
        <v>451</v>
      </c>
      <c r="C487" s="275" t="s">
        <v>473</v>
      </c>
      <c r="D487" s="276" t="s">
        <v>474</v>
      </c>
      <c r="E487" s="275" t="s">
        <v>452</v>
      </c>
      <c r="F487" s="276" t="s">
        <v>453</v>
      </c>
      <c r="G487" s="275" t="s">
        <v>552</v>
      </c>
      <c r="H487" s="275" t="s">
        <v>1844</v>
      </c>
      <c r="I487" s="275" t="s">
        <v>530</v>
      </c>
      <c r="J487" s="275" t="s">
        <v>1845</v>
      </c>
      <c r="K487" s="275"/>
      <c r="L487" s="277">
        <v>26.16</v>
      </c>
      <c r="M487" s="277">
        <v>2</v>
      </c>
      <c r="N487" s="278">
        <v>52.32</v>
      </c>
    </row>
    <row r="488" spans="1:14" ht="14.4" customHeight="1" x14ac:dyDescent="0.3">
      <c r="A488" s="273" t="s">
        <v>449</v>
      </c>
      <c r="B488" s="274" t="s">
        <v>451</v>
      </c>
      <c r="C488" s="275" t="s">
        <v>473</v>
      </c>
      <c r="D488" s="276" t="s">
        <v>474</v>
      </c>
      <c r="E488" s="275" t="s">
        <v>452</v>
      </c>
      <c r="F488" s="276" t="s">
        <v>453</v>
      </c>
      <c r="G488" s="275" t="s">
        <v>552</v>
      </c>
      <c r="H488" s="275" t="s">
        <v>1846</v>
      </c>
      <c r="I488" s="275" t="s">
        <v>530</v>
      </c>
      <c r="J488" s="275" t="s">
        <v>1847</v>
      </c>
      <c r="K488" s="275" t="s">
        <v>1848</v>
      </c>
      <c r="L488" s="277">
        <v>85.965000000000003</v>
      </c>
      <c r="M488" s="277">
        <v>1</v>
      </c>
      <c r="N488" s="278">
        <v>85.965000000000003</v>
      </c>
    </row>
    <row r="489" spans="1:14" ht="14.4" customHeight="1" x14ac:dyDescent="0.3">
      <c r="A489" s="273" t="s">
        <v>449</v>
      </c>
      <c r="B489" s="274" t="s">
        <v>451</v>
      </c>
      <c r="C489" s="275" t="s">
        <v>473</v>
      </c>
      <c r="D489" s="276" t="s">
        <v>474</v>
      </c>
      <c r="E489" s="275" t="s">
        <v>452</v>
      </c>
      <c r="F489" s="276" t="s">
        <v>453</v>
      </c>
      <c r="G489" s="275" t="s">
        <v>552</v>
      </c>
      <c r="H489" s="275" t="s">
        <v>1849</v>
      </c>
      <c r="I489" s="275" t="s">
        <v>530</v>
      </c>
      <c r="J489" s="275" t="s">
        <v>1850</v>
      </c>
      <c r="K489" s="275"/>
      <c r="L489" s="277">
        <v>242.59200000000001</v>
      </c>
      <c r="M489" s="277">
        <v>1</v>
      </c>
      <c r="N489" s="278">
        <v>242.59200000000001</v>
      </c>
    </row>
    <row r="490" spans="1:14" ht="14.4" customHeight="1" x14ac:dyDescent="0.3">
      <c r="A490" s="273" t="s">
        <v>449</v>
      </c>
      <c r="B490" s="274" t="s">
        <v>451</v>
      </c>
      <c r="C490" s="275" t="s">
        <v>473</v>
      </c>
      <c r="D490" s="276" t="s">
        <v>474</v>
      </c>
      <c r="E490" s="275" t="s">
        <v>452</v>
      </c>
      <c r="F490" s="276" t="s">
        <v>453</v>
      </c>
      <c r="G490" s="275" t="s">
        <v>552</v>
      </c>
      <c r="H490" s="275" t="s">
        <v>1851</v>
      </c>
      <c r="I490" s="275" t="s">
        <v>530</v>
      </c>
      <c r="J490" s="275" t="s">
        <v>1852</v>
      </c>
      <c r="K490" s="275"/>
      <c r="L490" s="277">
        <v>148.49</v>
      </c>
      <c r="M490" s="277">
        <v>1</v>
      </c>
      <c r="N490" s="278">
        <v>148.49</v>
      </c>
    </row>
    <row r="491" spans="1:14" ht="14.4" customHeight="1" x14ac:dyDescent="0.3">
      <c r="A491" s="273" t="s">
        <v>449</v>
      </c>
      <c r="B491" s="274" t="s">
        <v>451</v>
      </c>
      <c r="C491" s="275" t="s">
        <v>473</v>
      </c>
      <c r="D491" s="276" t="s">
        <v>474</v>
      </c>
      <c r="E491" s="275" t="s">
        <v>452</v>
      </c>
      <c r="F491" s="276" t="s">
        <v>453</v>
      </c>
      <c r="G491" s="275" t="s">
        <v>552</v>
      </c>
      <c r="H491" s="275" t="s">
        <v>1853</v>
      </c>
      <c r="I491" s="275" t="s">
        <v>1854</v>
      </c>
      <c r="J491" s="275" t="s">
        <v>1855</v>
      </c>
      <c r="K491" s="275" t="s">
        <v>1856</v>
      </c>
      <c r="L491" s="277">
        <v>137.05000000000001</v>
      </c>
      <c r="M491" s="277">
        <v>1</v>
      </c>
      <c r="N491" s="278">
        <v>137.05000000000001</v>
      </c>
    </row>
    <row r="492" spans="1:14" ht="14.4" customHeight="1" x14ac:dyDescent="0.3">
      <c r="A492" s="273" t="s">
        <v>449</v>
      </c>
      <c r="B492" s="274" t="s">
        <v>451</v>
      </c>
      <c r="C492" s="275" t="s">
        <v>473</v>
      </c>
      <c r="D492" s="276" t="s">
        <v>474</v>
      </c>
      <c r="E492" s="275" t="s">
        <v>452</v>
      </c>
      <c r="F492" s="276" t="s">
        <v>453</v>
      </c>
      <c r="G492" s="275" t="s">
        <v>552</v>
      </c>
      <c r="H492" s="275" t="s">
        <v>1857</v>
      </c>
      <c r="I492" s="275" t="s">
        <v>530</v>
      </c>
      <c r="J492" s="275" t="s">
        <v>1858</v>
      </c>
      <c r="K492" s="275"/>
      <c r="L492" s="277">
        <v>373.66</v>
      </c>
      <c r="M492" s="277">
        <v>1</v>
      </c>
      <c r="N492" s="278">
        <v>373.66</v>
      </c>
    </row>
    <row r="493" spans="1:14" ht="14.4" customHeight="1" x14ac:dyDescent="0.3">
      <c r="A493" s="273" t="s">
        <v>449</v>
      </c>
      <c r="B493" s="274" t="s">
        <v>451</v>
      </c>
      <c r="C493" s="275" t="s">
        <v>473</v>
      </c>
      <c r="D493" s="276" t="s">
        <v>474</v>
      </c>
      <c r="E493" s="275" t="s">
        <v>452</v>
      </c>
      <c r="F493" s="276" t="s">
        <v>453</v>
      </c>
      <c r="G493" s="275" t="s">
        <v>552</v>
      </c>
      <c r="H493" s="275" t="s">
        <v>1859</v>
      </c>
      <c r="I493" s="275" t="s">
        <v>530</v>
      </c>
      <c r="J493" s="275" t="s">
        <v>1860</v>
      </c>
      <c r="K493" s="275"/>
      <c r="L493" s="277">
        <v>78</v>
      </c>
      <c r="M493" s="277">
        <v>2</v>
      </c>
      <c r="N493" s="278">
        <v>156</v>
      </c>
    </row>
    <row r="494" spans="1:14" ht="14.4" customHeight="1" x14ac:dyDescent="0.3">
      <c r="A494" s="273" t="s">
        <v>449</v>
      </c>
      <c r="B494" s="274" t="s">
        <v>451</v>
      </c>
      <c r="C494" s="275" t="s">
        <v>473</v>
      </c>
      <c r="D494" s="276" t="s">
        <v>474</v>
      </c>
      <c r="E494" s="275" t="s">
        <v>452</v>
      </c>
      <c r="F494" s="276" t="s">
        <v>453</v>
      </c>
      <c r="G494" s="275" t="s">
        <v>552</v>
      </c>
      <c r="H494" s="275" t="s">
        <v>1861</v>
      </c>
      <c r="I494" s="275" t="s">
        <v>530</v>
      </c>
      <c r="J494" s="275" t="s">
        <v>1862</v>
      </c>
      <c r="K494" s="275"/>
      <c r="L494" s="277">
        <v>190.57499999999999</v>
      </c>
      <c r="M494" s="277">
        <v>1</v>
      </c>
      <c r="N494" s="278">
        <v>190.57499999999999</v>
      </c>
    </row>
    <row r="495" spans="1:14" ht="14.4" customHeight="1" x14ac:dyDescent="0.3">
      <c r="A495" s="273" t="s">
        <v>449</v>
      </c>
      <c r="B495" s="274" t="s">
        <v>451</v>
      </c>
      <c r="C495" s="275" t="s">
        <v>473</v>
      </c>
      <c r="D495" s="276" t="s">
        <v>474</v>
      </c>
      <c r="E495" s="275" t="s">
        <v>452</v>
      </c>
      <c r="F495" s="276" t="s">
        <v>453</v>
      </c>
      <c r="G495" s="275" t="s">
        <v>552</v>
      </c>
      <c r="H495" s="275" t="s">
        <v>1863</v>
      </c>
      <c r="I495" s="275" t="s">
        <v>530</v>
      </c>
      <c r="J495" s="275" t="s">
        <v>1864</v>
      </c>
      <c r="K495" s="275"/>
      <c r="L495" s="277">
        <v>84.600999999999999</v>
      </c>
      <c r="M495" s="277">
        <v>1</v>
      </c>
      <c r="N495" s="278">
        <v>84.600999999999999</v>
      </c>
    </row>
    <row r="496" spans="1:14" ht="14.4" customHeight="1" x14ac:dyDescent="0.3">
      <c r="A496" s="273" t="s">
        <v>449</v>
      </c>
      <c r="B496" s="274" t="s">
        <v>451</v>
      </c>
      <c r="C496" s="275" t="s">
        <v>473</v>
      </c>
      <c r="D496" s="276" t="s">
        <v>474</v>
      </c>
      <c r="E496" s="275" t="s">
        <v>452</v>
      </c>
      <c r="F496" s="276" t="s">
        <v>453</v>
      </c>
      <c r="G496" s="275" t="s">
        <v>552</v>
      </c>
      <c r="H496" s="275" t="s">
        <v>1865</v>
      </c>
      <c r="I496" s="275" t="s">
        <v>530</v>
      </c>
      <c r="J496" s="275" t="s">
        <v>1866</v>
      </c>
      <c r="K496" s="275" t="s">
        <v>1867</v>
      </c>
      <c r="L496" s="277">
        <v>164.59321586362299</v>
      </c>
      <c r="M496" s="277">
        <v>1</v>
      </c>
      <c r="N496" s="278">
        <v>164.59321586362299</v>
      </c>
    </row>
    <row r="497" spans="1:14" ht="14.4" customHeight="1" x14ac:dyDescent="0.3">
      <c r="A497" s="273" t="s">
        <v>449</v>
      </c>
      <c r="B497" s="274" t="s">
        <v>451</v>
      </c>
      <c r="C497" s="275" t="s">
        <v>473</v>
      </c>
      <c r="D497" s="276" t="s">
        <v>474</v>
      </c>
      <c r="E497" s="275" t="s">
        <v>452</v>
      </c>
      <c r="F497" s="276" t="s">
        <v>453</v>
      </c>
      <c r="G497" s="275" t="s">
        <v>552</v>
      </c>
      <c r="H497" s="275" t="s">
        <v>1868</v>
      </c>
      <c r="I497" s="275" t="s">
        <v>530</v>
      </c>
      <c r="J497" s="275" t="s">
        <v>1869</v>
      </c>
      <c r="K497" s="275" t="s">
        <v>1870</v>
      </c>
      <c r="L497" s="277">
        <v>80.8</v>
      </c>
      <c r="M497" s="277">
        <v>1</v>
      </c>
      <c r="N497" s="278">
        <v>80.8</v>
      </c>
    </row>
    <row r="498" spans="1:14" ht="14.4" customHeight="1" x14ac:dyDescent="0.3">
      <c r="A498" s="273" t="s">
        <v>449</v>
      </c>
      <c r="B498" s="274" t="s">
        <v>451</v>
      </c>
      <c r="C498" s="275" t="s">
        <v>473</v>
      </c>
      <c r="D498" s="276" t="s">
        <v>474</v>
      </c>
      <c r="E498" s="275" t="s">
        <v>452</v>
      </c>
      <c r="F498" s="276" t="s">
        <v>453</v>
      </c>
      <c r="G498" s="275" t="s">
        <v>552</v>
      </c>
      <c r="H498" s="275" t="s">
        <v>1871</v>
      </c>
      <c r="I498" s="275" t="s">
        <v>530</v>
      </c>
      <c r="J498" s="275" t="s">
        <v>1872</v>
      </c>
      <c r="K498" s="275" t="s">
        <v>1873</v>
      </c>
      <c r="L498" s="277">
        <v>69.861000000000004</v>
      </c>
      <c r="M498" s="277">
        <v>4</v>
      </c>
      <c r="N498" s="278">
        <v>279.44400000000002</v>
      </c>
    </row>
    <row r="499" spans="1:14" ht="14.4" customHeight="1" x14ac:dyDescent="0.3">
      <c r="A499" s="273" t="s">
        <v>449</v>
      </c>
      <c r="B499" s="274" t="s">
        <v>451</v>
      </c>
      <c r="C499" s="275" t="s">
        <v>473</v>
      </c>
      <c r="D499" s="276" t="s">
        <v>474</v>
      </c>
      <c r="E499" s="275" t="s">
        <v>452</v>
      </c>
      <c r="F499" s="276" t="s">
        <v>453</v>
      </c>
      <c r="G499" s="275" t="s">
        <v>552</v>
      </c>
      <c r="H499" s="275" t="s">
        <v>1874</v>
      </c>
      <c r="I499" s="275" t="s">
        <v>530</v>
      </c>
      <c r="J499" s="275" t="s">
        <v>1875</v>
      </c>
      <c r="K499" s="275" t="s">
        <v>727</v>
      </c>
      <c r="L499" s="277">
        <v>198.82</v>
      </c>
      <c r="M499" s="277">
        <v>1</v>
      </c>
      <c r="N499" s="278">
        <v>198.82</v>
      </c>
    </row>
    <row r="500" spans="1:14" ht="14.4" customHeight="1" x14ac:dyDescent="0.3">
      <c r="A500" s="273" t="s">
        <v>449</v>
      </c>
      <c r="B500" s="274" t="s">
        <v>451</v>
      </c>
      <c r="C500" s="275" t="s">
        <v>473</v>
      </c>
      <c r="D500" s="276" t="s">
        <v>474</v>
      </c>
      <c r="E500" s="275" t="s">
        <v>452</v>
      </c>
      <c r="F500" s="276" t="s">
        <v>453</v>
      </c>
      <c r="G500" s="275" t="s">
        <v>552</v>
      </c>
      <c r="H500" s="275" t="s">
        <v>1876</v>
      </c>
      <c r="I500" s="275" t="s">
        <v>763</v>
      </c>
      <c r="J500" s="275" t="s">
        <v>1877</v>
      </c>
      <c r="K500" s="275"/>
      <c r="L500" s="277">
        <v>127.518014665151</v>
      </c>
      <c r="M500" s="277">
        <v>2</v>
      </c>
      <c r="N500" s="278">
        <v>255.036029330302</v>
      </c>
    </row>
    <row r="501" spans="1:14" ht="14.4" customHeight="1" x14ac:dyDescent="0.3">
      <c r="A501" s="273" t="s">
        <v>449</v>
      </c>
      <c r="B501" s="274" t="s">
        <v>451</v>
      </c>
      <c r="C501" s="275" t="s">
        <v>473</v>
      </c>
      <c r="D501" s="276" t="s">
        <v>474</v>
      </c>
      <c r="E501" s="275" t="s">
        <v>452</v>
      </c>
      <c r="F501" s="276" t="s">
        <v>453</v>
      </c>
      <c r="G501" s="275" t="s">
        <v>552</v>
      </c>
      <c r="H501" s="275" t="s">
        <v>1878</v>
      </c>
      <c r="I501" s="275" t="s">
        <v>530</v>
      </c>
      <c r="J501" s="275" t="s">
        <v>1879</v>
      </c>
      <c r="K501" s="275"/>
      <c r="L501" s="277">
        <v>20.064</v>
      </c>
      <c r="M501" s="277">
        <v>1</v>
      </c>
      <c r="N501" s="278">
        <v>20.064</v>
      </c>
    </row>
    <row r="502" spans="1:14" ht="14.4" customHeight="1" x14ac:dyDescent="0.3">
      <c r="A502" s="273" t="s">
        <v>449</v>
      </c>
      <c r="B502" s="274" t="s">
        <v>451</v>
      </c>
      <c r="C502" s="275" t="s">
        <v>473</v>
      </c>
      <c r="D502" s="276" t="s">
        <v>474</v>
      </c>
      <c r="E502" s="275" t="s">
        <v>452</v>
      </c>
      <c r="F502" s="276" t="s">
        <v>453</v>
      </c>
      <c r="G502" s="275" t="s">
        <v>552</v>
      </c>
      <c r="H502" s="275" t="s">
        <v>1880</v>
      </c>
      <c r="I502" s="275" t="s">
        <v>530</v>
      </c>
      <c r="J502" s="275" t="s">
        <v>1881</v>
      </c>
      <c r="K502" s="275"/>
      <c r="L502" s="277">
        <v>147.02000000000001</v>
      </c>
      <c r="M502" s="277">
        <v>1</v>
      </c>
      <c r="N502" s="278">
        <v>147.02000000000001</v>
      </c>
    </row>
    <row r="503" spans="1:14" ht="14.4" customHeight="1" x14ac:dyDescent="0.3">
      <c r="A503" s="273" t="s">
        <v>449</v>
      </c>
      <c r="B503" s="274" t="s">
        <v>451</v>
      </c>
      <c r="C503" s="275" t="s">
        <v>473</v>
      </c>
      <c r="D503" s="276" t="s">
        <v>474</v>
      </c>
      <c r="E503" s="275" t="s">
        <v>452</v>
      </c>
      <c r="F503" s="276" t="s">
        <v>453</v>
      </c>
      <c r="G503" s="275" t="s">
        <v>552</v>
      </c>
      <c r="H503" s="275" t="s">
        <v>1882</v>
      </c>
      <c r="I503" s="275" t="s">
        <v>530</v>
      </c>
      <c r="J503" s="275" t="s">
        <v>1883</v>
      </c>
      <c r="K503" s="275"/>
      <c r="L503" s="277">
        <v>131.81</v>
      </c>
      <c r="M503" s="277">
        <v>1</v>
      </c>
      <c r="N503" s="278">
        <v>131.81</v>
      </c>
    </row>
    <row r="504" spans="1:14" ht="14.4" customHeight="1" x14ac:dyDescent="0.3">
      <c r="A504" s="273" t="s">
        <v>449</v>
      </c>
      <c r="B504" s="274" t="s">
        <v>451</v>
      </c>
      <c r="C504" s="275" t="s">
        <v>473</v>
      </c>
      <c r="D504" s="276" t="s">
        <v>474</v>
      </c>
      <c r="E504" s="275" t="s">
        <v>452</v>
      </c>
      <c r="F504" s="276" t="s">
        <v>453</v>
      </c>
      <c r="G504" s="275" t="s">
        <v>552</v>
      </c>
      <c r="H504" s="275" t="s">
        <v>728</v>
      </c>
      <c r="I504" s="275" t="s">
        <v>729</v>
      </c>
      <c r="J504" s="275" t="s">
        <v>730</v>
      </c>
      <c r="K504" s="275" t="s">
        <v>731</v>
      </c>
      <c r="L504" s="277">
        <v>3641.6199999999899</v>
      </c>
      <c r="M504" s="277">
        <v>1</v>
      </c>
      <c r="N504" s="278">
        <v>3641.6199999999899</v>
      </c>
    </row>
    <row r="505" spans="1:14" ht="14.4" customHeight="1" x14ac:dyDescent="0.3">
      <c r="A505" s="273" t="s">
        <v>449</v>
      </c>
      <c r="B505" s="274" t="s">
        <v>451</v>
      </c>
      <c r="C505" s="275" t="s">
        <v>473</v>
      </c>
      <c r="D505" s="276" t="s">
        <v>474</v>
      </c>
      <c r="E505" s="275" t="s">
        <v>452</v>
      </c>
      <c r="F505" s="276" t="s">
        <v>453</v>
      </c>
      <c r="G505" s="275" t="s">
        <v>552</v>
      </c>
      <c r="H505" s="275" t="s">
        <v>1884</v>
      </c>
      <c r="I505" s="275" t="s">
        <v>1885</v>
      </c>
      <c r="J505" s="275" t="s">
        <v>1886</v>
      </c>
      <c r="K505" s="275" t="s">
        <v>1887</v>
      </c>
      <c r="L505" s="277">
        <v>345.84</v>
      </c>
      <c r="M505" s="277">
        <v>1</v>
      </c>
      <c r="N505" s="278">
        <v>345.84</v>
      </c>
    </row>
    <row r="506" spans="1:14" ht="14.4" customHeight="1" x14ac:dyDescent="0.3">
      <c r="A506" s="273" t="s">
        <v>449</v>
      </c>
      <c r="B506" s="274" t="s">
        <v>451</v>
      </c>
      <c r="C506" s="275" t="s">
        <v>473</v>
      </c>
      <c r="D506" s="276" t="s">
        <v>474</v>
      </c>
      <c r="E506" s="275" t="s">
        <v>452</v>
      </c>
      <c r="F506" s="276" t="s">
        <v>453</v>
      </c>
      <c r="G506" s="275" t="s">
        <v>552</v>
      </c>
      <c r="H506" s="275" t="s">
        <v>1888</v>
      </c>
      <c r="I506" s="275" t="s">
        <v>1889</v>
      </c>
      <c r="J506" s="275" t="s">
        <v>1890</v>
      </c>
      <c r="K506" s="275" t="s">
        <v>1891</v>
      </c>
      <c r="L506" s="277">
        <v>390.49250000000001</v>
      </c>
      <c r="M506" s="277">
        <v>2</v>
      </c>
      <c r="N506" s="278">
        <v>780.98500000000001</v>
      </c>
    </row>
    <row r="507" spans="1:14" ht="14.4" customHeight="1" x14ac:dyDescent="0.3">
      <c r="A507" s="273" t="s">
        <v>449</v>
      </c>
      <c r="B507" s="274" t="s">
        <v>451</v>
      </c>
      <c r="C507" s="275" t="s">
        <v>473</v>
      </c>
      <c r="D507" s="276" t="s">
        <v>474</v>
      </c>
      <c r="E507" s="275" t="s">
        <v>452</v>
      </c>
      <c r="F507" s="276" t="s">
        <v>453</v>
      </c>
      <c r="G507" s="275" t="s">
        <v>552</v>
      </c>
      <c r="H507" s="275" t="s">
        <v>1892</v>
      </c>
      <c r="I507" s="275" t="s">
        <v>1893</v>
      </c>
      <c r="J507" s="275" t="s">
        <v>1894</v>
      </c>
      <c r="K507" s="275" t="s">
        <v>1895</v>
      </c>
      <c r="L507" s="277">
        <v>67.727000000000004</v>
      </c>
      <c r="M507" s="277">
        <v>1</v>
      </c>
      <c r="N507" s="278">
        <v>67.727000000000004</v>
      </c>
    </row>
    <row r="508" spans="1:14" ht="14.4" customHeight="1" x14ac:dyDescent="0.3">
      <c r="A508" s="273" t="s">
        <v>449</v>
      </c>
      <c r="B508" s="274" t="s">
        <v>451</v>
      </c>
      <c r="C508" s="275" t="s">
        <v>473</v>
      </c>
      <c r="D508" s="276" t="s">
        <v>474</v>
      </c>
      <c r="E508" s="275" t="s">
        <v>452</v>
      </c>
      <c r="F508" s="276" t="s">
        <v>453</v>
      </c>
      <c r="G508" s="275" t="s">
        <v>552</v>
      </c>
      <c r="H508" s="275" t="s">
        <v>1896</v>
      </c>
      <c r="I508" s="275" t="s">
        <v>530</v>
      </c>
      <c r="J508" s="275" t="s">
        <v>1897</v>
      </c>
      <c r="K508" s="275"/>
      <c r="L508" s="277">
        <v>21.42</v>
      </c>
      <c r="M508" s="277">
        <v>1</v>
      </c>
      <c r="N508" s="278">
        <v>21.42</v>
      </c>
    </row>
    <row r="509" spans="1:14" ht="14.4" customHeight="1" x14ac:dyDescent="0.3">
      <c r="A509" s="273" t="s">
        <v>449</v>
      </c>
      <c r="B509" s="274" t="s">
        <v>451</v>
      </c>
      <c r="C509" s="275" t="s">
        <v>473</v>
      </c>
      <c r="D509" s="276" t="s">
        <v>474</v>
      </c>
      <c r="E509" s="275" t="s">
        <v>452</v>
      </c>
      <c r="F509" s="276" t="s">
        <v>453</v>
      </c>
      <c r="G509" s="275" t="s">
        <v>552</v>
      </c>
      <c r="H509" s="275" t="s">
        <v>1898</v>
      </c>
      <c r="I509" s="275" t="s">
        <v>530</v>
      </c>
      <c r="J509" s="275" t="s">
        <v>1899</v>
      </c>
      <c r="K509" s="275" t="s">
        <v>1900</v>
      </c>
      <c r="L509" s="277">
        <v>136.613333333333</v>
      </c>
      <c r="M509" s="277">
        <v>1</v>
      </c>
      <c r="N509" s="278">
        <v>136.613333333333</v>
      </c>
    </row>
    <row r="510" spans="1:14" ht="14.4" customHeight="1" x14ac:dyDescent="0.3">
      <c r="A510" s="273" t="s">
        <v>449</v>
      </c>
      <c r="B510" s="274" t="s">
        <v>451</v>
      </c>
      <c r="C510" s="275" t="s">
        <v>473</v>
      </c>
      <c r="D510" s="276" t="s">
        <v>474</v>
      </c>
      <c r="E510" s="275" t="s">
        <v>452</v>
      </c>
      <c r="F510" s="276" t="s">
        <v>453</v>
      </c>
      <c r="G510" s="275" t="s">
        <v>552</v>
      </c>
      <c r="H510" s="275" t="s">
        <v>1901</v>
      </c>
      <c r="I510" s="275" t="s">
        <v>530</v>
      </c>
      <c r="J510" s="275" t="s">
        <v>1902</v>
      </c>
      <c r="K510" s="275"/>
      <c r="L510" s="277">
        <v>95.619968541923797</v>
      </c>
      <c r="M510" s="277">
        <v>1</v>
      </c>
      <c r="N510" s="278">
        <v>95.619968541923797</v>
      </c>
    </row>
    <row r="511" spans="1:14" ht="14.4" customHeight="1" x14ac:dyDescent="0.3">
      <c r="A511" s="273" t="s">
        <v>449</v>
      </c>
      <c r="B511" s="274" t="s">
        <v>451</v>
      </c>
      <c r="C511" s="275" t="s">
        <v>473</v>
      </c>
      <c r="D511" s="276" t="s">
        <v>474</v>
      </c>
      <c r="E511" s="275" t="s">
        <v>452</v>
      </c>
      <c r="F511" s="276" t="s">
        <v>453</v>
      </c>
      <c r="G511" s="275" t="s">
        <v>552</v>
      </c>
      <c r="H511" s="275" t="s">
        <v>1903</v>
      </c>
      <c r="I511" s="275" t="s">
        <v>530</v>
      </c>
      <c r="J511" s="275" t="s">
        <v>1904</v>
      </c>
      <c r="K511" s="275"/>
      <c r="L511" s="277">
        <v>77.89</v>
      </c>
      <c r="M511" s="277">
        <v>2</v>
      </c>
      <c r="N511" s="278">
        <v>155.78</v>
      </c>
    </row>
    <row r="512" spans="1:14" ht="14.4" customHeight="1" x14ac:dyDescent="0.3">
      <c r="A512" s="273" t="s">
        <v>449</v>
      </c>
      <c r="B512" s="274" t="s">
        <v>451</v>
      </c>
      <c r="C512" s="275" t="s">
        <v>473</v>
      </c>
      <c r="D512" s="276" t="s">
        <v>474</v>
      </c>
      <c r="E512" s="275" t="s">
        <v>452</v>
      </c>
      <c r="F512" s="276" t="s">
        <v>453</v>
      </c>
      <c r="G512" s="275" t="s">
        <v>552</v>
      </c>
      <c r="H512" s="275" t="s">
        <v>1905</v>
      </c>
      <c r="I512" s="275" t="s">
        <v>530</v>
      </c>
      <c r="J512" s="275" t="s">
        <v>1906</v>
      </c>
      <c r="K512" s="275"/>
      <c r="L512" s="277">
        <v>34.386000000000003</v>
      </c>
      <c r="M512" s="277">
        <v>3</v>
      </c>
      <c r="N512" s="278">
        <v>103.15800000000002</v>
      </c>
    </row>
    <row r="513" spans="1:14" ht="14.4" customHeight="1" x14ac:dyDescent="0.3">
      <c r="A513" s="273" t="s">
        <v>449</v>
      </c>
      <c r="B513" s="274" t="s">
        <v>451</v>
      </c>
      <c r="C513" s="275" t="s">
        <v>473</v>
      </c>
      <c r="D513" s="276" t="s">
        <v>474</v>
      </c>
      <c r="E513" s="275" t="s">
        <v>452</v>
      </c>
      <c r="F513" s="276" t="s">
        <v>453</v>
      </c>
      <c r="G513" s="275" t="s">
        <v>552</v>
      </c>
      <c r="H513" s="275" t="s">
        <v>1112</v>
      </c>
      <c r="I513" s="275" t="s">
        <v>530</v>
      </c>
      <c r="J513" s="275" t="s">
        <v>1113</v>
      </c>
      <c r="K513" s="275"/>
      <c r="L513" s="277">
        <v>196</v>
      </c>
      <c r="M513" s="277">
        <v>1</v>
      </c>
      <c r="N513" s="278">
        <v>196</v>
      </c>
    </row>
    <row r="514" spans="1:14" ht="14.4" customHeight="1" x14ac:dyDescent="0.3">
      <c r="A514" s="273" t="s">
        <v>449</v>
      </c>
      <c r="B514" s="274" t="s">
        <v>451</v>
      </c>
      <c r="C514" s="275" t="s">
        <v>473</v>
      </c>
      <c r="D514" s="276" t="s">
        <v>474</v>
      </c>
      <c r="E514" s="275" t="s">
        <v>452</v>
      </c>
      <c r="F514" s="276" t="s">
        <v>453</v>
      </c>
      <c r="G514" s="275" t="s">
        <v>552</v>
      </c>
      <c r="H514" s="275" t="s">
        <v>1907</v>
      </c>
      <c r="I514" s="275" t="s">
        <v>530</v>
      </c>
      <c r="J514" s="275" t="s">
        <v>1908</v>
      </c>
      <c r="K514" s="275"/>
      <c r="L514" s="277">
        <v>318.67200000000003</v>
      </c>
      <c r="M514" s="277">
        <v>2</v>
      </c>
      <c r="N514" s="278">
        <v>637.34400000000005</v>
      </c>
    </row>
    <row r="515" spans="1:14" ht="14.4" customHeight="1" x14ac:dyDescent="0.3">
      <c r="A515" s="273" t="s">
        <v>449</v>
      </c>
      <c r="B515" s="274" t="s">
        <v>451</v>
      </c>
      <c r="C515" s="275" t="s">
        <v>473</v>
      </c>
      <c r="D515" s="276" t="s">
        <v>474</v>
      </c>
      <c r="E515" s="275" t="s">
        <v>452</v>
      </c>
      <c r="F515" s="276" t="s">
        <v>453</v>
      </c>
      <c r="G515" s="275" t="s">
        <v>552</v>
      </c>
      <c r="H515" s="275" t="s">
        <v>1909</v>
      </c>
      <c r="I515" s="275" t="s">
        <v>530</v>
      </c>
      <c r="J515" s="275" t="s">
        <v>1910</v>
      </c>
      <c r="K515" s="275"/>
      <c r="L515" s="277">
        <v>43.87</v>
      </c>
      <c r="M515" s="277">
        <v>1</v>
      </c>
      <c r="N515" s="278">
        <v>43.87</v>
      </c>
    </row>
    <row r="516" spans="1:14" ht="14.4" customHeight="1" x14ac:dyDescent="0.3">
      <c r="A516" s="273" t="s">
        <v>449</v>
      </c>
      <c r="B516" s="274" t="s">
        <v>451</v>
      </c>
      <c r="C516" s="275" t="s">
        <v>473</v>
      </c>
      <c r="D516" s="276" t="s">
        <v>474</v>
      </c>
      <c r="E516" s="275" t="s">
        <v>452</v>
      </c>
      <c r="F516" s="276" t="s">
        <v>453</v>
      </c>
      <c r="G516" s="275" t="s">
        <v>552</v>
      </c>
      <c r="H516" s="275" t="s">
        <v>1911</v>
      </c>
      <c r="I516" s="275" t="s">
        <v>530</v>
      </c>
      <c r="J516" s="275" t="s">
        <v>1912</v>
      </c>
      <c r="K516" s="275" t="s">
        <v>640</v>
      </c>
      <c r="L516" s="277">
        <v>139.12799999999999</v>
      </c>
      <c r="M516" s="277">
        <v>0.5</v>
      </c>
      <c r="N516" s="278">
        <v>69.563999999999993</v>
      </c>
    </row>
    <row r="517" spans="1:14" ht="14.4" customHeight="1" x14ac:dyDescent="0.3">
      <c r="A517" s="273" t="s">
        <v>449</v>
      </c>
      <c r="B517" s="274" t="s">
        <v>451</v>
      </c>
      <c r="C517" s="275" t="s">
        <v>473</v>
      </c>
      <c r="D517" s="276" t="s">
        <v>474</v>
      </c>
      <c r="E517" s="275" t="s">
        <v>452</v>
      </c>
      <c r="F517" s="276" t="s">
        <v>453</v>
      </c>
      <c r="G517" s="275" t="s">
        <v>552</v>
      </c>
      <c r="H517" s="275" t="s">
        <v>1913</v>
      </c>
      <c r="I517" s="275" t="s">
        <v>530</v>
      </c>
      <c r="J517" s="275" t="s">
        <v>1914</v>
      </c>
      <c r="K517" s="275"/>
      <c r="L517" s="277">
        <v>20.628</v>
      </c>
      <c r="M517" s="277">
        <v>1</v>
      </c>
      <c r="N517" s="278">
        <v>20.628</v>
      </c>
    </row>
    <row r="518" spans="1:14" ht="14.4" customHeight="1" x14ac:dyDescent="0.3">
      <c r="A518" s="273" t="s">
        <v>449</v>
      </c>
      <c r="B518" s="274" t="s">
        <v>451</v>
      </c>
      <c r="C518" s="275" t="s">
        <v>473</v>
      </c>
      <c r="D518" s="276" t="s">
        <v>474</v>
      </c>
      <c r="E518" s="275" t="s">
        <v>452</v>
      </c>
      <c r="F518" s="276" t="s">
        <v>453</v>
      </c>
      <c r="G518" s="275" t="s">
        <v>552</v>
      </c>
      <c r="H518" s="275" t="s">
        <v>1915</v>
      </c>
      <c r="I518" s="275" t="s">
        <v>530</v>
      </c>
      <c r="J518" s="275" t="s">
        <v>1916</v>
      </c>
      <c r="K518" s="275" t="s">
        <v>1917</v>
      </c>
      <c r="L518" s="277">
        <v>243.827272727273</v>
      </c>
      <c r="M518" s="277">
        <v>0.5</v>
      </c>
      <c r="N518" s="278">
        <v>121.9136363636365</v>
      </c>
    </row>
    <row r="519" spans="1:14" ht="14.4" customHeight="1" x14ac:dyDescent="0.3">
      <c r="A519" s="273" t="s">
        <v>449</v>
      </c>
      <c r="B519" s="274" t="s">
        <v>451</v>
      </c>
      <c r="C519" s="275" t="s">
        <v>473</v>
      </c>
      <c r="D519" s="276" t="s">
        <v>474</v>
      </c>
      <c r="E519" s="275" t="s">
        <v>452</v>
      </c>
      <c r="F519" s="276" t="s">
        <v>453</v>
      </c>
      <c r="G519" s="275" t="s">
        <v>552</v>
      </c>
      <c r="H519" s="275" t="s">
        <v>1918</v>
      </c>
      <c r="I519" s="275" t="s">
        <v>530</v>
      </c>
      <c r="J519" s="275" t="s">
        <v>1919</v>
      </c>
      <c r="K519" s="275"/>
      <c r="L519" s="277">
        <v>317.625</v>
      </c>
      <c r="M519" s="277">
        <v>0.5</v>
      </c>
      <c r="N519" s="278">
        <v>158.8125</v>
      </c>
    </row>
    <row r="520" spans="1:14" ht="14.4" customHeight="1" x14ac:dyDescent="0.3">
      <c r="A520" s="273" t="s">
        <v>449</v>
      </c>
      <c r="B520" s="274" t="s">
        <v>451</v>
      </c>
      <c r="C520" s="275" t="s">
        <v>473</v>
      </c>
      <c r="D520" s="276" t="s">
        <v>474</v>
      </c>
      <c r="E520" s="275" t="s">
        <v>452</v>
      </c>
      <c r="F520" s="276" t="s">
        <v>453</v>
      </c>
      <c r="G520" s="275" t="s">
        <v>552</v>
      </c>
      <c r="H520" s="275" t="s">
        <v>1920</v>
      </c>
      <c r="I520" s="275" t="s">
        <v>530</v>
      </c>
      <c r="J520" s="275" t="s">
        <v>1921</v>
      </c>
      <c r="K520" s="275"/>
      <c r="L520" s="277">
        <v>91.289000000000001</v>
      </c>
      <c r="M520" s="277">
        <v>1</v>
      </c>
      <c r="N520" s="278">
        <v>91.289000000000001</v>
      </c>
    </row>
    <row r="521" spans="1:14" ht="14.4" customHeight="1" x14ac:dyDescent="0.3">
      <c r="A521" s="273" t="s">
        <v>449</v>
      </c>
      <c r="B521" s="274" t="s">
        <v>451</v>
      </c>
      <c r="C521" s="275" t="s">
        <v>473</v>
      </c>
      <c r="D521" s="276" t="s">
        <v>474</v>
      </c>
      <c r="E521" s="275" t="s">
        <v>452</v>
      </c>
      <c r="F521" s="276" t="s">
        <v>453</v>
      </c>
      <c r="G521" s="275" t="s">
        <v>552</v>
      </c>
      <c r="H521" s="275" t="s">
        <v>1922</v>
      </c>
      <c r="I521" s="275" t="s">
        <v>530</v>
      </c>
      <c r="J521" s="275" t="s">
        <v>1923</v>
      </c>
      <c r="K521" s="275"/>
      <c r="L521" s="277">
        <v>169.27500000000001</v>
      </c>
      <c r="M521" s="277">
        <v>0.99999999999999001</v>
      </c>
      <c r="N521" s="278">
        <v>169.2749999999983</v>
      </c>
    </row>
    <row r="522" spans="1:14" ht="14.4" customHeight="1" x14ac:dyDescent="0.3">
      <c r="A522" s="273" t="s">
        <v>449</v>
      </c>
      <c r="B522" s="274" t="s">
        <v>451</v>
      </c>
      <c r="C522" s="275" t="s">
        <v>473</v>
      </c>
      <c r="D522" s="276" t="s">
        <v>474</v>
      </c>
      <c r="E522" s="275" t="s">
        <v>452</v>
      </c>
      <c r="F522" s="276" t="s">
        <v>453</v>
      </c>
      <c r="G522" s="275" t="s">
        <v>552</v>
      </c>
      <c r="H522" s="275" t="s">
        <v>1924</v>
      </c>
      <c r="I522" s="275" t="s">
        <v>763</v>
      </c>
      <c r="J522" s="275" t="s">
        <v>1925</v>
      </c>
      <c r="K522" s="275"/>
      <c r="L522" s="277">
        <v>159.11088340994201</v>
      </c>
      <c r="M522" s="277">
        <v>1</v>
      </c>
      <c r="N522" s="278">
        <v>159.11088340994201</v>
      </c>
    </row>
    <row r="523" spans="1:14" ht="14.4" customHeight="1" x14ac:dyDescent="0.3">
      <c r="A523" s="273" t="s">
        <v>449</v>
      </c>
      <c r="B523" s="274" t="s">
        <v>451</v>
      </c>
      <c r="C523" s="275" t="s">
        <v>473</v>
      </c>
      <c r="D523" s="276" t="s">
        <v>474</v>
      </c>
      <c r="E523" s="275" t="s">
        <v>452</v>
      </c>
      <c r="F523" s="276" t="s">
        <v>453</v>
      </c>
      <c r="G523" s="275" t="s">
        <v>552</v>
      </c>
      <c r="H523" s="275" t="s">
        <v>1926</v>
      </c>
      <c r="I523" s="275" t="s">
        <v>530</v>
      </c>
      <c r="J523" s="275" t="s">
        <v>1927</v>
      </c>
      <c r="K523" s="275"/>
      <c r="L523" s="277">
        <v>48.33</v>
      </c>
      <c r="M523" s="277">
        <v>1</v>
      </c>
      <c r="N523" s="278">
        <v>48.33</v>
      </c>
    </row>
    <row r="524" spans="1:14" ht="14.4" customHeight="1" x14ac:dyDescent="0.3">
      <c r="A524" s="273" t="s">
        <v>449</v>
      </c>
      <c r="B524" s="274" t="s">
        <v>451</v>
      </c>
      <c r="C524" s="275" t="s">
        <v>473</v>
      </c>
      <c r="D524" s="276" t="s">
        <v>474</v>
      </c>
      <c r="E524" s="275" t="s">
        <v>452</v>
      </c>
      <c r="F524" s="276" t="s">
        <v>453</v>
      </c>
      <c r="G524" s="275" t="s">
        <v>552</v>
      </c>
      <c r="H524" s="275" t="s">
        <v>1928</v>
      </c>
      <c r="I524" s="275" t="s">
        <v>530</v>
      </c>
      <c r="J524" s="275" t="s">
        <v>1929</v>
      </c>
      <c r="K524" s="275"/>
      <c r="L524" s="277">
        <v>229.97</v>
      </c>
      <c r="M524" s="277">
        <v>1</v>
      </c>
      <c r="N524" s="278">
        <v>229.97</v>
      </c>
    </row>
    <row r="525" spans="1:14" ht="14.4" customHeight="1" x14ac:dyDescent="0.3">
      <c r="A525" s="273" t="s">
        <v>449</v>
      </c>
      <c r="B525" s="274" t="s">
        <v>451</v>
      </c>
      <c r="C525" s="275" t="s">
        <v>473</v>
      </c>
      <c r="D525" s="276" t="s">
        <v>474</v>
      </c>
      <c r="E525" s="275" t="s">
        <v>452</v>
      </c>
      <c r="F525" s="276" t="s">
        <v>453</v>
      </c>
      <c r="G525" s="275" t="s">
        <v>552</v>
      </c>
      <c r="H525" s="275" t="s">
        <v>1930</v>
      </c>
      <c r="I525" s="275" t="s">
        <v>530</v>
      </c>
      <c r="J525" s="275" t="s">
        <v>1931</v>
      </c>
      <c r="K525" s="275"/>
      <c r="L525" s="277">
        <v>187.79</v>
      </c>
      <c r="M525" s="277">
        <v>1</v>
      </c>
      <c r="N525" s="278">
        <v>187.79</v>
      </c>
    </row>
    <row r="526" spans="1:14" ht="14.4" customHeight="1" x14ac:dyDescent="0.3">
      <c r="A526" s="273" t="s">
        <v>449</v>
      </c>
      <c r="B526" s="274" t="s">
        <v>451</v>
      </c>
      <c r="C526" s="275" t="s">
        <v>473</v>
      </c>
      <c r="D526" s="276" t="s">
        <v>474</v>
      </c>
      <c r="E526" s="275" t="s">
        <v>452</v>
      </c>
      <c r="F526" s="276" t="s">
        <v>453</v>
      </c>
      <c r="G526" s="275" t="s">
        <v>552</v>
      </c>
      <c r="H526" s="275" t="s">
        <v>1932</v>
      </c>
      <c r="I526" s="275" t="s">
        <v>763</v>
      </c>
      <c r="J526" s="275" t="s">
        <v>1933</v>
      </c>
      <c r="K526" s="275"/>
      <c r="L526" s="277">
        <v>207.027205681655</v>
      </c>
      <c r="M526" s="277">
        <v>4</v>
      </c>
      <c r="N526" s="278">
        <v>828.10882272662002</v>
      </c>
    </row>
    <row r="527" spans="1:14" ht="14.4" customHeight="1" x14ac:dyDescent="0.3">
      <c r="A527" s="273" t="s">
        <v>449</v>
      </c>
      <c r="B527" s="274" t="s">
        <v>451</v>
      </c>
      <c r="C527" s="275" t="s">
        <v>473</v>
      </c>
      <c r="D527" s="276" t="s">
        <v>474</v>
      </c>
      <c r="E527" s="275" t="s">
        <v>452</v>
      </c>
      <c r="F527" s="276" t="s">
        <v>453</v>
      </c>
      <c r="G527" s="275" t="s">
        <v>773</v>
      </c>
      <c r="H527" s="275" t="s">
        <v>1934</v>
      </c>
      <c r="I527" s="275" t="s">
        <v>1935</v>
      </c>
      <c r="J527" s="275" t="s">
        <v>1936</v>
      </c>
      <c r="K527" s="275" t="s">
        <v>1937</v>
      </c>
      <c r="L527" s="277">
        <v>314.99</v>
      </c>
      <c r="M527" s="277">
        <v>2</v>
      </c>
      <c r="N527" s="278">
        <v>629.98</v>
      </c>
    </row>
    <row r="528" spans="1:14" ht="14.4" customHeight="1" x14ac:dyDescent="0.3">
      <c r="A528" s="273" t="s">
        <v>449</v>
      </c>
      <c r="B528" s="274" t="s">
        <v>451</v>
      </c>
      <c r="C528" s="275" t="s">
        <v>473</v>
      </c>
      <c r="D528" s="276" t="s">
        <v>474</v>
      </c>
      <c r="E528" s="275" t="s">
        <v>452</v>
      </c>
      <c r="F528" s="276" t="s">
        <v>453</v>
      </c>
      <c r="G528" s="275" t="s">
        <v>773</v>
      </c>
      <c r="H528" s="275" t="s">
        <v>1938</v>
      </c>
      <c r="I528" s="275" t="s">
        <v>1939</v>
      </c>
      <c r="J528" s="275" t="s">
        <v>1940</v>
      </c>
      <c r="K528" s="275" t="s">
        <v>1941</v>
      </c>
      <c r="L528" s="277">
        <v>47.59</v>
      </c>
      <c r="M528" s="277">
        <v>1</v>
      </c>
      <c r="N528" s="278">
        <v>47.59</v>
      </c>
    </row>
    <row r="529" spans="1:14" ht="14.4" customHeight="1" x14ac:dyDescent="0.3">
      <c r="A529" s="273" t="s">
        <v>449</v>
      </c>
      <c r="B529" s="274" t="s">
        <v>451</v>
      </c>
      <c r="C529" s="275" t="s">
        <v>473</v>
      </c>
      <c r="D529" s="276" t="s">
        <v>474</v>
      </c>
      <c r="E529" s="275" t="s">
        <v>452</v>
      </c>
      <c r="F529" s="276" t="s">
        <v>453</v>
      </c>
      <c r="G529" s="275" t="s">
        <v>773</v>
      </c>
      <c r="H529" s="275" t="s">
        <v>1942</v>
      </c>
      <c r="I529" s="275" t="s">
        <v>1943</v>
      </c>
      <c r="J529" s="275" t="s">
        <v>1944</v>
      </c>
      <c r="K529" s="275" t="s">
        <v>1945</v>
      </c>
      <c r="L529" s="277">
        <v>162.36000000000001</v>
      </c>
      <c r="M529" s="277">
        <v>1</v>
      </c>
      <c r="N529" s="278">
        <v>162.36000000000001</v>
      </c>
    </row>
    <row r="530" spans="1:14" ht="14.4" customHeight="1" x14ac:dyDescent="0.3">
      <c r="A530" s="273" t="s">
        <v>449</v>
      </c>
      <c r="B530" s="274" t="s">
        <v>451</v>
      </c>
      <c r="C530" s="275" t="s">
        <v>473</v>
      </c>
      <c r="D530" s="276" t="s">
        <v>474</v>
      </c>
      <c r="E530" s="275" t="s">
        <v>452</v>
      </c>
      <c r="F530" s="276" t="s">
        <v>453</v>
      </c>
      <c r="G530" s="275" t="s">
        <v>773</v>
      </c>
      <c r="H530" s="275" t="s">
        <v>774</v>
      </c>
      <c r="I530" s="275" t="s">
        <v>775</v>
      </c>
      <c r="J530" s="275" t="s">
        <v>776</v>
      </c>
      <c r="K530" s="275" t="s">
        <v>777</v>
      </c>
      <c r="L530" s="277">
        <v>163.41999999999999</v>
      </c>
      <c r="M530" s="277">
        <v>3</v>
      </c>
      <c r="N530" s="278">
        <v>490.26</v>
      </c>
    </row>
    <row r="531" spans="1:14" ht="14.4" customHeight="1" x14ac:dyDescent="0.3">
      <c r="A531" s="273" t="s">
        <v>449</v>
      </c>
      <c r="B531" s="274" t="s">
        <v>451</v>
      </c>
      <c r="C531" s="275" t="s">
        <v>473</v>
      </c>
      <c r="D531" s="276" t="s">
        <v>474</v>
      </c>
      <c r="E531" s="275" t="s">
        <v>452</v>
      </c>
      <c r="F531" s="276" t="s">
        <v>453</v>
      </c>
      <c r="G531" s="275" t="s">
        <v>773</v>
      </c>
      <c r="H531" s="275" t="s">
        <v>1946</v>
      </c>
      <c r="I531" s="275" t="s">
        <v>1947</v>
      </c>
      <c r="J531" s="275" t="s">
        <v>776</v>
      </c>
      <c r="K531" s="275" t="s">
        <v>792</v>
      </c>
      <c r="L531" s="277">
        <v>560.05999999999995</v>
      </c>
      <c r="M531" s="277">
        <v>2</v>
      </c>
      <c r="N531" s="278">
        <v>1120.1199999999999</v>
      </c>
    </row>
    <row r="532" spans="1:14" ht="14.4" customHeight="1" x14ac:dyDescent="0.3">
      <c r="A532" s="273" t="s">
        <v>449</v>
      </c>
      <c r="B532" s="274" t="s">
        <v>451</v>
      </c>
      <c r="C532" s="275" t="s">
        <v>473</v>
      </c>
      <c r="D532" s="276" t="s">
        <v>474</v>
      </c>
      <c r="E532" s="275" t="s">
        <v>452</v>
      </c>
      <c r="F532" s="276" t="s">
        <v>453</v>
      </c>
      <c r="G532" s="275" t="s">
        <v>773</v>
      </c>
      <c r="H532" s="275" t="s">
        <v>1570</v>
      </c>
      <c r="I532" s="275" t="s">
        <v>1570</v>
      </c>
      <c r="J532" s="275" t="s">
        <v>1571</v>
      </c>
      <c r="K532" s="275" t="s">
        <v>1572</v>
      </c>
      <c r="L532" s="277">
        <v>122.81</v>
      </c>
      <c r="M532" s="277">
        <v>2</v>
      </c>
      <c r="N532" s="278">
        <v>245.62</v>
      </c>
    </row>
    <row r="533" spans="1:14" ht="14.4" customHeight="1" x14ac:dyDescent="0.3">
      <c r="A533" s="273" t="s">
        <v>449</v>
      </c>
      <c r="B533" s="274" t="s">
        <v>451</v>
      </c>
      <c r="C533" s="275" t="s">
        <v>473</v>
      </c>
      <c r="D533" s="276" t="s">
        <v>474</v>
      </c>
      <c r="E533" s="275" t="s">
        <v>452</v>
      </c>
      <c r="F533" s="276" t="s">
        <v>453</v>
      </c>
      <c r="G533" s="275" t="s">
        <v>773</v>
      </c>
      <c r="H533" s="275" t="s">
        <v>1948</v>
      </c>
      <c r="I533" s="275" t="s">
        <v>1949</v>
      </c>
      <c r="J533" s="275" t="s">
        <v>1950</v>
      </c>
      <c r="K533" s="275" t="s">
        <v>1951</v>
      </c>
      <c r="L533" s="277">
        <v>228.71</v>
      </c>
      <c r="M533" s="277">
        <v>1</v>
      </c>
      <c r="N533" s="278">
        <v>228.71</v>
      </c>
    </row>
    <row r="534" spans="1:14" ht="14.4" customHeight="1" x14ac:dyDescent="0.3">
      <c r="A534" s="273" t="s">
        <v>449</v>
      </c>
      <c r="B534" s="274" t="s">
        <v>451</v>
      </c>
      <c r="C534" s="275" t="s">
        <v>473</v>
      </c>
      <c r="D534" s="276" t="s">
        <v>474</v>
      </c>
      <c r="E534" s="275" t="s">
        <v>452</v>
      </c>
      <c r="F534" s="276" t="s">
        <v>453</v>
      </c>
      <c r="G534" s="275" t="s">
        <v>773</v>
      </c>
      <c r="H534" s="275" t="s">
        <v>1952</v>
      </c>
      <c r="I534" s="275" t="s">
        <v>1953</v>
      </c>
      <c r="J534" s="275" t="s">
        <v>1954</v>
      </c>
      <c r="K534" s="275" t="s">
        <v>1955</v>
      </c>
      <c r="L534" s="277">
        <v>421.14003318073202</v>
      </c>
      <c r="M534" s="277">
        <v>2</v>
      </c>
      <c r="N534" s="278">
        <v>842.28006636146404</v>
      </c>
    </row>
    <row r="535" spans="1:14" ht="14.4" customHeight="1" x14ac:dyDescent="0.3">
      <c r="A535" s="273" t="s">
        <v>449</v>
      </c>
      <c r="B535" s="274" t="s">
        <v>451</v>
      </c>
      <c r="C535" s="275" t="s">
        <v>473</v>
      </c>
      <c r="D535" s="276" t="s">
        <v>474</v>
      </c>
      <c r="E535" s="275" t="s">
        <v>452</v>
      </c>
      <c r="F535" s="276" t="s">
        <v>453</v>
      </c>
      <c r="G535" s="275" t="s">
        <v>773</v>
      </c>
      <c r="H535" s="275" t="s">
        <v>1956</v>
      </c>
      <c r="I535" s="275" t="s">
        <v>1957</v>
      </c>
      <c r="J535" s="275" t="s">
        <v>1958</v>
      </c>
      <c r="K535" s="275" t="s">
        <v>1959</v>
      </c>
      <c r="L535" s="277">
        <v>181.68</v>
      </c>
      <c r="M535" s="277">
        <v>1</v>
      </c>
      <c r="N535" s="278">
        <v>181.68</v>
      </c>
    </row>
    <row r="536" spans="1:14" ht="14.4" customHeight="1" x14ac:dyDescent="0.3">
      <c r="A536" s="273" t="s">
        <v>449</v>
      </c>
      <c r="B536" s="274" t="s">
        <v>451</v>
      </c>
      <c r="C536" s="275" t="s">
        <v>473</v>
      </c>
      <c r="D536" s="276" t="s">
        <v>474</v>
      </c>
      <c r="E536" s="275" t="s">
        <v>452</v>
      </c>
      <c r="F536" s="276" t="s">
        <v>453</v>
      </c>
      <c r="G536" s="275" t="s">
        <v>773</v>
      </c>
      <c r="H536" s="275" t="s">
        <v>1960</v>
      </c>
      <c r="I536" s="275" t="s">
        <v>1961</v>
      </c>
      <c r="J536" s="275" t="s">
        <v>1962</v>
      </c>
      <c r="K536" s="275" t="s">
        <v>1963</v>
      </c>
      <c r="L536" s="277">
        <v>407.45</v>
      </c>
      <c r="M536" s="277">
        <v>1</v>
      </c>
      <c r="N536" s="278">
        <v>407.45</v>
      </c>
    </row>
    <row r="537" spans="1:14" ht="14.4" customHeight="1" x14ac:dyDescent="0.3">
      <c r="A537" s="273" t="s">
        <v>449</v>
      </c>
      <c r="B537" s="274" t="s">
        <v>451</v>
      </c>
      <c r="C537" s="275" t="s">
        <v>473</v>
      </c>
      <c r="D537" s="276" t="s">
        <v>474</v>
      </c>
      <c r="E537" s="275" t="s">
        <v>454</v>
      </c>
      <c r="F537" s="276" t="s">
        <v>455</v>
      </c>
      <c r="G537" s="275" t="s">
        <v>552</v>
      </c>
      <c r="H537" s="275" t="s">
        <v>1964</v>
      </c>
      <c r="I537" s="275" t="s">
        <v>530</v>
      </c>
      <c r="J537" s="275" t="s">
        <v>1965</v>
      </c>
      <c r="K537" s="275"/>
      <c r="L537" s="277">
        <v>172.61</v>
      </c>
      <c r="M537" s="277">
        <v>1</v>
      </c>
      <c r="N537" s="278">
        <v>172.61</v>
      </c>
    </row>
    <row r="538" spans="1:14" ht="14.4" customHeight="1" x14ac:dyDescent="0.3">
      <c r="A538" s="273" t="s">
        <v>449</v>
      </c>
      <c r="B538" s="274" t="s">
        <v>451</v>
      </c>
      <c r="C538" s="275" t="s">
        <v>473</v>
      </c>
      <c r="D538" s="276" t="s">
        <v>474</v>
      </c>
      <c r="E538" s="275" t="s">
        <v>456</v>
      </c>
      <c r="F538" s="276" t="s">
        <v>457</v>
      </c>
      <c r="G538" s="275"/>
      <c r="H538" s="275" t="s">
        <v>1966</v>
      </c>
      <c r="I538" s="275" t="s">
        <v>1966</v>
      </c>
      <c r="J538" s="275" t="s">
        <v>1967</v>
      </c>
      <c r="K538" s="275" t="s">
        <v>1968</v>
      </c>
      <c r="L538" s="277">
        <v>61.6</v>
      </c>
      <c r="M538" s="277">
        <v>3</v>
      </c>
      <c r="N538" s="278">
        <v>184.8</v>
      </c>
    </row>
    <row r="539" spans="1:14" ht="14.4" customHeight="1" x14ac:dyDescent="0.3">
      <c r="A539" s="273" t="s">
        <v>449</v>
      </c>
      <c r="B539" s="274" t="s">
        <v>451</v>
      </c>
      <c r="C539" s="275" t="s">
        <v>473</v>
      </c>
      <c r="D539" s="276" t="s">
        <v>474</v>
      </c>
      <c r="E539" s="275" t="s">
        <v>456</v>
      </c>
      <c r="F539" s="276" t="s">
        <v>457</v>
      </c>
      <c r="G539" s="275" t="s">
        <v>552</v>
      </c>
      <c r="H539" s="275" t="s">
        <v>1969</v>
      </c>
      <c r="I539" s="275" t="s">
        <v>1970</v>
      </c>
      <c r="J539" s="275" t="s">
        <v>1971</v>
      </c>
      <c r="K539" s="275" t="s">
        <v>1972</v>
      </c>
      <c r="L539" s="277">
        <v>92.94</v>
      </c>
      <c r="M539" s="277">
        <v>1</v>
      </c>
      <c r="N539" s="278">
        <v>92.94</v>
      </c>
    </row>
    <row r="540" spans="1:14" ht="14.4" customHeight="1" x14ac:dyDescent="0.3">
      <c r="A540" s="273" t="s">
        <v>449</v>
      </c>
      <c r="B540" s="274" t="s">
        <v>451</v>
      </c>
      <c r="C540" s="275" t="s">
        <v>473</v>
      </c>
      <c r="D540" s="276" t="s">
        <v>474</v>
      </c>
      <c r="E540" s="275" t="s">
        <v>456</v>
      </c>
      <c r="F540" s="276" t="s">
        <v>457</v>
      </c>
      <c r="G540" s="275" t="s">
        <v>552</v>
      </c>
      <c r="H540" s="275" t="s">
        <v>1973</v>
      </c>
      <c r="I540" s="275" t="s">
        <v>1974</v>
      </c>
      <c r="J540" s="275" t="s">
        <v>1975</v>
      </c>
      <c r="K540" s="275" t="s">
        <v>1404</v>
      </c>
      <c r="L540" s="277">
        <v>90.41</v>
      </c>
      <c r="M540" s="277">
        <v>2</v>
      </c>
      <c r="N540" s="278">
        <v>180.82</v>
      </c>
    </row>
    <row r="541" spans="1:14" ht="14.4" customHeight="1" x14ac:dyDescent="0.3">
      <c r="A541" s="273" t="s">
        <v>449</v>
      </c>
      <c r="B541" s="274" t="s">
        <v>451</v>
      </c>
      <c r="C541" s="275" t="s">
        <v>473</v>
      </c>
      <c r="D541" s="276" t="s">
        <v>474</v>
      </c>
      <c r="E541" s="275" t="s">
        <v>456</v>
      </c>
      <c r="F541" s="276" t="s">
        <v>457</v>
      </c>
      <c r="G541" s="275" t="s">
        <v>552</v>
      </c>
      <c r="H541" s="275" t="s">
        <v>1976</v>
      </c>
      <c r="I541" s="275" t="s">
        <v>1977</v>
      </c>
      <c r="J541" s="275" t="s">
        <v>1978</v>
      </c>
      <c r="K541" s="275" t="s">
        <v>1979</v>
      </c>
      <c r="L541" s="277">
        <v>42.11</v>
      </c>
      <c r="M541" s="277">
        <v>1</v>
      </c>
      <c r="N541" s="278">
        <v>42.11</v>
      </c>
    </row>
    <row r="542" spans="1:14" ht="14.4" customHeight="1" x14ac:dyDescent="0.3">
      <c r="A542" s="273" t="s">
        <v>449</v>
      </c>
      <c r="B542" s="274" t="s">
        <v>451</v>
      </c>
      <c r="C542" s="275" t="s">
        <v>473</v>
      </c>
      <c r="D542" s="276" t="s">
        <v>474</v>
      </c>
      <c r="E542" s="275" t="s">
        <v>456</v>
      </c>
      <c r="F542" s="276" t="s">
        <v>457</v>
      </c>
      <c r="G542" s="275" t="s">
        <v>773</v>
      </c>
      <c r="H542" s="275" t="s">
        <v>1980</v>
      </c>
      <c r="I542" s="275" t="s">
        <v>1981</v>
      </c>
      <c r="J542" s="275" t="s">
        <v>1982</v>
      </c>
      <c r="K542" s="275" t="s">
        <v>1983</v>
      </c>
      <c r="L542" s="277">
        <v>114.22</v>
      </c>
      <c r="M542" s="277">
        <v>2</v>
      </c>
      <c r="N542" s="278">
        <v>228.44</v>
      </c>
    </row>
    <row r="543" spans="1:14" ht="14.4" customHeight="1" x14ac:dyDescent="0.3">
      <c r="A543" s="273" t="s">
        <v>449</v>
      </c>
      <c r="B543" s="274" t="s">
        <v>451</v>
      </c>
      <c r="C543" s="275" t="s">
        <v>475</v>
      </c>
      <c r="D543" s="276" t="s">
        <v>476</v>
      </c>
      <c r="E543" s="275" t="s">
        <v>452</v>
      </c>
      <c r="F543" s="276" t="s">
        <v>453</v>
      </c>
      <c r="G543" s="275" t="s">
        <v>552</v>
      </c>
      <c r="H543" s="275" t="s">
        <v>1984</v>
      </c>
      <c r="I543" s="275" t="s">
        <v>1985</v>
      </c>
      <c r="J543" s="275" t="s">
        <v>1986</v>
      </c>
      <c r="K543" s="275" t="s">
        <v>1987</v>
      </c>
      <c r="L543" s="277">
        <v>0</v>
      </c>
      <c r="M543" s="277">
        <v>0</v>
      </c>
      <c r="N543" s="278">
        <v>0</v>
      </c>
    </row>
    <row r="544" spans="1:14" ht="14.4" customHeight="1" thickBot="1" x14ac:dyDescent="0.35">
      <c r="A544" s="279" t="s">
        <v>449</v>
      </c>
      <c r="B544" s="280" t="s">
        <v>451</v>
      </c>
      <c r="C544" s="281" t="s">
        <v>475</v>
      </c>
      <c r="D544" s="282" t="s">
        <v>476</v>
      </c>
      <c r="E544" s="281" t="s">
        <v>452</v>
      </c>
      <c r="F544" s="282" t="s">
        <v>453</v>
      </c>
      <c r="G544" s="281" t="s">
        <v>552</v>
      </c>
      <c r="H544" s="281" t="s">
        <v>1988</v>
      </c>
      <c r="I544" s="281" t="s">
        <v>1989</v>
      </c>
      <c r="J544" s="281" t="s">
        <v>1990</v>
      </c>
      <c r="K544" s="281" t="s">
        <v>1991</v>
      </c>
      <c r="L544" s="283">
        <v>0</v>
      </c>
      <c r="M544" s="283">
        <v>0</v>
      </c>
      <c r="N544" s="28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17" t="s">
        <v>1997</v>
      </c>
      <c r="B1" s="217"/>
      <c r="C1" s="217"/>
      <c r="D1" s="217"/>
      <c r="E1" s="217"/>
      <c r="F1" s="217"/>
    </row>
    <row r="2" spans="1:6" ht="14.4" customHeight="1" thickBot="1" x14ac:dyDescent="0.35">
      <c r="A2" s="228" t="s">
        <v>128</v>
      </c>
      <c r="B2" s="88"/>
      <c r="C2" s="89"/>
      <c r="D2" s="90"/>
      <c r="E2" s="89"/>
      <c r="F2" s="90"/>
    </row>
    <row r="3" spans="1:6" ht="14.4" customHeight="1" thickBot="1" x14ac:dyDescent="0.35">
      <c r="A3" s="127"/>
      <c r="B3" s="218" t="s">
        <v>101</v>
      </c>
      <c r="C3" s="219"/>
      <c r="D3" s="220" t="s">
        <v>100</v>
      </c>
      <c r="E3" s="219"/>
      <c r="F3" s="99" t="s">
        <v>6</v>
      </c>
    </row>
    <row r="4" spans="1:6" ht="14.4" customHeight="1" thickBot="1" x14ac:dyDescent="0.35">
      <c r="A4" s="285" t="s">
        <v>117</v>
      </c>
      <c r="B4" s="286" t="s">
        <v>17</v>
      </c>
      <c r="C4" s="287" t="s">
        <v>5</v>
      </c>
      <c r="D4" s="286" t="s">
        <v>17</v>
      </c>
      <c r="E4" s="287" t="s">
        <v>5</v>
      </c>
      <c r="F4" s="288" t="s">
        <v>17</v>
      </c>
    </row>
    <row r="5" spans="1:6" ht="14.4" customHeight="1" x14ac:dyDescent="0.3">
      <c r="A5" s="299" t="s">
        <v>1992</v>
      </c>
      <c r="B5" s="271">
        <v>68128.183779392784</v>
      </c>
      <c r="C5" s="289">
        <v>0.64419545292186775</v>
      </c>
      <c r="D5" s="271">
        <v>37628.824393180919</v>
      </c>
      <c r="E5" s="289">
        <v>0.3558045470781323</v>
      </c>
      <c r="F5" s="272">
        <v>105757.0081725737</v>
      </c>
    </row>
    <row r="6" spans="1:6" ht="14.4" customHeight="1" x14ac:dyDescent="0.3">
      <c r="A6" s="300" t="s">
        <v>1993</v>
      </c>
      <c r="B6" s="277">
        <v>9343.0233146269366</v>
      </c>
      <c r="C6" s="290">
        <v>0.74198964720730953</v>
      </c>
      <c r="D6" s="277">
        <v>3248.828</v>
      </c>
      <c r="E6" s="290">
        <v>0.25801035279269052</v>
      </c>
      <c r="F6" s="278">
        <v>12591.851314626936</v>
      </c>
    </row>
    <row r="7" spans="1:6" ht="14.4" customHeight="1" x14ac:dyDescent="0.3">
      <c r="A7" s="300" t="s">
        <v>1994</v>
      </c>
      <c r="B7" s="277">
        <v>8366.1901737917433</v>
      </c>
      <c r="C7" s="290">
        <v>0.64600391783688815</v>
      </c>
      <c r="D7" s="277">
        <v>4584.4900663614635</v>
      </c>
      <c r="E7" s="290">
        <v>0.35399608216311179</v>
      </c>
      <c r="F7" s="278">
        <v>12950.680240153208</v>
      </c>
    </row>
    <row r="8" spans="1:6" ht="14.4" customHeight="1" x14ac:dyDescent="0.3">
      <c r="A8" s="300" t="s">
        <v>1995</v>
      </c>
      <c r="B8" s="277">
        <v>2428.9414491453022</v>
      </c>
      <c r="C8" s="290">
        <v>0.39246975303895681</v>
      </c>
      <c r="D8" s="277">
        <v>3759.92133668116</v>
      </c>
      <c r="E8" s="290">
        <v>0.60753024696104307</v>
      </c>
      <c r="F8" s="278">
        <v>6188.8627858264626</v>
      </c>
    </row>
    <row r="9" spans="1:6" ht="14.4" customHeight="1" thickBot="1" x14ac:dyDescent="0.35">
      <c r="A9" s="301" t="s">
        <v>1996</v>
      </c>
      <c r="B9" s="292">
        <v>66.953119030980602</v>
      </c>
      <c r="C9" s="293">
        <v>1</v>
      </c>
      <c r="D9" s="292"/>
      <c r="E9" s="293">
        <v>0</v>
      </c>
      <c r="F9" s="294">
        <v>66.953119030980602</v>
      </c>
    </row>
    <row r="10" spans="1:6" ht="14.4" customHeight="1" thickBot="1" x14ac:dyDescent="0.35">
      <c r="A10" s="295" t="s">
        <v>6</v>
      </c>
      <c r="B10" s="296">
        <v>88333.291835987737</v>
      </c>
      <c r="C10" s="297">
        <v>0.64216541355299117</v>
      </c>
      <c r="D10" s="296">
        <v>49222.063796223541</v>
      </c>
      <c r="E10" s="297">
        <v>0.35783458644700877</v>
      </c>
      <c r="F10" s="298">
        <v>137555.35563221129</v>
      </c>
    </row>
    <row r="11" spans="1:6" ht="14.4" customHeight="1" thickBot="1" x14ac:dyDescent="0.35"/>
    <row r="12" spans="1:6" ht="14.4" customHeight="1" x14ac:dyDescent="0.3">
      <c r="A12" s="299" t="s">
        <v>1998</v>
      </c>
      <c r="B12" s="271">
        <v>25439.489999999998</v>
      </c>
      <c r="C12" s="289">
        <v>1</v>
      </c>
      <c r="D12" s="271"/>
      <c r="E12" s="289">
        <v>0</v>
      </c>
      <c r="F12" s="272">
        <v>25439.489999999998</v>
      </c>
    </row>
    <row r="13" spans="1:6" ht="14.4" customHeight="1" x14ac:dyDescent="0.3">
      <c r="A13" s="300" t="s">
        <v>1999</v>
      </c>
      <c r="B13" s="277">
        <v>15484.380000000001</v>
      </c>
      <c r="C13" s="290">
        <v>1</v>
      </c>
      <c r="D13" s="277"/>
      <c r="E13" s="290">
        <v>0</v>
      </c>
      <c r="F13" s="278">
        <v>15484.380000000001</v>
      </c>
    </row>
    <row r="14" spans="1:6" ht="14.4" customHeight="1" x14ac:dyDescent="0.3">
      <c r="A14" s="300" t="s">
        <v>2000</v>
      </c>
      <c r="B14" s="277">
        <v>8625.773000000001</v>
      </c>
      <c r="C14" s="290">
        <v>1</v>
      </c>
      <c r="D14" s="277"/>
      <c r="E14" s="290">
        <v>0</v>
      </c>
      <c r="F14" s="278">
        <v>8625.773000000001</v>
      </c>
    </row>
    <row r="15" spans="1:6" ht="14.4" customHeight="1" x14ac:dyDescent="0.3">
      <c r="A15" s="300" t="s">
        <v>2001</v>
      </c>
      <c r="B15" s="277">
        <v>5712.3799809633001</v>
      </c>
      <c r="C15" s="290">
        <v>1</v>
      </c>
      <c r="D15" s="277"/>
      <c r="E15" s="290">
        <v>0</v>
      </c>
      <c r="F15" s="278">
        <v>5712.3799809633001</v>
      </c>
    </row>
    <row r="16" spans="1:6" ht="14.4" customHeight="1" x14ac:dyDescent="0.3">
      <c r="A16" s="300" t="s">
        <v>2002</v>
      </c>
      <c r="B16" s="277">
        <v>4279.9139737917412</v>
      </c>
      <c r="C16" s="290">
        <v>1</v>
      </c>
      <c r="D16" s="277"/>
      <c r="E16" s="290">
        <v>0</v>
      </c>
      <c r="F16" s="278">
        <v>4279.9139737917412</v>
      </c>
    </row>
    <row r="17" spans="1:6" ht="14.4" customHeight="1" x14ac:dyDescent="0.3">
      <c r="A17" s="300" t="s">
        <v>2003</v>
      </c>
      <c r="B17" s="277">
        <v>3781.3372110141422</v>
      </c>
      <c r="C17" s="290">
        <v>0.88382097886554623</v>
      </c>
      <c r="D17" s="277">
        <v>497.06</v>
      </c>
      <c r="E17" s="290">
        <v>0.11617902113445375</v>
      </c>
      <c r="F17" s="278">
        <v>4278.3972110141422</v>
      </c>
    </row>
    <row r="18" spans="1:6" ht="14.4" customHeight="1" x14ac:dyDescent="0.3">
      <c r="A18" s="300" t="s">
        <v>2004</v>
      </c>
      <c r="B18" s="277">
        <v>3636.54</v>
      </c>
      <c r="C18" s="290">
        <v>1</v>
      </c>
      <c r="D18" s="277"/>
      <c r="E18" s="290">
        <v>0</v>
      </c>
      <c r="F18" s="278">
        <v>3636.54</v>
      </c>
    </row>
    <row r="19" spans="1:6" ht="14.4" customHeight="1" x14ac:dyDescent="0.3">
      <c r="A19" s="300" t="s">
        <v>2005</v>
      </c>
      <c r="B19" s="277">
        <v>2650.0022187733293</v>
      </c>
      <c r="C19" s="290">
        <v>0.92912369870394151</v>
      </c>
      <c r="D19" s="277">
        <v>202.14999999999998</v>
      </c>
      <c r="E19" s="290">
        <v>7.0876301296058403E-2</v>
      </c>
      <c r="F19" s="278">
        <v>2852.1522187733294</v>
      </c>
    </row>
    <row r="20" spans="1:6" ht="14.4" customHeight="1" x14ac:dyDescent="0.3">
      <c r="A20" s="300" t="s">
        <v>2006</v>
      </c>
      <c r="B20" s="277">
        <v>2047.11824858757</v>
      </c>
      <c r="C20" s="290">
        <v>0.92651658820185712</v>
      </c>
      <c r="D20" s="277">
        <v>162.36000000000001</v>
      </c>
      <c r="E20" s="290">
        <v>7.3483411798142939E-2</v>
      </c>
      <c r="F20" s="278">
        <v>2209.4782485875699</v>
      </c>
    </row>
    <row r="21" spans="1:6" ht="14.4" customHeight="1" x14ac:dyDescent="0.3">
      <c r="A21" s="300" t="s">
        <v>2007</v>
      </c>
      <c r="B21" s="277">
        <v>2000.73</v>
      </c>
      <c r="C21" s="290">
        <v>1</v>
      </c>
      <c r="D21" s="277"/>
      <c r="E21" s="290">
        <v>0</v>
      </c>
      <c r="F21" s="278">
        <v>2000.73</v>
      </c>
    </row>
    <row r="22" spans="1:6" ht="14.4" customHeight="1" x14ac:dyDescent="0.3">
      <c r="A22" s="300" t="s">
        <v>2008</v>
      </c>
      <c r="B22" s="277">
        <v>1262.6252252992858</v>
      </c>
      <c r="C22" s="290">
        <v>1</v>
      </c>
      <c r="D22" s="277"/>
      <c r="E22" s="290">
        <v>0</v>
      </c>
      <c r="F22" s="278">
        <v>1262.6252252992858</v>
      </c>
    </row>
    <row r="23" spans="1:6" ht="14.4" customHeight="1" x14ac:dyDescent="0.3">
      <c r="A23" s="300" t="s">
        <v>2009</v>
      </c>
      <c r="B23" s="277">
        <v>1261.9714820165539</v>
      </c>
      <c r="C23" s="290">
        <v>1</v>
      </c>
      <c r="D23" s="277"/>
      <c r="E23" s="290">
        <v>0</v>
      </c>
      <c r="F23" s="278">
        <v>1261.9714820165539</v>
      </c>
    </row>
    <row r="24" spans="1:6" ht="14.4" customHeight="1" x14ac:dyDescent="0.3">
      <c r="A24" s="300" t="s">
        <v>2010</v>
      </c>
      <c r="B24" s="277">
        <v>909.875</v>
      </c>
      <c r="C24" s="290">
        <v>0.87529641512065826</v>
      </c>
      <c r="D24" s="277">
        <v>129.63</v>
      </c>
      <c r="E24" s="290">
        <v>0.12470358487934159</v>
      </c>
      <c r="F24" s="278">
        <v>1039.5050000000001</v>
      </c>
    </row>
    <row r="25" spans="1:6" ht="14.4" customHeight="1" x14ac:dyDescent="0.3">
      <c r="A25" s="300" t="s">
        <v>2011</v>
      </c>
      <c r="B25" s="277">
        <v>869.24003264080307</v>
      </c>
      <c r="C25" s="290">
        <v>1</v>
      </c>
      <c r="D25" s="277"/>
      <c r="E25" s="290">
        <v>0</v>
      </c>
      <c r="F25" s="278">
        <v>869.24003264080307</v>
      </c>
    </row>
    <row r="26" spans="1:6" ht="14.4" customHeight="1" x14ac:dyDescent="0.3">
      <c r="A26" s="300" t="s">
        <v>2012</v>
      </c>
      <c r="B26" s="277">
        <v>791.84</v>
      </c>
      <c r="C26" s="290">
        <v>1</v>
      </c>
      <c r="D26" s="277"/>
      <c r="E26" s="290">
        <v>0</v>
      </c>
      <c r="F26" s="278">
        <v>791.84</v>
      </c>
    </row>
    <row r="27" spans="1:6" ht="14.4" customHeight="1" x14ac:dyDescent="0.3">
      <c r="A27" s="300" t="s">
        <v>2013</v>
      </c>
      <c r="B27" s="277">
        <v>745.24601163079205</v>
      </c>
      <c r="C27" s="290">
        <v>1</v>
      </c>
      <c r="D27" s="277"/>
      <c r="E27" s="290">
        <v>0</v>
      </c>
      <c r="F27" s="278">
        <v>745.24601163079205</v>
      </c>
    </row>
    <row r="28" spans="1:6" ht="14.4" customHeight="1" x14ac:dyDescent="0.3">
      <c r="A28" s="300" t="s">
        <v>2014</v>
      </c>
      <c r="B28" s="277">
        <v>731.07</v>
      </c>
      <c r="C28" s="290">
        <v>1</v>
      </c>
      <c r="D28" s="277"/>
      <c r="E28" s="290">
        <v>0</v>
      </c>
      <c r="F28" s="278">
        <v>731.07</v>
      </c>
    </row>
    <row r="29" spans="1:6" ht="14.4" customHeight="1" x14ac:dyDescent="0.3">
      <c r="A29" s="300" t="s">
        <v>2015</v>
      </c>
      <c r="B29" s="277">
        <v>661.33</v>
      </c>
      <c r="C29" s="290">
        <v>1</v>
      </c>
      <c r="D29" s="277"/>
      <c r="E29" s="290">
        <v>0</v>
      </c>
      <c r="F29" s="278">
        <v>661.33</v>
      </c>
    </row>
    <row r="30" spans="1:6" ht="14.4" customHeight="1" x14ac:dyDescent="0.3">
      <c r="A30" s="300" t="s">
        <v>2016</v>
      </c>
      <c r="B30" s="277">
        <v>631.88812485445499</v>
      </c>
      <c r="C30" s="290">
        <v>1</v>
      </c>
      <c r="D30" s="277"/>
      <c r="E30" s="290">
        <v>0</v>
      </c>
      <c r="F30" s="278">
        <v>631.88812485445499</v>
      </c>
    </row>
    <row r="31" spans="1:6" ht="14.4" customHeight="1" x14ac:dyDescent="0.3">
      <c r="A31" s="300" t="s">
        <v>2017</v>
      </c>
      <c r="B31" s="277">
        <v>583.66</v>
      </c>
      <c r="C31" s="290">
        <v>0.25721963949713927</v>
      </c>
      <c r="D31" s="277">
        <v>1685.4513366811605</v>
      </c>
      <c r="E31" s="290">
        <v>0.74278036050286067</v>
      </c>
      <c r="F31" s="278">
        <v>2269.1113366811605</v>
      </c>
    </row>
    <row r="32" spans="1:6" ht="14.4" customHeight="1" x14ac:dyDescent="0.3">
      <c r="A32" s="300" t="s">
        <v>2018</v>
      </c>
      <c r="B32" s="277">
        <v>511.958987685176</v>
      </c>
      <c r="C32" s="290">
        <v>1</v>
      </c>
      <c r="D32" s="277"/>
      <c r="E32" s="290">
        <v>0</v>
      </c>
      <c r="F32" s="278">
        <v>511.958987685176</v>
      </c>
    </row>
    <row r="33" spans="1:6" ht="14.4" customHeight="1" x14ac:dyDescent="0.3">
      <c r="A33" s="300" t="s">
        <v>2019</v>
      </c>
      <c r="B33" s="277">
        <v>511.28000000000003</v>
      </c>
      <c r="C33" s="290">
        <v>0.9148460285934118</v>
      </c>
      <c r="D33" s="277">
        <v>47.59</v>
      </c>
      <c r="E33" s="290">
        <v>8.51539714065883E-2</v>
      </c>
      <c r="F33" s="278">
        <v>558.87</v>
      </c>
    </row>
    <row r="34" spans="1:6" ht="14.4" customHeight="1" x14ac:dyDescent="0.3">
      <c r="A34" s="300" t="s">
        <v>2020</v>
      </c>
      <c r="B34" s="277">
        <v>497.84999999999997</v>
      </c>
      <c r="C34" s="290">
        <v>1</v>
      </c>
      <c r="D34" s="277"/>
      <c r="E34" s="290">
        <v>0</v>
      </c>
      <c r="F34" s="278">
        <v>497.84999999999997</v>
      </c>
    </row>
    <row r="35" spans="1:6" ht="14.4" customHeight="1" x14ac:dyDescent="0.3">
      <c r="A35" s="300" t="s">
        <v>2021</v>
      </c>
      <c r="B35" s="277">
        <v>481.62400000000002</v>
      </c>
      <c r="C35" s="290">
        <v>1</v>
      </c>
      <c r="D35" s="277"/>
      <c r="E35" s="290">
        <v>0</v>
      </c>
      <c r="F35" s="278">
        <v>481.62400000000002</v>
      </c>
    </row>
    <row r="36" spans="1:6" ht="14.4" customHeight="1" x14ac:dyDescent="0.3">
      <c r="A36" s="300" t="s">
        <v>2022</v>
      </c>
      <c r="B36" s="277">
        <v>452.76499999999999</v>
      </c>
      <c r="C36" s="290">
        <v>1</v>
      </c>
      <c r="D36" s="277"/>
      <c r="E36" s="290">
        <v>0</v>
      </c>
      <c r="F36" s="278">
        <v>452.76499999999999</v>
      </c>
    </row>
    <row r="37" spans="1:6" ht="14.4" customHeight="1" x14ac:dyDescent="0.3">
      <c r="A37" s="300" t="s">
        <v>2023</v>
      </c>
      <c r="B37" s="277">
        <v>451.10909585360776</v>
      </c>
      <c r="C37" s="290">
        <v>1</v>
      </c>
      <c r="D37" s="277"/>
      <c r="E37" s="290">
        <v>0</v>
      </c>
      <c r="F37" s="278">
        <v>451.10909585360776</v>
      </c>
    </row>
    <row r="38" spans="1:6" ht="14.4" customHeight="1" x14ac:dyDescent="0.3">
      <c r="A38" s="300" t="s">
        <v>2024</v>
      </c>
      <c r="B38" s="277">
        <v>432.1</v>
      </c>
      <c r="C38" s="290">
        <v>1</v>
      </c>
      <c r="D38" s="277"/>
      <c r="E38" s="290">
        <v>0</v>
      </c>
      <c r="F38" s="278">
        <v>432.1</v>
      </c>
    </row>
    <row r="39" spans="1:6" ht="14.4" customHeight="1" x14ac:dyDescent="0.3">
      <c r="A39" s="300" t="s">
        <v>2025</v>
      </c>
      <c r="B39" s="277">
        <v>390.39242387001599</v>
      </c>
      <c r="C39" s="290">
        <v>1</v>
      </c>
      <c r="D39" s="277"/>
      <c r="E39" s="290">
        <v>0</v>
      </c>
      <c r="F39" s="278">
        <v>390.39242387001599</v>
      </c>
    </row>
    <row r="40" spans="1:6" ht="14.4" customHeight="1" x14ac:dyDescent="0.3">
      <c r="A40" s="300" t="s">
        <v>2026</v>
      </c>
      <c r="B40" s="277">
        <v>376.29</v>
      </c>
      <c r="C40" s="290">
        <v>1</v>
      </c>
      <c r="D40" s="277"/>
      <c r="E40" s="290">
        <v>0</v>
      </c>
      <c r="F40" s="278">
        <v>376.29</v>
      </c>
    </row>
    <row r="41" spans="1:6" ht="14.4" customHeight="1" x14ac:dyDescent="0.3">
      <c r="A41" s="300" t="s">
        <v>2027</v>
      </c>
      <c r="B41" s="277">
        <v>354.22999997599999</v>
      </c>
      <c r="C41" s="290">
        <v>1</v>
      </c>
      <c r="D41" s="277"/>
      <c r="E41" s="290">
        <v>0</v>
      </c>
      <c r="F41" s="278">
        <v>354.22999997599999</v>
      </c>
    </row>
    <row r="42" spans="1:6" ht="14.4" customHeight="1" x14ac:dyDescent="0.3">
      <c r="A42" s="300" t="s">
        <v>2028</v>
      </c>
      <c r="B42" s="277">
        <v>337.89800000000002</v>
      </c>
      <c r="C42" s="290">
        <v>1</v>
      </c>
      <c r="D42" s="277"/>
      <c r="E42" s="290">
        <v>0</v>
      </c>
      <c r="F42" s="278">
        <v>337.89800000000002</v>
      </c>
    </row>
    <row r="43" spans="1:6" ht="14.4" customHeight="1" x14ac:dyDescent="0.3">
      <c r="A43" s="300" t="s">
        <v>2029</v>
      </c>
      <c r="B43" s="277">
        <v>269.76409999999998</v>
      </c>
      <c r="C43" s="290">
        <v>1</v>
      </c>
      <c r="D43" s="277"/>
      <c r="E43" s="290">
        <v>0</v>
      </c>
      <c r="F43" s="278">
        <v>269.76409999999998</v>
      </c>
    </row>
    <row r="44" spans="1:6" ht="14.4" customHeight="1" x14ac:dyDescent="0.3">
      <c r="A44" s="300" t="s">
        <v>2030</v>
      </c>
      <c r="B44" s="277">
        <v>212.958</v>
      </c>
      <c r="C44" s="290">
        <v>1</v>
      </c>
      <c r="D44" s="277"/>
      <c r="E44" s="290">
        <v>0</v>
      </c>
      <c r="F44" s="278">
        <v>212.958</v>
      </c>
    </row>
    <row r="45" spans="1:6" ht="14.4" customHeight="1" x14ac:dyDescent="0.3">
      <c r="A45" s="300" t="s">
        <v>2031</v>
      </c>
      <c r="B45" s="277">
        <v>184.8</v>
      </c>
      <c r="C45" s="290">
        <v>1</v>
      </c>
      <c r="D45" s="277"/>
      <c r="E45" s="290">
        <v>0</v>
      </c>
      <c r="F45" s="278">
        <v>184.8</v>
      </c>
    </row>
    <row r="46" spans="1:6" ht="14.4" customHeight="1" x14ac:dyDescent="0.3">
      <c r="A46" s="300" t="s">
        <v>2032</v>
      </c>
      <c r="B46" s="277">
        <v>167.58500000000001</v>
      </c>
      <c r="C46" s="290">
        <v>1</v>
      </c>
      <c r="D46" s="277"/>
      <c r="E46" s="290">
        <v>0</v>
      </c>
      <c r="F46" s="278">
        <v>167.58500000000001</v>
      </c>
    </row>
    <row r="47" spans="1:6" ht="14.4" customHeight="1" x14ac:dyDescent="0.3">
      <c r="A47" s="300" t="s">
        <v>2033</v>
      </c>
      <c r="B47" s="277">
        <v>111.39</v>
      </c>
      <c r="C47" s="290">
        <v>1</v>
      </c>
      <c r="D47" s="277"/>
      <c r="E47" s="290">
        <v>0</v>
      </c>
      <c r="F47" s="278">
        <v>111.39</v>
      </c>
    </row>
    <row r="48" spans="1:6" ht="14.4" customHeight="1" x14ac:dyDescent="0.3">
      <c r="A48" s="300" t="s">
        <v>2034</v>
      </c>
      <c r="B48" s="277">
        <v>102.047</v>
      </c>
      <c r="C48" s="290">
        <v>1</v>
      </c>
      <c r="D48" s="277"/>
      <c r="E48" s="290">
        <v>0</v>
      </c>
      <c r="F48" s="278">
        <v>102.047</v>
      </c>
    </row>
    <row r="49" spans="1:6" ht="14.4" customHeight="1" x14ac:dyDescent="0.3">
      <c r="A49" s="300" t="s">
        <v>2035</v>
      </c>
      <c r="B49" s="277">
        <v>97.162599999999998</v>
      </c>
      <c r="C49" s="290">
        <v>1</v>
      </c>
      <c r="D49" s="277"/>
      <c r="E49" s="290">
        <v>0</v>
      </c>
      <c r="F49" s="278">
        <v>97.162599999999998</v>
      </c>
    </row>
    <row r="50" spans="1:6" ht="14.4" customHeight="1" x14ac:dyDescent="0.3">
      <c r="A50" s="300" t="s">
        <v>2036</v>
      </c>
      <c r="B50" s="277">
        <v>90.04</v>
      </c>
      <c r="C50" s="290">
        <v>1</v>
      </c>
      <c r="D50" s="277"/>
      <c r="E50" s="290">
        <v>0</v>
      </c>
      <c r="F50" s="278">
        <v>90.04</v>
      </c>
    </row>
    <row r="51" spans="1:6" ht="14.4" customHeight="1" x14ac:dyDescent="0.3">
      <c r="A51" s="300" t="s">
        <v>2037</v>
      </c>
      <c r="B51" s="277">
        <v>84.84</v>
      </c>
      <c r="C51" s="290">
        <v>1</v>
      </c>
      <c r="D51" s="277"/>
      <c r="E51" s="290">
        <v>0</v>
      </c>
      <c r="F51" s="278">
        <v>84.84</v>
      </c>
    </row>
    <row r="52" spans="1:6" ht="14.4" customHeight="1" x14ac:dyDescent="0.3">
      <c r="A52" s="300" t="s">
        <v>2038</v>
      </c>
      <c r="B52" s="277">
        <v>66.953119030980602</v>
      </c>
      <c r="C52" s="290">
        <v>1</v>
      </c>
      <c r="D52" s="277"/>
      <c r="E52" s="290">
        <v>0</v>
      </c>
      <c r="F52" s="278">
        <v>66.953119030980602</v>
      </c>
    </row>
    <row r="53" spans="1:6" ht="14.4" customHeight="1" x14ac:dyDescent="0.3">
      <c r="A53" s="300" t="s">
        <v>2039</v>
      </c>
      <c r="B53" s="277">
        <v>41.844000000000001</v>
      </c>
      <c r="C53" s="290">
        <v>1</v>
      </c>
      <c r="D53" s="277"/>
      <c r="E53" s="290">
        <v>0</v>
      </c>
      <c r="F53" s="278">
        <v>41.844000000000001</v>
      </c>
    </row>
    <row r="54" spans="1:6" ht="14.4" customHeight="1" x14ac:dyDescent="0.3">
      <c r="A54" s="300" t="s">
        <v>2040</v>
      </c>
      <c r="B54" s="277"/>
      <c r="C54" s="290">
        <v>0</v>
      </c>
      <c r="D54" s="277">
        <v>629.98</v>
      </c>
      <c r="E54" s="290">
        <v>1</v>
      </c>
      <c r="F54" s="278">
        <v>629.98</v>
      </c>
    </row>
    <row r="55" spans="1:6" ht="14.4" customHeight="1" x14ac:dyDescent="0.3">
      <c r="A55" s="300" t="s">
        <v>2041</v>
      </c>
      <c r="B55" s="277"/>
      <c r="C55" s="290">
        <v>0</v>
      </c>
      <c r="D55" s="277">
        <v>228.44</v>
      </c>
      <c r="E55" s="290">
        <v>1</v>
      </c>
      <c r="F55" s="278">
        <v>228.44</v>
      </c>
    </row>
    <row r="56" spans="1:6" ht="14.4" customHeight="1" x14ac:dyDescent="0.3">
      <c r="A56" s="300" t="s">
        <v>2042</v>
      </c>
      <c r="B56" s="277"/>
      <c r="C56" s="290">
        <v>0</v>
      </c>
      <c r="D56" s="277">
        <v>1259.248</v>
      </c>
      <c r="E56" s="290">
        <v>1</v>
      </c>
      <c r="F56" s="278">
        <v>1259.248</v>
      </c>
    </row>
    <row r="57" spans="1:6" ht="14.4" customHeight="1" x14ac:dyDescent="0.3">
      <c r="A57" s="300" t="s">
        <v>2043</v>
      </c>
      <c r="B57" s="277"/>
      <c r="C57" s="290">
        <v>0</v>
      </c>
      <c r="D57" s="277">
        <v>842.28006636146404</v>
      </c>
      <c r="E57" s="290">
        <v>1</v>
      </c>
      <c r="F57" s="278">
        <v>842.28006636146404</v>
      </c>
    </row>
    <row r="58" spans="1:6" ht="14.4" customHeight="1" x14ac:dyDescent="0.3">
      <c r="A58" s="300" t="s">
        <v>2044</v>
      </c>
      <c r="B58" s="277"/>
      <c r="C58" s="290">
        <v>0</v>
      </c>
      <c r="D58" s="277">
        <v>6738.16</v>
      </c>
      <c r="E58" s="290">
        <v>1</v>
      </c>
      <c r="F58" s="278">
        <v>6738.16</v>
      </c>
    </row>
    <row r="59" spans="1:6" ht="14.4" customHeight="1" x14ac:dyDescent="0.3">
      <c r="A59" s="300" t="s">
        <v>2045</v>
      </c>
      <c r="B59" s="277"/>
      <c r="C59" s="290">
        <v>0</v>
      </c>
      <c r="D59" s="277">
        <v>31.2</v>
      </c>
      <c r="E59" s="290">
        <v>1</v>
      </c>
      <c r="F59" s="278">
        <v>31.2</v>
      </c>
    </row>
    <row r="60" spans="1:6" ht="14.4" customHeight="1" x14ac:dyDescent="0.3">
      <c r="A60" s="300" t="s">
        <v>2046</v>
      </c>
      <c r="B60" s="277"/>
      <c r="C60" s="290">
        <v>0</v>
      </c>
      <c r="D60" s="277">
        <v>2652.8059999999996</v>
      </c>
      <c r="E60" s="290">
        <v>1</v>
      </c>
      <c r="F60" s="278">
        <v>2652.8059999999996</v>
      </c>
    </row>
    <row r="61" spans="1:6" ht="14.4" customHeight="1" x14ac:dyDescent="0.3">
      <c r="A61" s="300" t="s">
        <v>2047</v>
      </c>
      <c r="B61" s="277"/>
      <c r="C61" s="290">
        <v>0</v>
      </c>
      <c r="D61" s="277">
        <v>980.61</v>
      </c>
      <c r="E61" s="290">
        <v>1</v>
      </c>
      <c r="F61" s="278">
        <v>980.61</v>
      </c>
    </row>
    <row r="62" spans="1:6" ht="14.4" customHeight="1" x14ac:dyDescent="0.3">
      <c r="A62" s="300" t="s">
        <v>2048</v>
      </c>
      <c r="B62" s="277"/>
      <c r="C62" s="290">
        <v>0</v>
      </c>
      <c r="D62" s="277">
        <v>635.29999999999995</v>
      </c>
      <c r="E62" s="290">
        <v>1</v>
      </c>
      <c r="F62" s="278">
        <v>635.29999999999995</v>
      </c>
    </row>
    <row r="63" spans="1:6" ht="14.4" customHeight="1" x14ac:dyDescent="0.3">
      <c r="A63" s="300" t="s">
        <v>2049</v>
      </c>
      <c r="B63" s="277"/>
      <c r="C63" s="290">
        <v>0</v>
      </c>
      <c r="D63" s="277">
        <v>918.43</v>
      </c>
      <c r="E63" s="290">
        <v>1</v>
      </c>
      <c r="F63" s="278">
        <v>918.43</v>
      </c>
    </row>
    <row r="64" spans="1:6" ht="14.4" customHeight="1" x14ac:dyDescent="0.3">
      <c r="A64" s="300" t="s">
        <v>2050</v>
      </c>
      <c r="B64" s="277"/>
      <c r="C64" s="290">
        <v>0</v>
      </c>
      <c r="D64" s="277">
        <v>407.45</v>
      </c>
      <c r="E64" s="290">
        <v>1</v>
      </c>
      <c r="F64" s="278">
        <v>407.45</v>
      </c>
    </row>
    <row r="65" spans="1:6" ht="14.4" customHeight="1" x14ac:dyDescent="0.3">
      <c r="A65" s="300" t="s">
        <v>2051</v>
      </c>
      <c r="B65" s="277"/>
      <c r="C65" s="290">
        <v>0</v>
      </c>
      <c r="D65" s="277">
        <v>213.22</v>
      </c>
      <c r="E65" s="290">
        <v>1</v>
      </c>
      <c r="F65" s="278">
        <v>213.22</v>
      </c>
    </row>
    <row r="66" spans="1:6" ht="14.4" customHeight="1" x14ac:dyDescent="0.3">
      <c r="A66" s="300" t="s">
        <v>2052</v>
      </c>
      <c r="B66" s="277"/>
      <c r="C66" s="290">
        <v>0</v>
      </c>
      <c r="D66" s="277">
        <v>119.53</v>
      </c>
      <c r="E66" s="290">
        <v>1</v>
      </c>
      <c r="F66" s="278">
        <v>119.53</v>
      </c>
    </row>
    <row r="67" spans="1:6" ht="14.4" customHeight="1" x14ac:dyDescent="0.3">
      <c r="A67" s="300" t="s">
        <v>2053</v>
      </c>
      <c r="B67" s="277"/>
      <c r="C67" s="290">
        <v>0</v>
      </c>
      <c r="D67" s="277">
        <v>273.58039318091699</v>
      </c>
      <c r="E67" s="290">
        <v>1</v>
      </c>
      <c r="F67" s="278">
        <v>273.58039318091699</v>
      </c>
    </row>
    <row r="68" spans="1:6" ht="14.4" customHeight="1" x14ac:dyDescent="0.3">
      <c r="A68" s="300" t="s">
        <v>2054</v>
      </c>
      <c r="B68" s="277"/>
      <c r="C68" s="290">
        <v>0</v>
      </c>
      <c r="D68" s="277">
        <v>218.04000000000002</v>
      </c>
      <c r="E68" s="290">
        <v>1</v>
      </c>
      <c r="F68" s="278">
        <v>218.04000000000002</v>
      </c>
    </row>
    <row r="69" spans="1:6" ht="14.4" customHeight="1" x14ac:dyDescent="0.3">
      <c r="A69" s="300" t="s">
        <v>2055</v>
      </c>
      <c r="B69" s="277"/>
      <c r="C69" s="290">
        <v>0</v>
      </c>
      <c r="D69" s="277">
        <v>181.68</v>
      </c>
      <c r="E69" s="290">
        <v>1</v>
      </c>
      <c r="F69" s="278">
        <v>181.68</v>
      </c>
    </row>
    <row r="70" spans="1:6" ht="14.4" customHeight="1" x14ac:dyDescent="0.3">
      <c r="A70" s="300" t="s">
        <v>2056</v>
      </c>
      <c r="B70" s="277"/>
      <c r="C70" s="290">
        <v>0</v>
      </c>
      <c r="D70" s="277">
        <v>29871.75</v>
      </c>
      <c r="E70" s="290">
        <v>1</v>
      </c>
      <c r="F70" s="278">
        <v>29871.75</v>
      </c>
    </row>
    <row r="71" spans="1:6" ht="14.4" customHeight="1" x14ac:dyDescent="0.3">
      <c r="A71" s="300" t="s">
        <v>2057</v>
      </c>
      <c r="B71" s="277"/>
      <c r="C71" s="290">
        <v>0</v>
      </c>
      <c r="D71" s="277">
        <v>228.71</v>
      </c>
      <c r="E71" s="290">
        <v>1</v>
      </c>
      <c r="F71" s="278">
        <v>228.71</v>
      </c>
    </row>
    <row r="72" spans="1:6" ht="14.4" customHeight="1" thickBot="1" x14ac:dyDescent="0.35">
      <c r="A72" s="301" t="s">
        <v>2058</v>
      </c>
      <c r="B72" s="292"/>
      <c r="C72" s="293">
        <v>0</v>
      </c>
      <c r="D72" s="292">
        <v>67.408000000000001</v>
      </c>
      <c r="E72" s="293">
        <v>1</v>
      </c>
      <c r="F72" s="294">
        <v>67.408000000000001</v>
      </c>
    </row>
    <row r="73" spans="1:6" ht="14.4" customHeight="1" thickBot="1" x14ac:dyDescent="0.35">
      <c r="A73" s="295" t="s">
        <v>6</v>
      </c>
      <c r="B73" s="296">
        <v>88333.291835987795</v>
      </c>
      <c r="C73" s="297">
        <v>0.64216541355299139</v>
      </c>
      <c r="D73" s="296">
        <v>49222.063796223534</v>
      </c>
      <c r="E73" s="297">
        <v>0.35783458644700855</v>
      </c>
      <c r="F73" s="298">
        <v>137555.35563221134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17" t="s">
        <v>107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184"/>
      <c r="M1" s="184"/>
    </row>
    <row r="2" spans="1:13" ht="14.4" customHeight="1" thickBot="1" x14ac:dyDescent="0.35">
      <c r="A2" s="228" t="s">
        <v>128</v>
      </c>
      <c r="B2" s="91"/>
      <c r="C2" s="91"/>
      <c r="D2" s="91"/>
      <c r="E2" s="91"/>
      <c r="F2" s="92"/>
      <c r="G2" s="92"/>
      <c r="H2" s="128"/>
      <c r="I2" s="92"/>
      <c r="J2" s="92"/>
      <c r="K2" s="128"/>
      <c r="L2" s="92"/>
    </row>
    <row r="3" spans="1:13" ht="14.4" customHeight="1" thickBot="1" x14ac:dyDescent="0.35">
      <c r="E3" s="98" t="s">
        <v>99</v>
      </c>
      <c r="F3" s="52">
        <f>SUBTOTAL(9,F6:F1048576)</f>
        <v>265.5</v>
      </c>
      <c r="G3" s="52">
        <f>SUBTOTAL(9,G6:G1048576)</f>
        <v>88333.291835987722</v>
      </c>
      <c r="H3" s="53">
        <f>IF(M3=0,0,G3/M3)</f>
        <v>0.64216541355299139</v>
      </c>
      <c r="I3" s="52">
        <f>SUBTOTAL(9,I6:I1048576)</f>
        <v>82</v>
      </c>
      <c r="J3" s="52">
        <f>SUBTOTAL(9,J6:J1048576)</f>
        <v>49222.063796223549</v>
      </c>
      <c r="K3" s="53">
        <f>IF(M3=0,0,J3/M3)</f>
        <v>0.35783458644700894</v>
      </c>
      <c r="L3" s="52">
        <f>SUBTOTAL(9,L6:L1048576)</f>
        <v>347.5</v>
      </c>
      <c r="M3" s="54">
        <f>SUBTOTAL(9,M6:M1048576)</f>
        <v>137555.35563221123</v>
      </c>
    </row>
    <row r="4" spans="1:13" ht="14.4" customHeight="1" thickBot="1" x14ac:dyDescent="0.35">
      <c r="A4" s="50"/>
      <c r="B4" s="50"/>
      <c r="C4" s="50"/>
      <c r="D4" s="50"/>
      <c r="E4" s="51"/>
      <c r="F4" s="221" t="s">
        <v>101</v>
      </c>
      <c r="G4" s="222"/>
      <c r="H4" s="223"/>
      <c r="I4" s="224" t="s">
        <v>100</v>
      </c>
      <c r="J4" s="222"/>
      <c r="K4" s="223"/>
      <c r="L4" s="225" t="s">
        <v>6</v>
      </c>
      <c r="M4" s="226"/>
    </row>
    <row r="5" spans="1:13" ht="14.4" customHeight="1" thickBot="1" x14ac:dyDescent="0.35">
      <c r="A5" s="285" t="s">
        <v>102</v>
      </c>
      <c r="B5" s="302" t="s">
        <v>103</v>
      </c>
      <c r="C5" s="302" t="s">
        <v>78</v>
      </c>
      <c r="D5" s="302" t="s">
        <v>104</v>
      </c>
      <c r="E5" s="302" t="s">
        <v>105</v>
      </c>
      <c r="F5" s="303" t="s">
        <v>18</v>
      </c>
      <c r="G5" s="303" t="s">
        <v>17</v>
      </c>
      <c r="H5" s="287" t="s">
        <v>106</v>
      </c>
      <c r="I5" s="286" t="s">
        <v>18</v>
      </c>
      <c r="J5" s="303" t="s">
        <v>17</v>
      </c>
      <c r="K5" s="287" t="s">
        <v>106</v>
      </c>
      <c r="L5" s="286" t="s">
        <v>18</v>
      </c>
      <c r="M5" s="304" t="s">
        <v>17</v>
      </c>
    </row>
    <row r="6" spans="1:13" ht="14.4" customHeight="1" x14ac:dyDescent="0.3">
      <c r="A6" s="267" t="s">
        <v>461</v>
      </c>
      <c r="B6" s="268" t="s">
        <v>2059</v>
      </c>
      <c r="C6" s="268" t="s">
        <v>481</v>
      </c>
      <c r="D6" s="268" t="s">
        <v>482</v>
      </c>
      <c r="E6" s="268" t="s">
        <v>2060</v>
      </c>
      <c r="F6" s="271">
        <v>28</v>
      </c>
      <c r="G6" s="271">
        <v>3616.1872110141421</v>
      </c>
      <c r="H6" s="289">
        <v>1</v>
      </c>
      <c r="I6" s="271"/>
      <c r="J6" s="271"/>
      <c r="K6" s="289">
        <v>0</v>
      </c>
      <c r="L6" s="271">
        <v>28</v>
      </c>
      <c r="M6" s="272">
        <v>3616.1872110141421</v>
      </c>
    </row>
    <row r="7" spans="1:13" ht="14.4" customHeight="1" x14ac:dyDescent="0.3">
      <c r="A7" s="273" t="s">
        <v>461</v>
      </c>
      <c r="B7" s="274" t="s">
        <v>2061</v>
      </c>
      <c r="C7" s="274" t="s">
        <v>606</v>
      </c>
      <c r="D7" s="274" t="s">
        <v>2062</v>
      </c>
      <c r="E7" s="274" t="s">
        <v>2063</v>
      </c>
      <c r="F7" s="277">
        <v>3</v>
      </c>
      <c r="G7" s="277">
        <v>4316.3689999999997</v>
      </c>
      <c r="H7" s="290">
        <v>1</v>
      </c>
      <c r="I7" s="277"/>
      <c r="J7" s="277"/>
      <c r="K7" s="290">
        <v>0</v>
      </c>
      <c r="L7" s="277">
        <v>3</v>
      </c>
      <c r="M7" s="278">
        <v>4316.3689999999997</v>
      </c>
    </row>
    <row r="8" spans="1:13" ht="14.4" customHeight="1" x14ac:dyDescent="0.3">
      <c r="A8" s="273" t="s">
        <v>461</v>
      </c>
      <c r="B8" s="274" t="s">
        <v>2064</v>
      </c>
      <c r="C8" s="274" t="s">
        <v>496</v>
      </c>
      <c r="D8" s="274" t="s">
        <v>497</v>
      </c>
      <c r="E8" s="274" t="s">
        <v>498</v>
      </c>
      <c r="F8" s="277">
        <v>6</v>
      </c>
      <c r="G8" s="277">
        <v>597.96</v>
      </c>
      <c r="H8" s="290">
        <v>1</v>
      </c>
      <c r="I8" s="277"/>
      <c r="J8" s="277"/>
      <c r="K8" s="290">
        <v>0</v>
      </c>
      <c r="L8" s="277">
        <v>6</v>
      </c>
      <c r="M8" s="278">
        <v>597.96</v>
      </c>
    </row>
    <row r="9" spans="1:13" ht="14.4" customHeight="1" x14ac:dyDescent="0.3">
      <c r="A9" s="273" t="s">
        <v>461</v>
      </c>
      <c r="B9" s="274" t="s">
        <v>2065</v>
      </c>
      <c r="C9" s="274" t="s">
        <v>775</v>
      </c>
      <c r="D9" s="274" t="s">
        <v>776</v>
      </c>
      <c r="E9" s="274" t="s">
        <v>777</v>
      </c>
      <c r="F9" s="277"/>
      <c r="G9" s="277"/>
      <c r="H9" s="290">
        <v>0</v>
      </c>
      <c r="I9" s="277">
        <v>2</v>
      </c>
      <c r="J9" s="277">
        <v>396.48400000000004</v>
      </c>
      <c r="K9" s="290">
        <v>1</v>
      </c>
      <c r="L9" s="277">
        <v>2</v>
      </c>
      <c r="M9" s="278">
        <v>396.48400000000004</v>
      </c>
    </row>
    <row r="10" spans="1:13" ht="14.4" customHeight="1" x14ac:dyDescent="0.3">
      <c r="A10" s="273" t="s">
        <v>461</v>
      </c>
      <c r="B10" s="274" t="s">
        <v>2066</v>
      </c>
      <c r="C10" s="274" t="s">
        <v>489</v>
      </c>
      <c r="D10" s="274" t="s">
        <v>2067</v>
      </c>
      <c r="E10" s="274" t="s">
        <v>2068</v>
      </c>
      <c r="F10" s="277">
        <v>1</v>
      </c>
      <c r="G10" s="277">
        <v>269.76409999999998</v>
      </c>
      <c r="H10" s="290">
        <v>1</v>
      </c>
      <c r="I10" s="277"/>
      <c r="J10" s="277"/>
      <c r="K10" s="290">
        <v>0</v>
      </c>
      <c r="L10" s="277">
        <v>1</v>
      </c>
      <c r="M10" s="278">
        <v>269.76409999999998</v>
      </c>
    </row>
    <row r="11" spans="1:13" ht="14.4" customHeight="1" x14ac:dyDescent="0.3">
      <c r="A11" s="273" t="s">
        <v>461</v>
      </c>
      <c r="B11" s="274" t="s">
        <v>2069</v>
      </c>
      <c r="C11" s="274" t="s">
        <v>543</v>
      </c>
      <c r="D11" s="274" t="s">
        <v>2070</v>
      </c>
      <c r="E11" s="274" t="s">
        <v>2071</v>
      </c>
      <c r="F11" s="277">
        <v>7</v>
      </c>
      <c r="G11" s="277">
        <v>511.28000000000003</v>
      </c>
      <c r="H11" s="290">
        <v>1</v>
      </c>
      <c r="I11" s="277"/>
      <c r="J11" s="277"/>
      <c r="K11" s="290">
        <v>0</v>
      </c>
      <c r="L11" s="277">
        <v>7</v>
      </c>
      <c r="M11" s="278">
        <v>511.28000000000003</v>
      </c>
    </row>
    <row r="12" spans="1:13" ht="14.4" customHeight="1" x14ac:dyDescent="0.3">
      <c r="A12" s="273" t="s">
        <v>461</v>
      </c>
      <c r="B12" s="274" t="s">
        <v>2072</v>
      </c>
      <c r="C12" s="274" t="s">
        <v>478</v>
      </c>
      <c r="D12" s="274" t="s">
        <v>2073</v>
      </c>
      <c r="E12" s="274" t="s">
        <v>487</v>
      </c>
      <c r="F12" s="277">
        <v>10</v>
      </c>
      <c r="G12" s="277">
        <v>536.999482016554</v>
      </c>
      <c r="H12" s="290">
        <v>1</v>
      </c>
      <c r="I12" s="277"/>
      <c r="J12" s="277"/>
      <c r="K12" s="290">
        <v>0</v>
      </c>
      <c r="L12" s="277">
        <v>10</v>
      </c>
      <c r="M12" s="278">
        <v>536.999482016554</v>
      </c>
    </row>
    <row r="13" spans="1:13" ht="14.4" customHeight="1" x14ac:dyDescent="0.3">
      <c r="A13" s="273" t="s">
        <v>461</v>
      </c>
      <c r="B13" s="274" t="s">
        <v>2074</v>
      </c>
      <c r="C13" s="274" t="s">
        <v>485</v>
      </c>
      <c r="D13" s="274" t="s">
        <v>486</v>
      </c>
      <c r="E13" s="274" t="s">
        <v>487</v>
      </c>
      <c r="F13" s="277">
        <v>1</v>
      </c>
      <c r="G13" s="277">
        <v>97.162599999999998</v>
      </c>
      <c r="H13" s="290">
        <v>1</v>
      </c>
      <c r="I13" s="277"/>
      <c r="J13" s="277"/>
      <c r="K13" s="290">
        <v>0</v>
      </c>
      <c r="L13" s="277">
        <v>1</v>
      </c>
      <c r="M13" s="278">
        <v>97.162599999999998</v>
      </c>
    </row>
    <row r="14" spans="1:13" ht="14.4" customHeight="1" x14ac:dyDescent="0.3">
      <c r="A14" s="273" t="s">
        <v>461</v>
      </c>
      <c r="B14" s="274" t="s">
        <v>2075</v>
      </c>
      <c r="C14" s="274" t="s">
        <v>533</v>
      </c>
      <c r="D14" s="274" t="s">
        <v>534</v>
      </c>
      <c r="E14" s="274" t="s">
        <v>535</v>
      </c>
      <c r="F14" s="277">
        <v>3</v>
      </c>
      <c r="G14" s="277">
        <v>592.98</v>
      </c>
      <c r="H14" s="290">
        <v>1</v>
      </c>
      <c r="I14" s="277"/>
      <c r="J14" s="277"/>
      <c r="K14" s="290">
        <v>0</v>
      </c>
      <c r="L14" s="277">
        <v>3</v>
      </c>
      <c r="M14" s="278">
        <v>592.98</v>
      </c>
    </row>
    <row r="15" spans="1:13" ht="14.4" customHeight="1" x14ac:dyDescent="0.3">
      <c r="A15" s="273" t="s">
        <v>461</v>
      </c>
      <c r="B15" s="274" t="s">
        <v>2075</v>
      </c>
      <c r="C15" s="274" t="s">
        <v>539</v>
      </c>
      <c r="D15" s="274" t="s">
        <v>540</v>
      </c>
      <c r="E15" s="274" t="s">
        <v>541</v>
      </c>
      <c r="F15" s="277">
        <v>3</v>
      </c>
      <c r="G15" s="277">
        <v>795.81</v>
      </c>
      <c r="H15" s="290">
        <v>1</v>
      </c>
      <c r="I15" s="277"/>
      <c r="J15" s="277"/>
      <c r="K15" s="290">
        <v>0</v>
      </c>
      <c r="L15" s="277">
        <v>3</v>
      </c>
      <c r="M15" s="278">
        <v>795.81</v>
      </c>
    </row>
    <row r="16" spans="1:13" ht="14.4" customHeight="1" x14ac:dyDescent="0.3">
      <c r="A16" s="273" t="s">
        <v>461</v>
      </c>
      <c r="B16" s="274" t="s">
        <v>2076</v>
      </c>
      <c r="C16" s="274" t="s">
        <v>806</v>
      </c>
      <c r="D16" s="274" t="s">
        <v>807</v>
      </c>
      <c r="E16" s="274" t="s">
        <v>2077</v>
      </c>
      <c r="F16" s="277"/>
      <c r="G16" s="277"/>
      <c r="H16" s="290">
        <v>0</v>
      </c>
      <c r="I16" s="277">
        <v>1</v>
      </c>
      <c r="J16" s="277">
        <v>31.2</v>
      </c>
      <c r="K16" s="290">
        <v>1</v>
      </c>
      <c r="L16" s="277">
        <v>1</v>
      </c>
      <c r="M16" s="278">
        <v>31.2</v>
      </c>
    </row>
    <row r="17" spans="1:13" ht="14.4" customHeight="1" x14ac:dyDescent="0.3">
      <c r="A17" s="273" t="s">
        <v>461</v>
      </c>
      <c r="B17" s="274" t="s">
        <v>2078</v>
      </c>
      <c r="C17" s="274" t="s">
        <v>809</v>
      </c>
      <c r="D17" s="274" t="s">
        <v>2079</v>
      </c>
      <c r="E17" s="274" t="s">
        <v>2080</v>
      </c>
      <c r="F17" s="277"/>
      <c r="G17" s="277"/>
      <c r="H17" s="290">
        <v>0</v>
      </c>
      <c r="I17" s="277">
        <v>1</v>
      </c>
      <c r="J17" s="277">
        <v>317.64999999999998</v>
      </c>
      <c r="K17" s="290">
        <v>1</v>
      </c>
      <c r="L17" s="277">
        <v>1</v>
      </c>
      <c r="M17" s="278">
        <v>317.64999999999998</v>
      </c>
    </row>
    <row r="18" spans="1:13" ht="14.4" customHeight="1" x14ac:dyDescent="0.3">
      <c r="A18" s="273" t="s">
        <v>461</v>
      </c>
      <c r="B18" s="274" t="s">
        <v>2081</v>
      </c>
      <c r="C18" s="274" t="s">
        <v>794</v>
      </c>
      <c r="D18" s="274" t="s">
        <v>795</v>
      </c>
      <c r="E18" s="274" t="s">
        <v>2082</v>
      </c>
      <c r="F18" s="277">
        <v>3</v>
      </c>
      <c r="G18" s="277">
        <v>631.88812485445499</v>
      </c>
      <c r="H18" s="290">
        <v>1</v>
      </c>
      <c r="I18" s="277"/>
      <c r="J18" s="277"/>
      <c r="K18" s="290">
        <v>0</v>
      </c>
      <c r="L18" s="277">
        <v>3</v>
      </c>
      <c r="M18" s="278">
        <v>631.88812485445499</v>
      </c>
    </row>
    <row r="19" spans="1:13" ht="14.4" customHeight="1" x14ac:dyDescent="0.3">
      <c r="A19" s="273" t="s">
        <v>461</v>
      </c>
      <c r="B19" s="274" t="s">
        <v>2083</v>
      </c>
      <c r="C19" s="274" t="s">
        <v>790</v>
      </c>
      <c r="D19" s="274" t="s">
        <v>791</v>
      </c>
      <c r="E19" s="274" t="s">
        <v>792</v>
      </c>
      <c r="F19" s="277"/>
      <c r="G19" s="277"/>
      <c r="H19" s="290">
        <v>0</v>
      </c>
      <c r="I19" s="277">
        <v>1</v>
      </c>
      <c r="J19" s="277">
        <v>273.58039318091699</v>
      </c>
      <c r="K19" s="290">
        <v>1</v>
      </c>
      <c r="L19" s="277">
        <v>1</v>
      </c>
      <c r="M19" s="278">
        <v>273.58039318091699</v>
      </c>
    </row>
    <row r="20" spans="1:13" ht="14.4" customHeight="1" x14ac:dyDescent="0.3">
      <c r="A20" s="273" t="s">
        <v>461</v>
      </c>
      <c r="B20" s="274" t="s">
        <v>2084</v>
      </c>
      <c r="C20" s="274" t="s">
        <v>536</v>
      </c>
      <c r="D20" s="274" t="s">
        <v>537</v>
      </c>
      <c r="E20" s="274" t="s">
        <v>538</v>
      </c>
      <c r="F20" s="277">
        <v>3</v>
      </c>
      <c r="G20" s="277">
        <v>5712.3799809633001</v>
      </c>
      <c r="H20" s="290">
        <v>1</v>
      </c>
      <c r="I20" s="277"/>
      <c r="J20" s="277"/>
      <c r="K20" s="290">
        <v>0</v>
      </c>
      <c r="L20" s="277">
        <v>3</v>
      </c>
      <c r="M20" s="278">
        <v>5712.3799809633001</v>
      </c>
    </row>
    <row r="21" spans="1:13" ht="14.4" customHeight="1" x14ac:dyDescent="0.3">
      <c r="A21" s="273" t="s">
        <v>461</v>
      </c>
      <c r="B21" s="274" t="s">
        <v>2085</v>
      </c>
      <c r="C21" s="274" t="s">
        <v>783</v>
      </c>
      <c r="D21" s="274" t="s">
        <v>2086</v>
      </c>
      <c r="E21" s="274" t="s">
        <v>2087</v>
      </c>
      <c r="F21" s="277"/>
      <c r="G21" s="277"/>
      <c r="H21" s="290">
        <v>0</v>
      </c>
      <c r="I21" s="277">
        <v>4</v>
      </c>
      <c r="J21" s="277">
        <v>25640.44</v>
      </c>
      <c r="K21" s="290">
        <v>1</v>
      </c>
      <c r="L21" s="277">
        <v>4</v>
      </c>
      <c r="M21" s="278">
        <v>25640.44</v>
      </c>
    </row>
    <row r="22" spans="1:13" ht="14.4" customHeight="1" x14ac:dyDescent="0.3">
      <c r="A22" s="273" t="s">
        <v>461</v>
      </c>
      <c r="B22" s="274" t="s">
        <v>2085</v>
      </c>
      <c r="C22" s="274" t="s">
        <v>786</v>
      </c>
      <c r="D22" s="274" t="s">
        <v>787</v>
      </c>
      <c r="E22" s="274" t="s">
        <v>788</v>
      </c>
      <c r="F22" s="277"/>
      <c r="G22" s="277"/>
      <c r="H22" s="290">
        <v>0</v>
      </c>
      <c r="I22" s="277">
        <v>1</v>
      </c>
      <c r="J22" s="277">
        <v>4231.3100000000004</v>
      </c>
      <c r="K22" s="290">
        <v>1</v>
      </c>
      <c r="L22" s="277">
        <v>1</v>
      </c>
      <c r="M22" s="278">
        <v>4231.3100000000004</v>
      </c>
    </row>
    <row r="23" spans="1:13" ht="14.4" customHeight="1" x14ac:dyDescent="0.3">
      <c r="A23" s="273" t="s">
        <v>461</v>
      </c>
      <c r="B23" s="274" t="s">
        <v>2088</v>
      </c>
      <c r="C23" s="274" t="s">
        <v>518</v>
      </c>
      <c r="D23" s="274" t="s">
        <v>519</v>
      </c>
      <c r="E23" s="274" t="s">
        <v>520</v>
      </c>
      <c r="F23" s="277">
        <v>3</v>
      </c>
      <c r="G23" s="277">
        <v>3636.54</v>
      </c>
      <c r="H23" s="290">
        <v>1</v>
      </c>
      <c r="I23" s="277"/>
      <c r="J23" s="277"/>
      <c r="K23" s="290">
        <v>0</v>
      </c>
      <c r="L23" s="277">
        <v>3</v>
      </c>
      <c r="M23" s="278">
        <v>3636.54</v>
      </c>
    </row>
    <row r="24" spans="1:13" ht="14.4" customHeight="1" x14ac:dyDescent="0.3">
      <c r="A24" s="273" t="s">
        <v>461</v>
      </c>
      <c r="B24" s="274" t="s">
        <v>2089</v>
      </c>
      <c r="C24" s="274" t="s">
        <v>511</v>
      </c>
      <c r="D24" s="274" t="s">
        <v>512</v>
      </c>
      <c r="E24" s="274" t="s">
        <v>513</v>
      </c>
      <c r="F24" s="277">
        <v>2</v>
      </c>
      <c r="G24" s="277">
        <v>869.24003264080307</v>
      </c>
      <c r="H24" s="290">
        <v>1</v>
      </c>
      <c r="I24" s="277"/>
      <c r="J24" s="277"/>
      <c r="K24" s="290">
        <v>0</v>
      </c>
      <c r="L24" s="277">
        <v>2</v>
      </c>
      <c r="M24" s="278">
        <v>869.24003264080307</v>
      </c>
    </row>
    <row r="25" spans="1:13" ht="14.4" customHeight="1" x14ac:dyDescent="0.3">
      <c r="A25" s="273" t="s">
        <v>461</v>
      </c>
      <c r="B25" s="274" t="s">
        <v>2090</v>
      </c>
      <c r="C25" s="274" t="s">
        <v>663</v>
      </c>
      <c r="D25" s="274" t="s">
        <v>2091</v>
      </c>
      <c r="E25" s="274" t="s">
        <v>665</v>
      </c>
      <c r="F25" s="277">
        <v>1</v>
      </c>
      <c r="G25" s="277">
        <v>5161.46</v>
      </c>
      <c r="H25" s="290">
        <v>1</v>
      </c>
      <c r="I25" s="277"/>
      <c r="J25" s="277"/>
      <c r="K25" s="290">
        <v>0</v>
      </c>
      <c r="L25" s="277">
        <v>1</v>
      </c>
      <c r="M25" s="278">
        <v>5161.46</v>
      </c>
    </row>
    <row r="26" spans="1:13" ht="14.4" customHeight="1" x14ac:dyDescent="0.3">
      <c r="A26" s="273" t="s">
        <v>461</v>
      </c>
      <c r="B26" s="274" t="s">
        <v>2090</v>
      </c>
      <c r="C26" s="274" t="s">
        <v>671</v>
      </c>
      <c r="D26" s="274" t="s">
        <v>2092</v>
      </c>
      <c r="E26" s="274" t="s">
        <v>665</v>
      </c>
      <c r="F26" s="277">
        <v>2</v>
      </c>
      <c r="G26" s="277">
        <v>10322.92</v>
      </c>
      <c r="H26" s="290">
        <v>1</v>
      </c>
      <c r="I26" s="277"/>
      <c r="J26" s="277"/>
      <c r="K26" s="290">
        <v>0</v>
      </c>
      <c r="L26" s="277">
        <v>2</v>
      </c>
      <c r="M26" s="278">
        <v>10322.92</v>
      </c>
    </row>
    <row r="27" spans="1:13" ht="14.4" customHeight="1" x14ac:dyDescent="0.3">
      <c r="A27" s="273" t="s">
        <v>461</v>
      </c>
      <c r="B27" s="274" t="s">
        <v>2093</v>
      </c>
      <c r="C27" s="274" t="s">
        <v>515</v>
      </c>
      <c r="D27" s="274" t="s">
        <v>2094</v>
      </c>
      <c r="E27" s="274" t="s">
        <v>2095</v>
      </c>
      <c r="F27" s="277">
        <v>2</v>
      </c>
      <c r="G27" s="277">
        <v>201.93599999999998</v>
      </c>
      <c r="H27" s="290">
        <v>1</v>
      </c>
      <c r="I27" s="277"/>
      <c r="J27" s="277"/>
      <c r="K27" s="290">
        <v>0</v>
      </c>
      <c r="L27" s="277">
        <v>2</v>
      </c>
      <c r="M27" s="278">
        <v>201.93599999999998</v>
      </c>
    </row>
    <row r="28" spans="1:13" ht="14.4" customHeight="1" x14ac:dyDescent="0.3">
      <c r="A28" s="273" t="s">
        <v>461</v>
      </c>
      <c r="B28" s="274" t="s">
        <v>2093</v>
      </c>
      <c r="C28" s="274" t="s">
        <v>500</v>
      </c>
      <c r="D28" s="274" t="s">
        <v>2096</v>
      </c>
      <c r="E28" s="274" t="s">
        <v>2097</v>
      </c>
      <c r="F28" s="277">
        <v>4</v>
      </c>
      <c r="G28" s="277">
        <v>543.31001163079202</v>
      </c>
      <c r="H28" s="290">
        <v>1</v>
      </c>
      <c r="I28" s="277"/>
      <c r="J28" s="277"/>
      <c r="K28" s="290">
        <v>0</v>
      </c>
      <c r="L28" s="277">
        <v>4</v>
      </c>
      <c r="M28" s="278">
        <v>543.31001163079202</v>
      </c>
    </row>
    <row r="29" spans="1:13" ht="14.4" customHeight="1" x14ac:dyDescent="0.3">
      <c r="A29" s="273" t="s">
        <v>461</v>
      </c>
      <c r="B29" s="274" t="s">
        <v>2098</v>
      </c>
      <c r="C29" s="274" t="s">
        <v>526</v>
      </c>
      <c r="D29" s="274" t="s">
        <v>527</v>
      </c>
      <c r="E29" s="274" t="s">
        <v>528</v>
      </c>
      <c r="F29" s="277">
        <v>2</v>
      </c>
      <c r="G29" s="277">
        <v>197.67</v>
      </c>
      <c r="H29" s="290">
        <v>1</v>
      </c>
      <c r="I29" s="277"/>
      <c r="J29" s="277"/>
      <c r="K29" s="290">
        <v>0</v>
      </c>
      <c r="L29" s="277">
        <v>2</v>
      </c>
      <c r="M29" s="278">
        <v>197.67</v>
      </c>
    </row>
    <row r="30" spans="1:13" ht="14.4" customHeight="1" x14ac:dyDescent="0.3">
      <c r="A30" s="273" t="s">
        <v>461</v>
      </c>
      <c r="B30" s="274" t="s">
        <v>2098</v>
      </c>
      <c r="C30" s="274" t="s">
        <v>547</v>
      </c>
      <c r="D30" s="274" t="s">
        <v>527</v>
      </c>
      <c r="E30" s="274" t="s">
        <v>548</v>
      </c>
      <c r="F30" s="277">
        <v>6</v>
      </c>
      <c r="G30" s="277">
        <v>1517.76</v>
      </c>
      <c r="H30" s="290">
        <v>1</v>
      </c>
      <c r="I30" s="277"/>
      <c r="J30" s="277"/>
      <c r="K30" s="290">
        <v>0</v>
      </c>
      <c r="L30" s="277">
        <v>6</v>
      </c>
      <c r="M30" s="278">
        <v>1517.76</v>
      </c>
    </row>
    <row r="31" spans="1:13" ht="14.4" customHeight="1" x14ac:dyDescent="0.3">
      <c r="A31" s="273" t="s">
        <v>461</v>
      </c>
      <c r="B31" s="274" t="s">
        <v>2099</v>
      </c>
      <c r="C31" s="274" t="s">
        <v>549</v>
      </c>
      <c r="D31" s="274" t="s">
        <v>550</v>
      </c>
      <c r="E31" s="274" t="s">
        <v>551</v>
      </c>
      <c r="F31" s="277">
        <v>1</v>
      </c>
      <c r="G31" s="277">
        <v>4278.49</v>
      </c>
      <c r="H31" s="290">
        <v>1</v>
      </c>
      <c r="I31" s="277"/>
      <c r="J31" s="277"/>
      <c r="K31" s="290">
        <v>0</v>
      </c>
      <c r="L31" s="277">
        <v>1</v>
      </c>
      <c r="M31" s="278">
        <v>4278.49</v>
      </c>
    </row>
    <row r="32" spans="1:13" ht="14.4" customHeight="1" x14ac:dyDescent="0.3">
      <c r="A32" s="273" t="s">
        <v>461</v>
      </c>
      <c r="B32" s="274" t="s">
        <v>2099</v>
      </c>
      <c r="C32" s="274" t="s">
        <v>492</v>
      </c>
      <c r="D32" s="274" t="s">
        <v>493</v>
      </c>
      <c r="E32" s="274" t="s">
        <v>494</v>
      </c>
      <c r="F32" s="277">
        <v>4</v>
      </c>
      <c r="G32" s="277">
        <v>21161</v>
      </c>
      <c r="H32" s="290">
        <v>1</v>
      </c>
      <c r="I32" s="277"/>
      <c r="J32" s="277"/>
      <c r="K32" s="290">
        <v>0</v>
      </c>
      <c r="L32" s="277">
        <v>4</v>
      </c>
      <c r="M32" s="278">
        <v>21161</v>
      </c>
    </row>
    <row r="33" spans="1:13" ht="14.4" customHeight="1" x14ac:dyDescent="0.3">
      <c r="A33" s="273" t="s">
        <v>461</v>
      </c>
      <c r="B33" s="274" t="s">
        <v>2100</v>
      </c>
      <c r="C33" s="274" t="s">
        <v>779</v>
      </c>
      <c r="D33" s="274" t="s">
        <v>780</v>
      </c>
      <c r="E33" s="274" t="s">
        <v>2101</v>
      </c>
      <c r="F33" s="277"/>
      <c r="G33" s="277"/>
      <c r="H33" s="290">
        <v>0</v>
      </c>
      <c r="I33" s="277">
        <v>4</v>
      </c>
      <c r="J33" s="277">
        <v>6738.16</v>
      </c>
      <c r="K33" s="290">
        <v>1</v>
      </c>
      <c r="L33" s="277">
        <v>4</v>
      </c>
      <c r="M33" s="278">
        <v>6738.16</v>
      </c>
    </row>
    <row r="34" spans="1:13" ht="14.4" customHeight="1" x14ac:dyDescent="0.3">
      <c r="A34" s="273" t="s">
        <v>461</v>
      </c>
      <c r="B34" s="274" t="s">
        <v>2102</v>
      </c>
      <c r="C34" s="274" t="s">
        <v>504</v>
      </c>
      <c r="D34" s="274" t="s">
        <v>2103</v>
      </c>
      <c r="E34" s="274" t="s">
        <v>506</v>
      </c>
      <c r="F34" s="277">
        <v>7</v>
      </c>
      <c r="G34" s="277">
        <v>1498.344915254236</v>
      </c>
      <c r="H34" s="290">
        <v>1</v>
      </c>
      <c r="I34" s="277"/>
      <c r="J34" s="277"/>
      <c r="K34" s="290">
        <v>0</v>
      </c>
      <c r="L34" s="277">
        <v>7</v>
      </c>
      <c r="M34" s="278">
        <v>1498.344915254236</v>
      </c>
    </row>
    <row r="35" spans="1:13" ht="14.4" customHeight="1" x14ac:dyDescent="0.3">
      <c r="A35" s="273" t="s">
        <v>461</v>
      </c>
      <c r="B35" s="274" t="s">
        <v>2102</v>
      </c>
      <c r="C35" s="274" t="s">
        <v>508</v>
      </c>
      <c r="D35" s="274" t="s">
        <v>2104</v>
      </c>
      <c r="E35" s="274" t="s">
        <v>2105</v>
      </c>
      <c r="F35" s="277">
        <v>2</v>
      </c>
      <c r="G35" s="277">
        <v>548.77333333333399</v>
      </c>
      <c r="H35" s="290">
        <v>1</v>
      </c>
      <c r="I35" s="277"/>
      <c r="J35" s="277"/>
      <c r="K35" s="290">
        <v>0</v>
      </c>
      <c r="L35" s="277">
        <v>2</v>
      </c>
      <c r="M35" s="278">
        <v>548.77333333333399</v>
      </c>
    </row>
    <row r="36" spans="1:13" ht="14.4" customHeight="1" x14ac:dyDescent="0.3">
      <c r="A36" s="273" t="s">
        <v>461</v>
      </c>
      <c r="B36" s="274" t="s">
        <v>2106</v>
      </c>
      <c r="C36" s="274" t="s">
        <v>522</v>
      </c>
      <c r="D36" s="274" t="s">
        <v>523</v>
      </c>
      <c r="E36" s="274" t="s">
        <v>2107</v>
      </c>
      <c r="F36" s="277">
        <v>4</v>
      </c>
      <c r="G36" s="277">
        <v>511.958987685176</v>
      </c>
      <c r="H36" s="290">
        <v>1</v>
      </c>
      <c r="I36" s="277"/>
      <c r="J36" s="277"/>
      <c r="K36" s="290">
        <v>0</v>
      </c>
      <c r="L36" s="277">
        <v>4</v>
      </c>
      <c r="M36" s="278">
        <v>511.958987685176</v>
      </c>
    </row>
    <row r="37" spans="1:13" ht="14.4" customHeight="1" x14ac:dyDescent="0.3">
      <c r="A37" s="273" t="s">
        <v>465</v>
      </c>
      <c r="B37" s="274" t="s">
        <v>2108</v>
      </c>
      <c r="C37" s="274" t="s">
        <v>1146</v>
      </c>
      <c r="D37" s="274" t="s">
        <v>2109</v>
      </c>
      <c r="E37" s="274" t="s">
        <v>2110</v>
      </c>
      <c r="F37" s="277"/>
      <c r="G37" s="277"/>
      <c r="H37" s="290">
        <v>0</v>
      </c>
      <c r="I37" s="277">
        <v>1</v>
      </c>
      <c r="J37" s="277">
        <v>67.408000000000001</v>
      </c>
      <c r="K37" s="290">
        <v>1</v>
      </c>
      <c r="L37" s="277">
        <v>1</v>
      </c>
      <c r="M37" s="278">
        <v>67.408000000000001</v>
      </c>
    </row>
    <row r="38" spans="1:13" ht="14.4" customHeight="1" x14ac:dyDescent="0.3">
      <c r="A38" s="273" t="s">
        <v>465</v>
      </c>
      <c r="B38" s="274" t="s">
        <v>2059</v>
      </c>
      <c r="C38" s="274" t="s">
        <v>857</v>
      </c>
      <c r="D38" s="274" t="s">
        <v>858</v>
      </c>
      <c r="E38" s="274" t="s">
        <v>859</v>
      </c>
      <c r="F38" s="277">
        <v>1</v>
      </c>
      <c r="G38" s="277">
        <v>165.15</v>
      </c>
      <c r="H38" s="290">
        <v>1</v>
      </c>
      <c r="I38" s="277"/>
      <c r="J38" s="277"/>
      <c r="K38" s="290">
        <v>0</v>
      </c>
      <c r="L38" s="277">
        <v>1</v>
      </c>
      <c r="M38" s="278">
        <v>165.15</v>
      </c>
    </row>
    <row r="39" spans="1:13" ht="14.4" customHeight="1" x14ac:dyDescent="0.3">
      <c r="A39" s="273" t="s">
        <v>465</v>
      </c>
      <c r="B39" s="274" t="s">
        <v>2111</v>
      </c>
      <c r="C39" s="274" t="s">
        <v>860</v>
      </c>
      <c r="D39" s="274" t="s">
        <v>861</v>
      </c>
      <c r="E39" s="274" t="s">
        <v>862</v>
      </c>
      <c r="F39" s="277">
        <v>1</v>
      </c>
      <c r="G39" s="277">
        <v>107.23</v>
      </c>
      <c r="H39" s="290">
        <v>1</v>
      </c>
      <c r="I39" s="277"/>
      <c r="J39" s="277"/>
      <c r="K39" s="290">
        <v>0</v>
      </c>
      <c r="L39" s="277">
        <v>1</v>
      </c>
      <c r="M39" s="278">
        <v>107.23</v>
      </c>
    </row>
    <row r="40" spans="1:13" ht="14.4" customHeight="1" x14ac:dyDescent="0.3">
      <c r="A40" s="273" t="s">
        <v>465</v>
      </c>
      <c r="B40" s="274" t="s">
        <v>2065</v>
      </c>
      <c r="C40" s="274" t="s">
        <v>775</v>
      </c>
      <c r="D40" s="274" t="s">
        <v>776</v>
      </c>
      <c r="E40" s="274" t="s">
        <v>777</v>
      </c>
      <c r="F40" s="277"/>
      <c r="G40" s="277"/>
      <c r="H40" s="290">
        <v>0</v>
      </c>
      <c r="I40" s="277">
        <v>4</v>
      </c>
      <c r="J40" s="277">
        <v>645.94200000000001</v>
      </c>
      <c r="K40" s="290">
        <v>1</v>
      </c>
      <c r="L40" s="277">
        <v>4</v>
      </c>
      <c r="M40" s="278">
        <v>645.94200000000001</v>
      </c>
    </row>
    <row r="41" spans="1:13" ht="14.4" customHeight="1" x14ac:dyDescent="0.3">
      <c r="A41" s="273" t="s">
        <v>465</v>
      </c>
      <c r="B41" s="274" t="s">
        <v>2112</v>
      </c>
      <c r="C41" s="274" t="s">
        <v>836</v>
      </c>
      <c r="D41" s="274" t="s">
        <v>837</v>
      </c>
      <c r="E41" s="274" t="s">
        <v>838</v>
      </c>
      <c r="F41" s="277">
        <v>2</v>
      </c>
      <c r="G41" s="277">
        <v>644.14</v>
      </c>
      <c r="H41" s="290">
        <v>1</v>
      </c>
      <c r="I41" s="277"/>
      <c r="J41" s="277"/>
      <c r="K41" s="290">
        <v>0</v>
      </c>
      <c r="L41" s="277">
        <v>2</v>
      </c>
      <c r="M41" s="278">
        <v>644.14</v>
      </c>
    </row>
    <row r="42" spans="1:13" ht="14.4" customHeight="1" x14ac:dyDescent="0.3">
      <c r="A42" s="273" t="s">
        <v>465</v>
      </c>
      <c r="B42" s="274" t="s">
        <v>2072</v>
      </c>
      <c r="C42" s="274" t="s">
        <v>821</v>
      </c>
      <c r="D42" s="274" t="s">
        <v>2113</v>
      </c>
      <c r="E42" s="274" t="s">
        <v>2114</v>
      </c>
      <c r="F42" s="277">
        <v>1</v>
      </c>
      <c r="G42" s="277">
        <v>46.55</v>
      </c>
      <c r="H42" s="290">
        <v>1</v>
      </c>
      <c r="I42" s="277"/>
      <c r="J42" s="277"/>
      <c r="K42" s="290">
        <v>0</v>
      </c>
      <c r="L42" s="277">
        <v>1</v>
      </c>
      <c r="M42" s="278">
        <v>46.55</v>
      </c>
    </row>
    <row r="43" spans="1:13" ht="14.4" customHeight="1" x14ac:dyDescent="0.3">
      <c r="A43" s="273" t="s">
        <v>465</v>
      </c>
      <c r="B43" s="274" t="s">
        <v>2072</v>
      </c>
      <c r="C43" s="274" t="s">
        <v>829</v>
      </c>
      <c r="D43" s="274" t="s">
        <v>2113</v>
      </c>
      <c r="E43" s="274" t="s">
        <v>1717</v>
      </c>
      <c r="F43" s="277">
        <v>2</v>
      </c>
      <c r="G43" s="277">
        <v>304.17200000000003</v>
      </c>
      <c r="H43" s="290">
        <v>1</v>
      </c>
      <c r="I43" s="277"/>
      <c r="J43" s="277"/>
      <c r="K43" s="290">
        <v>0</v>
      </c>
      <c r="L43" s="277">
        <v>2</v>
      </c>
      <c r="M43" s="278">
        <v>304.17200000000003</v>
      </c>
    </row>
    <row r="44" spans="1:13" ht="14.4" customHeight="1" x14ac:dyDescent="0.3">
      <c r="A44" s="273" t="s">
        <v>465</v>
      </c>
      <c r="B44" s="274" t="s">
        <v>2115</v>
      </c>
      <c r="C44" s="274" t="s">
        <v>1156</v>
      </c>
      <c r="D44" s="274" t="s">
        <v>1157</v>
      </c>
      <c r="E44" s="274" t="s">
        <v>580</v>
      </c>
      <c r="F44" s="277"/>
      <c r="G44" s="277"/>
      <c r="H44" s="290">
        <v>0</v>
      </c>
      <c r="I44" s="277">
        <v>3</v>
      </c>
      <c r="J44" s="277">
        <v>218.04000000000002</v>
      </c>
      <c r="K44" s="290">
        <v>1</v>
      </c>
      <c r="L44" s="277">
        <v>3</v>
      </c>
      <c r="M44" s="278">
        <v>218.04000000000002</v>
      </c>
    </row>
    <row r="45" spans="1:13" ht="14.4" customHeight="1" x14ac:dyDescent="0.3">
      <c r="A45" s="273" t="s">
        <v>465</v>
      </c>
      <c r="B45" s="274" t="s">
        <v>2116</v>
      </c>
      <c r="C45" s="274" t="s">
        <v>870</v>
      </c>
      <c r="D45" s="274" t="s">
        <v>871</v>
      </c>
      <c r="E45" s="274" t="s">
        <v>849</v>
      </c>
      <c r="F45" s="277">
        <v>1</v>
      </c>
      <c r="G45" s="277">
        <v>145.58500000000001</v>
      </c>
      <c r="H45" s="290">
        <v>1</v>
      </c>
      <c r="I45" s="277"/>
      <c r="J45" s="277"/>
      <c r="K45" s="290">
        <v>0</v>
      </c>
      <c r="L45" s="277">
        <v>1</v>
      </c>
      <c r="M45" s="278">
        <v>145.58500000000001</v>
      </c>
    </row>
    <row r="46" spans="1:13" ht="14.4" customHeight="1" x14ac:dyDescent="0.3">
      <c r="A46" s="273" t="s">
        <v>465</v>
      </c>
      <c r="B46" s="274" t="s">
        <v>2117</v>
      </c>
      <c r="C46" s="274" t="s">
        <v>1153</v>
      </c>
      <c r="D46" s="274" t="s">
        <v>1154</v>
      </c>
      <c r="E46" s="274" t="s">
        <v>580</v>
      </c>
      <c r="F46" s="277"/>
      <c r="G46" s="277"/>
      <c r="H46" s="290">
        <v>0</v>
      </c>
      <c r="I46" s="277">
        <v>1</v>
      </c>
      <c r="J46" s="277">
        <v>119.53</v>
      </c>
      <c r="K46" s="290">
        <v>1</v>
      </c>
      <c r="L46" s="277">
        <v>1</v>
      </c>
      <c r="M46" s="278">
        <v>119.53</v>
      </c>
    </row>
    <row r="47" spans="1:13" ht="14.4" customHeight="1" x14ac:dyDescent="0.3">
      <c r="A47" s="273" t="s">
        <v>465</v>
      </c>
      <c r="B47" s="274" t="s">
        <v>2118</v>
      </c>
      <c r="C47" s="274" t="s">
        <v>854</v>
      </c>
      <c r="D47" s="274" t="s">
        <v>2119</v>
      </c>
      <c r="E47" s="274" t="s">
        <v>856</v>
      </c>
      <c r="F47" s="277">
        <v>9</v>
      </c>
      <c r="G47" s="277">
        <v>743.88499999999999</v>
      </c>
      <c r="H47" s="290">
        <v>1</v>
      </c>
      <c r="I47" s="277"/>
      <c r="J47" s="277"/>
      <c r="K47" s="290">
        <v>0</v>
      </c>
      <c r="L47" s="277">
        <v>9</v>
      </c>
      <c r="M47" s="278">
        <v>743.88499999999999</v>
      </c>
    </row>
    <row r="48" spans="1:13" ht="14.4" customHeight="1" x14ac:dyDescent="0.3">
      <c r="A48" s="273" t="s">
        <v>465</v>
      </c>
      <c r="B48" s="274" t="s">
        <v>2118</v>
      </c>
      <c r="C48" s="274" t="s">
        <v>1150</v>
      </c>
      <c r="D48" s="274" t="s">
        <v>1151</v>
      </c>
      <c r="E48" s="274" t="s">
        <v>1152</v>
      </c>
      <c r="F48" s="277"/>
      <c r="G48" s="277"/>
      <c r="H48" s="290">
        <v>0</v>
      </c>
      <c r="I48" s="277">
        <v>1</v>
      </c>
      <c r="J48" s="277">
        <v>129.63</v>
      </c>
      <c r="K48" s="290">
        <v>1</v>
      </c>
      <c r="L48" s="277">
        <v>1</v>
      </c>
      <c r="M48" s="278">
        <v>129.63</v>
      </c>
    </row>
    <row r="49" spans="1:13" ht="14.4" customHeight="1" x14ac:dyDescent="0.3">
      <c r="A49" s="273" t="s">
        <v>465</v>
      </c>
      <c r="B49" s="274" t="s">
        <v>2075</v>
      </c>
      <c r="C49" s="274" t="s">
        <v>851</v>
      </c>
      <c r="D49" s="274" t="s">
        <v>852</v>
      </c>
      <c r="E49" s="274" t="s">
        <v>535</v>
      </c>
      <c r="F49" s="277">
        <v>3</v>
      </c>
      <c r="G49" s="277">
        <v>611.93999999999994</v>
      </c>
      <c r="H49" s="290">
        <v>1</v>
      </c>
      <c r="I49" s="277"/>
      <c r="J49" s="277"/>
      <c r="K49" s="290">
        <v>0</v>
      </c>
      <c r="L49" s="277">
        <v>3</v>
      </c>
      <c r="M49" s="278">
        <v>611.93999999999994</v>
      </c>
    </row>
    <row r="50" spans="1:13" ht="14.4" customHeight="1" x14ac:dyDescent="0.3">
      <c r="A50" s="273" t="s">
        <v>465</v>
      </c>
      <c r="B50" s="274" t="s">
        <v>2120</v>
      </c>
      <c r="C50" s="274" t="s">
        <v>1159</v>
      </c>
      <c r="D50" s="274" t="s">
        <v>1160</v>
      </c>
      <c r="E50" s="274" t="s">
        <v>1161</v>
      </c>
      <c r="F50" s="277"/>
      <c r="G50" s="277"/>
      <c r="H50" s="290">
        <v>0</v>
      </c>
      <c r="I50" s="277">
        <v>2</v>
      </c>
      <c r="J50" s="277">
        <v>213.22</v>
      </c>
      <c r="K50" s="290">
        <v>1</v>
      </c>
      <c r="L50" s="277">
        <v>2</v>
      </c>
      <c r="M50" s="278">
        <v>213.22</v>
      </c>
    </row>
    <row r="51" spans="1:13" ht="14.4" customHeight="1" x14ac:dyDescent="0.3">
      <c r="A51" s="273" t="s">
        <v>465</v>
      </c>
      <c r="B51" s="274" t="s">
        <v>2121</v>
      </c>
      <c r="C51" s="274" t="s">
        <v>1163</v>
      </c>
      <c r="D51" s="274" t="s">
        <v>1164</v>
      </c>
      <c r="E51" s="274" t="s">
        <v>2122</v>
      </c>
      <c r="F51" s="277"/>
      <c r="G51" s="277"/>
      <c r="H51" s="290">
        <v>0</v>
      </c>
      <c r="I51" s="277">
        <v>4</v>
      </c>
      <c r="J51" s="277">
        <v>1259.248</v>
      </c>
      <c r="K51" s="290">
        <v>1</v>
      </c>
      <c r="L51" s="277">
        <v>4</v>
      </c>
      <c r="M51" s="278">
        <v>1259.248</v>
      </c>
    </row>
    <row r="52" spans="1:13" ht="14.4" customHeight="1" x14ac:dyDescent="0.3">
      <c r="A52" s="273" t="s">
        <v>465</v>
      </c>
      <c r="B52" s="274" t="s">
        <v>2123</v>
      </c>
      <c r="C52" s="274" t="s">
        <v>844</v>
      </c>
      <c r="D52" s="274" t="s">
        <v>2124</v>
      </c>
      <c r="E52" s="274" t="s">
        <v>2125</v>
      </c>
      <c r="F52" s="277">
        <v>5</v>
      </c>
      <c r="G52" s="277">
        <v>300</v>
      </c>
      <c r="H52" s="290">
        <v>1</v>
      </c>
      <c r="I52" s="277"/>
      <c r="J52" s="277"/>
      <c r="K52" s="290">
        <v>0</v>
      </c>
      <c r="L52" s="277">
        <v>5</v>
      </c>
      <c r="M52" s="278">
        <v>300</v>
      </c>
    </row>
    <row r="53" spans="1:13" ht="14.4" customHeight="1" x14ac:dyDescent="0.3">
      <c r="A53" s="273" t="s">
        <v>465</v>
      </c>
      <c r="B53" s="274" t="s">
        <v>2123</v>
      </c>
      <c r="C53" s="274" t="s">
        <v>863</v>
      </c>
      <c r="D53" s="274" t="s">
        <v>864</v>
      </c>
      <c r="E53" s="274" t="s">
        <v>865</v>
      </c>
      <c r="F53" s="277">
        <v>1</v>
      </c>
      <c r="G53" s="277">
        <v>58.940095853607801</v>
      </c>
      <c r="H53" s="290">
        <v>1</v>
      </c>
      <c r="I53" s="277"/>
      <c r="J53" s="277"/>
      <c r="K53" s="290">
        <v>0</v>
      </c>
      <c r="L53" s="277">
        <v>1</v>
      </c>
      <c r="M53" s="278">
        <v>58.940095853607801</v>
      </c>
    </row>
    <row r="54" spans="1:13" ht="14.4" customHeight="1" x14ac:dyDescent="0.3">
      <c r="A54" s="273" t="s">
        <v>465</v>
      </c>
      <c r="B54" s="274" t="s">
        <v>2078</v>
      </c>
      <c r="C54" s="274" t="s">
        <v>809</v>
      </c>
      <c r="D54" s="274" t="s">
        <v>2079</v>
      </c>
      <c r="E54" s="274" t="s">
        <v>2080</v>
      </c>
      <c r="F54" s="277"/>
      <c r="G54" s="277"/>
      <c r="H54" s="290">
        <v>0</v>
      </c>
      <c r="I54" s="277">
        <v>1</v>
      </c>
      <c r="J54" s="277">
        <v>317.64999999999998</v>
      </c>
      <c r="K54" s="290">
        <v>1</v>
      </c>
      <c r="L54" s="277">
        <v>1</v>
      </c>
      <c r="M54" s="278">
        <v>317.64999999999998</v>
      </c>
    </row>
    <row r="55" spans="1:13" ht="14.4" customHeight="1" x14ac:dyDescent="0.3">
      <c r="A55" s="273" t="s">
        <v>465</v>
      </c>
      <c r="B55" s="274" t="s">
        <v>2098</v>
      </c>
      <c r="C55" s="274" t="s">
        <v>526</v>
      </c>
      <c r="D55" s="274" t="s">
        <v>527</v>
      </c>
      <c r="E55" s="274" t="s">
        <v>528</v>
      </c>
      <c r="F55" s="277">
        <v>2</v>
      </c>
      <c r="G55" s="277">
        <v>198.03221877332899</v>
      </c>
      <c r="H55" s="290">
        <v>1</v>
      </c>
      <c r="I55" s="277"/>
      <c r="J55" s="277"/>
      <c r="K55" s="290">
        <v>0</v>
      </c>
      <c r="L55" s="277">
        <v>2</v>
      </c>
      <c r="M55" s="278">
        <v>198.03221877332899</v>
      </c>
    </row>
    <row r="56" spans="1:13" ht="14.4" customHeight="1" x14ac:dyDescent="0.3">
      <c r="A56" s="273" t="s">
        <v>465</v>
      </c>
      <c r="B56" s="274" t="s">
        <v>2098</v>
      </c>
      <c r="C56" s="274" t="s">
        <v>840</v>
      </c>
      <c r="D56" s="274" t="s">
        <v>841</v>
      </c>
      <c r="E56" s="274" t="s">
        <v>842</v>
      </c>
      <c r="F56" s="277">
        <v>2</v>
      </c>
      <c r="G56" s="277">
        <v>736.54</v>
      </c>
      <c r="H56" s="290">
        <v>1</v>
      </c>
      <c r="I56" s="277"/>
      <c r="J56" s="277"/>
      <c r="K56" s="290">
        <v>0</v>
      </c>
      <c r="L56" s="277">
        <v>2</v>
      </c>
      <c r="M56" s="278">
        <v>736.54</v>
      </c>
    </row>
    <row r="57" spans="1:13" ht="14.4" customHeight="1" x14ac:dyDescent="0.3">
      <c r="A57" s="273" t="s">
        <v>465</v>
      </c>
      <c r="B57" s="274" t="s">
        <v>2098</v>
      </c>
      <c r="C57" s="274" t="s">
        <v>1166</v>
      </c>
      <c r="D57" s="274" t="s">
        <v>1167</v>
      </c>
      <c r="E57" s="274" t="s">
        <v>2126</v>
      </c>
      <c r="F57" s="277"/>
      <c r="G57" s="277"/>
      <c r="H57" s="290">
        <v>0</v>
      </c>
      <c r="I57" s="277">
        <v>1</v>
      </c>
      <c r="J57" s="277">
        <v>100.35</v>
      </c>
      <c r="K57" s="290">
        <v>1</v>
      </c>
      <c r="L57" s="277">
        <v>1</v>
      </c>
      <c r="M57" s="278">
        <v>100.35</v>
      </c>
    </row>
    <row r="58" spans="1:13" ht="14.4" customHeight="1" x14ac:dyDescent="0.3">
      <c r="A58" s="273" t="s">
        <v>465</v>
      </c>
      <c r="B58" s="274" t="s">
        <v>2127</v>
      </c>
      <c r="C58" s="274" t="s">
        <v>832</v>
      </c>
      <c r="D58" s="274" t="s">
        <v>833</v>
      </c>
      <c r="E58" s="274" t="s">
        <v>2128</v>
      </c>
      <c r="F58" s="277">
        <v>1</v>
      </c>
      <c r="G58" s="277">
        <v>661.33</v>
      </c>
      <c r="H58" s="290">
        <v>1</v>
      </c>
      <c r="I58" s="277"/>
      <c r="J58" s="277"/>
      <c r="K58" s="290">
        <v>0</v>
      </c>
      <c r="L58" s="277">
        <v>1</v>
      </c>
      <c r="M58" s="278">
        <v>661.33</v>
      </c>
    </row>
    <row r="59" spans="1:13" ht="14.4" customHeight="1" x14ac:dyDescent="0.3">
      <c r="A59" s="273" t="s">
        <v>465</v>
      </c>
      <c r="B59" s="274" t="s">
        <v>2129</v>
      </c>
      <c r="C59" s="274" t="s">
        <v>867</v>
      </c>
      <c r="D59" s="274" t="s">
        <v>868</v>
      </c>
      <c r="E59" s="274" t="s">
        <v>627</v>
      </c>
      <c r="F59" s="277">
        <v>1</v>
      </c>
      <c r="G59" s="277">
        <v>167.58500000000001</v>
      </c>
      <c r="H59" s="290">
        <v>1</v>
      </c>
      <c r="I59" s="277"/>
      <c r="J59" s="277"/>
      <c r="K59" s="290">
        <v>0</v>
      </c>
      <c r="L59" s="277">
        <v>1</v>
      </c>
      <c r="M59" s="278">
        <v>167.58500000000001</v>
      </c>
    </row>
    <row r="60" spans="1:13" ht="14.4" customHeight="1" x14ac:dyDescent="0.3">
      <c r="A60" s="273" t="s">
        <v>465</v>
      </c>
      <c r="B60" s="274" t="s">
        <v>2130</v>
      </c>
      <c r="C60" s="274" t="s">
        <v>825</v>
      </c>
      <c r="D60" s="274" t="s">
        <v>826</v>
      </c>
      <c r="E60" s="274" t="s">
        <v>827</v>
      </c>
      <c r="F60" s="277">
        <v>12</v>
      </c>
      <c r="G60" s="277">
        <v>3720.8739999999998</v>
      </c>
      <c r="H60" s="290">
        <v>1</v>
      </c>
      <c r="I60" s="277"/>
      <c r="J60" s="277"/>
      <c r="K60" s="290">
        <v>0</v>
      </c>
      <c r="L60" s="277">
        <v>12</v>
      </c>
      <c r="M60" s="278">
        <v>3720.8739999999998</v>
      </c>
    </row>
    <row r="61" spans="1:13" ht="14.4" customHeight="1" x14ac:dyDescent="0.3">
      <c r="A61" s="273" t="s">
        <v>465</v>
      </c>
      <c r="B61" s="274" t="s">
        <v>2131</v>
      </c>
      <c r="C61" s="274" t="s">
        <v>872</v>
      </c>
      <c r="D61" s="274" t="s">
        <v>873</v>
      </c>
      <c r="E61" s="274" t="s">
        <v>874</v>
      </c>
      <c r="F61" s="277">
        <v>1</v>
      </c>
      <c r="G61" s="277">
        <v>731.07</v>
      </c>
      <c r="H61" s="290">
        <v>1</v>
      </c>
      <c r="I61" s="277"/>
      <c r="J61" s="277"/>
      <c r="K61" s="290">
        <v>0</v>
      </c>
      <c r="L61" s="277">
        <v>1</v>
      </c>
      <c r="M61" s="278">
        <v>731.07</v>
      </c>
    </row>
    <row r="62" spans="1:13" ht="14.4" customHeight="1" x14ac:dyDescent="0.3">
      <c r="A62" s="273" t="s">
        <v>465</v>
      </c>
      <c r="B62" s="274" t="s">
        <v>2132</v>
      </c>
      <c r="C62" s="274" t="s">
        <v>1170</v>
      </c>
      <c r="D62" s="274" t="s">
        <v>2133</v>
      </c>
      <c r="E62" s="274" t="s">
        <v>2134</v>
      </c>
      <c r="F62" s="277"/>
      <c r="G62" s="277"/>
      <c r="H62" s="290">
        <v>0</v>
      </c>
      <c r="I62" s="277">
        <v>1</v>
      </c>
      <c r="J62" s="277">
        <v>177.81</v>
      </c>
      <c r="K62" s="290">
        <v>1</v>
      </c>
      <c r="L62" s="277">
        <v>1</v>
      </c>
      <c r="M62" s="278">
        <v>177.81</v>
      </c>
    </row>
    <row r="63" spans="1:13" ht="14.4" customHeight="1" x14ac:dyDescent="0.3">
      <c r="A63" s="273" t="s">
        <v>467</v>
      </c>
      <c r="B63" s="274" t="s">
        <v>2135</v>
      </c>
      <c r="C63" s="274" t="s">
        <v>1204</v>
      </c>
      <c r="D63" s="274" t="s">
        <v>2136</v>
      </c>
      <c r="E63" s="274" t="s">
        <v>886</v>
      </c>
      <c r="F63" s="277">
        <v>2</v>
      </c>
      <c r="G63" s="277">
        <v>90.04</v>
      </c>
      <c r="H63" s="290">
        <v>1</v>
      </c>
      <c r="I63" s="277"/>
      <c r="J63" s="277"/>
      <c r="K63" s="290">
        <v>0</v>
      </c>
      <c r="L63" s="277">
        <v>2</v>
      </c>
      <c r="M63" s="278">
        <v>90.04</v>
      </c>
    </row>
    <row r="64" spans="1:13" ht="14.4" customHeight="1" x14ac:dyDescent="0.3">
      <c r="A64" s="273" t="s">
        <v>467</v>
      </c>
      <c r="B64" s="274" t="s">
        <v>2059</v>
      </c>
      <c r="C64" s="274" t="s">
        <v>1570</v>
      </c>
      <c r="D64" s="274" t="s">
        <v>1571</v>
      </c>
      <c r="E64" s="274" t="s">
        <v>1572</v>
      </c>
      <c r="F64" s="277"/>
      <c r="G64" s="277"/>
      <c r="H64" s="290">
        <v>0</v>
      </c>
      <c r="I64" s="277">
        <v>2</v>
      </c>
      <c r="J64" s="277">
        <v>251.44</v>
      </c>
      <c r="K64" s="290">
        <v>1</v>
      </c>
      <c r="L64" s="277">
        <v>2</v>
      </c>
      <c r="M64" s="278">
        <v>251.44</v>
      </c>
    </row>
    <row r="65" spans="1:13" ht="14.4" customHeight="1" x14ac:dyDescent="0.3">
      <c r="A65" s="273" t="s">
        <v>467</v>
      </c>
      <c r="B65" s="274" t="s">
        <v>2112</v>
      </c>
      <c r="C65" s="274" t="s">
        <v>1196</v>
      </c>
      <c r="D65" s="274" t="s">
        <v>1197</v>
      </c>
      <c r="E65" s="274" t="s">
        <v>1198</v>
      </c>
      <c r="F65" s="277">
        <v>3</v>
      </c>
      <c r="G65" s="277">
        <v>412.52902529928599</v>
      </c>
      <c r="H65" s="290">
        <v>1</v>
      </c>
      <c r="I65" s="277"/>
      <c r="J65" s="277"/>
      <c r="K65" s="290">
        <v>0</v>
      </c>
      <c r="L65" s="277">
        <v>3</v>
      </c>
      <c r="M65" s="278">
        <v>412.52902529928599</v>
      </c>
    </row>
    <row r="66" spans="1:13" ht="14.4" customHeight="1" x14ac:dyDescent="0.3">
      <c r="A66" s="273" t="s">
        <v>467</v>
      </c>
      <c r="B66" s="274" t="s">
        <v>2118</v>
      </c>
      <c r="C66" s="274" t="s">
        <v>854</v>
      </c>
      <c r="D66" s="274" t="s">
        <v>2119</v>
      </c>
      <c r="E66" s="274" t="s">
        <v>856</v>
      </c>
      <c r="F66" s="277">
        <v>2</v>
      </c>
      <c r="G66" s="277">
        <v>165.99</v>
      </c>
      <c r="H66" s="290">
        <v>1</v>
      </c>
      <c r="I66" s="277"/>
      <c r="J66" s="277"/>
      <c r="K66" s="290">
        <v>0</v>
      </c>
      <c r="L66" s="277">
        <v>2</v>
      </c>
      <c r="M66" s="278">
        <v>165.99</v>
      </c>
    </row>
    <row r="67" spans="1:13" ht="14.4" customHeight="1" x14ac:dyDescent="0.3">
      <c r="A67" s="273" t="s">
        <v>467</v>
      </c>
      <c r="B67" s="274" t="s">
        <v>2137</v>
      </c>
      <c r="C67" s="274" t="s">
        <v>1187</v>
      </c>
      <c r="D67" s="274" t="s">
        <v>1188</v>
      </c>
      <c r="E67" s="274" t="s">
        <v>1189</v>
      </c>
      <c r="F67" s="277">
        <v>1</v>
      </c>
      <c r="G67" s="277">
        <v>390.39242387001599</v>
      </c>
      <c r="H67" s="290">
        <v>1</v>
      </c>
      <c r="I67" s="277"/>
      <c r="J67" s="277"/>
      <c r="K67" s="290">
        <v>0</v>
      </c>
      <c r="L67" s="277">
        <v>1</v>
      </c>
      <c r="M67" s="278">
        <v>390.39242387001599</v>
      </c>
    </row>
    <row r="68" spans="1:13" ht="14.4" customHeight="1" x14ac:dyDescent="0.3">
      <c r="A68" s="273" t="s">
        <v>467</v>
      </c>
      <c r="B68" s="274" t="s">
        <v>2098</v>
      </c>
      <c r="C68" s="274" t="s">
        <v>1574</v>
      </c>
      <c r="D68" s="274" t="s">
        <v>1575</v>
      </c>
      <c r="E68" s="274" t="s">
        <v>1576</v>
      </c>
      <c r="F68" s="277"/>
      <c r="G68" s="277"/>
      <c r="H68" s="290">
        <v>0</v>
      </c>
      <c r="I68" s="277">
        <v>1</v>
      </c>
      <c r="J68" s="277">
        <v>101.8</v>
      </c>
      <c r="K68" s="290">
        <v>1</v>
      </c>
      <c r="L68" s="277">
        <v>1</v>
      </c>
      <c r="M68" s="278">
        <v>101.8</v>
      </c>
    </row>
    <row r="69" spans="1:13" ht="14.4" customHeight="1" x14ac:dyDescent="0.3">
      <c r="A69" s="273" t="s">
        <v>467</v>
      </c>
      <c r="B69" s="274" t="s">
        <v>2138</v>
      </c>
      <c r="C69" s="274" t="s">
        <v>1184</v>
      </c>
      <c r="D69" s="274" t="s">
        <v>2139</v>
      </c>
      <c r="E69" s="274" t="s">
        <v>2140</v>
      </c>
      <c r="F69" s="277">
        <v>1</v>
      </c>
      <c r="G69" s="277">
        <v>108.20666666699999</v>
      </c>
      <c r="H69" s="290">
        <v>1</v>
      </c>
      <c r="I69" s="277"/>
      <c r="J69" s="277"/>
      <c r="K69" s="290">
        <v>0</v>
      </c>
      <c r="L69" s="277">
        <v>1</v>
      </c>
      <c r="M69" s="278">
        <v>108.20666666699999</v>
      </c>
    </row>
    <row r="70" spans="1:13" ht="14.4" customHeight="1" x14ac:dyDescent="0.3">
      <c r="A70" s="273" t="s">
        <v>467</v>
      </c>
      <c r="B70" s="274" t="s">
        <v>2138</v>
      </c>
      <c r="C70" s="274" t="s">
        <v>1200</v>
      </c>
      <c r="D70" s="274" t="s">
        <v>2141</v>
      </c>
      <c r="E70" s="274" t="s">
        <v>2142</v>
      </c>
      <c r="F70" s="277">
        <v>1</v>
      </c>
      <c r="G70" s="277">
        <v>246.02333330900001</v>
      </c>
      <c r="H70" s="290">
        <v>1</v>
      </c>
      <c r="I70" s="277"/>
      <c r="J70" s="277"/>
      <c r="K70" s="290">
        <v>0</v>
      </c>
      <c r="L70" s="277">
        <v>1</v>
      </c>
      <c r="M70" s="278">
        <v>246.02333330900001</v>
      </c>
    </row>
    <row r="71" spans="1:13" ht="14.4" customHeight="1" x14ac:dyDescent="0.3">
      <c r="A71" s="273" t="s">
        <v>467</v>
      </c>
      <c r="B71" s="274" t="s">
        <v>2143</v>
      </c>
      <c r="C71" s="274" t="s">
        <v>1578</v>
      </c>
      <c r="D71" s="274" t="s">
        <v>1579</v>
      </c>
      <c r="E71" s="274" t="s">
        <v>2144</v>
      </c>
      <c r="F71" s="277"/>
      <c r="G71" s="277"/>
      <c r="H71" s="290">
        <v>0</v>
      </c>
      <c r="I71" s="277">
        <v>1</v>
      </c>
      <c r="J71" s="277">
        <v>918.43</v>
      </c>
      <c r="K71" s="290">
        <v>1</v>
      </c>
      <c r="L71" s="277">
        <v>1</v>
      </c>
      <c r="M71" s="278">
        <v>918.43</v>
      </c>
    </row>
    <row r="72" spans="1:13" ht="14.4" customHeight="1" x14ac:dyDescent="0.3">
      <c r="A72" s="273" t="s">
        <v>467</v>
      </c>
      <c r="B72" s="274" t="s">
        <v>2145</v>
      </c>
      <c r="C72" s="274" t="s">
        <v>1190</v>
      </c>
      <c r="D72" s="274" t="s">
        <v>1191</v>
      </c>
      <c r="E72" s="274" t="s">
        <v>1192</v>
      </c>
      <c r="F72" s="277">
        <v>27</v>
      </c>
      <c r="G72" s="277">
        <v>201.15</v>
      </c>
      <c r="H72" s="290">
        <v>1</v>
      </c>
      <c r="I72" s="277"/>
      <c r="J72" s="277"/>
      <c r="K72" s="290">
        <v>0</v>
      </c>
      <c r="L72" s="277">
        <v>27</v>
      </c>
      <c r="M72" s="278">
        <v>201.15</v>
      </c>
    </row>
    <row r="73" spans="1:13" ht="14.4" customHeight="1" x14ac:dyDescent="0.3">
      <c r="A73" s="273" t="s">
        <v>467</v>
      </c>
      <c r="B73" s="274" t="s">
        <v>2145</v>
      </c>
      <c r="C73" s="274" t="s">
        <v>1193</v>
      </c>
      <c r="D73" s="274" t="s">
        <v>1194</v>
      </c>
      <c r="E73" s="274" t="s">
        <v>1195</v>
      </c>
      <c r="F73" s="277">
        <v>31</v>
      </c>
      <c r="G73" s="277">
        <v>230.95000000000002</v>
      </c>
      <c r="H73" s="290">
        <v>1</v>
      </c>
      <c r="I73" s="277"/>
      <c r="J73" s="277"/>
      <c r="K73" s="290">
        <v>0</v>
      </c>
      <c r="L73" s="277">
        <v>31</v>
      </c>
      <c r="M73" s="278">
        <v>230.95000000000002</v>
      </c>
    </row>
    <row r="74" spans="1:13" ht="14.4" customHeight="1" x14ac:dyDescent="0.3">
      <c r="A74" s="273" t="s">
        <v>467</v>
      </c>
      <c r="B74" s="274" t="s">
        <v>2146</v>
      </c>
      <c r="C74" s="274" t="s">
        <v>1568</v>
      </c>
      <c r="D74" s="274" t="s">
        <v>1569</v>
      </c>
      <c r="E74" s="274" t="s">
        <v>627</v>
      </c>
      <c r="F74" s="277"/>
      <c r="G74" s="277"/>
      <c r="H74" s="290">
        <v>0</v>
      </c>
      <c r="I74" s="277">
        <v>1</v>
      </c>
      <c r="J74" s="277">
        <v>980.61</v>
      </c>
      <c r="K74" s="290">
        <v>1</v>
      </c>
      <c r="L74" s="277">
        <v>1</v>
      </c>
      <c r="M74" s="278">
        <v>980.61</v>
      </c>
    </row>
    <row r="75" spans="1:13" ht="14.4" customHeight="1" x14ac:dyDescent="0.3">
      <c r="A75" s="273" t="s">
        <v>467</v>
      </c>
      <c r="B75" s="274" t="s">
        <v>2132</v>
      </c>
      <c r="C75" s="274" t="s">
        <v>1599</v>
      </c>
      <c r="D75" s="274" t="s">
        <v>1600</v>
      </c>
      <c r="E75" s="274" t="s">
        <v>1605</v>
      </c>
      <c r="F75" s="277"/>
      <c r="G75" s="277"/>
      <c r="H75" s="290">
        <v>0</v>
      </c>
      <c r="I75" s="277">
        <v>1</v>
      </c>
      <c r="J75" s="277">
        <v>161.49</v>
      </c>
      <c r="K75" s="290">
        <v>1</v>
      </c>
      <c r="L75" s="277">
        <v>1</v>
      </c>
      <c r="M75" s="278">
        <v>161.49</v>
      </c>
    </row>
    <row r="76" spans="1:13" ht="14.4" customHeight="1" x14ac:dyDescent="0.3">
      <c r="A76" s="273" t="s">
        <v>467</v>
      </c>
      <c r="B76" s="274" t="s">
        <v>2132</v>
      </c>
      <c r="C76" s="274" t="s">
        <v>1603</v>
      </c>
      <c r="D76" s="274" t="s">
        <v>2147</v>
      </c>
      <c r="E76" s="274" t="s">
        <v>1605</v>
      </c>
      <c r="F76" s="277"/>
      <c r="G76" s="277"/>
      <c r="H76" s="290">
        <v>0</v>
      </c>
      <c r="I76" s="277">
        <v>1</v>
      </c>
      <c r="J76" s="277">
        <v>281.52999999999997</v>
      </c>
      <c r="K76" s="290">
        <v>1</v>
      </c>
      <c r="L76" s="277">
        <v>1</v>
      </c>
      <c r="M76" s="278">
        <v>281.52999999999997</v>
      </c>
    </row>
    <row r="77" spans="1:13" ht="14.4" customHeight="1" x14ac:dyDescent="0.3">
      <c r="A77" s="273" t="s">
        <v>467</v>
      </c>
      <c r="B77" s="274" t="s">
        <v>2132</v>
      </c>
      <c r="C77" s="274" t="s">
        <v>1594</v>
      </c>
      <c r="D77" s="274" t="s">
        <v>2148</v>
      </c>
      <c r="E77" s="274" t="s">
        <v>1589</v>
      </c>
      <c r="F77" s="277"/>
      <c r="G77" s="277"/>
      <c r="H77" s="290">
        <v>0</v>
      </c>
      <c r="I77" s="277">
        <v>3</v>
      </c>
      <c r="J77" s="277">
        <v>134.34122316418319</v>
      </c>
      <c r="K77" s="290">
        <v>1</v>
      </c>
      <c r="L77" s="277">
        <v>3</v>
      </c>
      <c r="M77" s="278">
        <v>134.34122316418319</v>
      </c>
    </row>
    <row r="78" spans="1:13" ht="14.4" customHeight="1" x14ac:dyDescent="0.3">
      <c r="A78" s="273" t="s">
        <v>467</v>
      </c>
      <c r="B78" s="274" t="s">
        <v>2132</v>
      </c>
      <c r="C78" s="274" t="s">
        <v>1587</v>
      </c>
      <c r="D78" s="274" t="s">
        <v>2149</v>
      </c>
      <c r="E78" s="274" t="s">
        <v>1589</v>
      </c>
      <c r="F78" s="277"/>
      <c r="G78" s="277"/>
      <c r="H78" s="290">
        <v>0</v>
      </c>
      <c r="I78" s="277">
        <v>16</v>
      </c>
      <c r="J78" s="277">
        <v>687.67992070910168</v>
      </c>
      <c r="K78" s="290">
        <v>1</v>
      </c>
      <c r="L78" s="277">
        <v>16</v>
      </c>
      <c r="M78" s="278">
        <v>687.67992070910168</v>
      </c>
    </row>
    <row r="79" spans="1:13" ht="14.4" customHeight="1" x14ac:dyDescent="0.3">
      <c r="A79" s="273" t="s">
        <v>467</v>
      </c>
      <c r="B79" s="274" t="s">
        <v>2132</v>
      </c>
      <c r="C79" s="274" t="s">
        <v>1591</v>
      </c>
      <c r="D79" s="274" t="s">
        <v>2150</v>
      </c>
      <c r="E79" s="274" t="s">
        <v>1589</v>
      </c>
      <c r="F79" s="277"/>
      <c r="G79" s="277"/>
      <c r="H79" s="290">
        <v>0</v>
      </c>
      <c r="I79" s="277">
        <v>3</v>
      </c>
      <c r="J79" s="277">
        <v>128.9401928078756</v>
      </c>
      <c r="K79" s="290">
        <v>1</v>
      </c>
      <c r="L79" s="277">
        <v>3</v>
      </c>
      <c r="M79" s="278">
        <v>128.9401928078756</v>
      </c>
    </row>
    <row r="80" spans="1:13" ht="14.4" customHeight="1" x14ac:dyDescent="0.3">
      <c r="A80" s="273" t="s">
        <v>467</v>
      </c>
      <c r="B80" s="274" t="s">
        <v>2132</v>
      </c>
      <c r="C80" s="274" t="s">
        <v>1581</v>
      </c>
      <c r="D80" s="274" t="s">
        <v>1582</v>
      </c>
      <c r="E80" s="274" t="s">
        <v>1583</v>
      </c>
      <c r="F80" s="277">
        <v>3.5</v>
      </c>
      <c r="G80" s="277">
        <v>583.66</v>
      </c>
      <c r="H80" s="290">
        <v>1</v>
      </c>
      <c r="I80" s="277"/>
      <c r="J80" s="277"/>
      <c r="K80" s="290">
        <v>0</v>
      </c>
      <c r="L80" s="277">
        <v>3.5</v>
      </c>
      <c r="M80" s="278">
        <v>583.66</v>
      </c>
    </row>
    <row r="81" spans="1:13" ht="14.4" customHeight="1" x14ac:dyDescent="0.3">
      <c r="A81" s="273" t="s">
        <v>467</v>
      </c>
      <c r="B81" s="274" t="s">
        <v>2132</v>
      </c>
      <c r="C81" s="274" t="s">
        <v>1596</v>
      </c>
      <c r="D81" s="274" t="s">
        <v>2151</v>
      </c>
      <c r="E81" s="274" t="s">
        <v>1589</v>
      </c>
      <c r="F81" s="277"/>
      <c r="G81" s="277"/>
      <c r="H81" s="290">
        <v>0</v>
      </c>
      <c r="I81" s="277">
        <v>2</v>
      </c>
      <c r="J81" s="277">
        <v>113.66</v>
      </c>
      <c r="K81" s="290">
        <v>1</v>
      </c>
      <c r="L81" s="277">
        <v>2</v>
      </c>
      <c r="M81" s="278">
        <v>113.66</v>
      </c>
    </row>
    <row r="82" spans="1:13" ht="14.4" customHeight="1" x14ac:dyDescent="0.3">
      <c r="A82" s="273" t="s">
        <v>469</v>
      </c>
      <c r="B82" s="274" t="s">
        <v>2152</v>
      </c>
      <c r="C82" s="274" t="s">
        <v>1619</v>
      </c>
      <c r="D82" s="274" t="s">
        <v>1620</v>
      </c>
      <c r="E82" s="274" t="s">
        <v>1621</v>
      </c>
      <c r="F82" s="277">
        <v>1</v>
      </c>
      <c r="G82" s="277">
        <v>66.953119030980602</v>
      </c>
      <c r="H82" s="290">
        <v>1</v>
      </c>
      <c r="I82" s="277"/>
      <c r="J82" s="277"/>
      <c r="K82" s="290">
        <v>0</v>
      </c>
      <c r="L82" s="277">
        <v>1</v>
      </c>
      <c r="M82" s="278">
        <v>66.953119030980602</v>
      </c>
    </row>
    <row r="83" spans="1:13" ht="14.4" customHeight="1" x14ac:dyDescent="0.3">
      <c r="A83" s="273" t="s">
        <v>473</v>
      </c>
      <c r="B83" s="274" t="s">
        <v>2153</v>
      </c>
      <c r="C83" s="274" t="s">
        <v>1674</v>
      </c>
      <c r="D83" s="274" t="s">
        <v>2154</v>
      </c>
      <c r="E83" s="274" t="s">
        <v>2155</v>
      </c>
      <c r="F83" s="277">
        <v>1</v>
      </c>
      <c r="G83" s="277">
        <v>41.844000000000001</v>
      </c>
      <c r="H83" s="290">
        <v>1</v>
      </c>
      <c r="I83" s="277"/>
      <c r="J83" s="277"/>
      <c r="K83" s="290">
        <v>0</v>
      </c>
      <c r="L83" s="277">
        <v>1</v>
      </c>
      <c r="M83" s="278">
        <v>41.844000000000001</v>
      </c>
    </row>
    <row r="84" spans="1:13" ht="14.4" customHeight="1" x14ac:dyDescent="0.3">
      <c r="A84" s="273" t="s">
        <v>473</v>
      </c>
      <c r="B84" s="274" t="s">
        <v>2059</v>
      </c>
      <c r="C84" s="274" t="s">
        <v>1570</v>
      </c>
      <c r="D84" s="274" t="s">
        <v>1571</v>
      </c>
      <c r="E84" s="274" t="s">
        <v>1572</v>
      </c>
      <c r="F84" s="277"/>
      <c r="G84" s="277"/>
      <c r="H84" s="290">
        <v>0</v>
      </c>
      <c r="I84" s="277">
        <v>2</v>
      </c>
      <c r="J84" s="277">
        <v>245.62</v>
      </c>
      <c r="K84" s="290">
        <v>1</v>
      </c>
      <c r="L84" s="277">
        <v>2</v>
      </c>
      <c r="M84" s="278">
        <v>245.62</v>
      </c>
    </row>
    <row r="85" spans="1:13" ht="14.4" customHeight="1" x14ac:dyDescent="0.3">
      <c r="A85" s="273" t="s">
        <v>473</v>
      </c>
      <c r="B85" s="274" t="s">
        <v>2061</v>
      </c>
      <c r="C85" s="274" t="s">
        <v>606</v>
      </c>
      <c r="D85" s="274" t="s">
        <v>2062</v>
      </c>
      <c r="E85" s="274" t="s">
        <v>2063</v>
      </c>
      <c r="F85" s="277">
        <v>3</v>
      </c>
      <c r="G85" s="277">
        <v>4309.4040000000005</v>
      </c>
      <c r="H85" s="290">
        <v>1</v>
      </c>
      <c r="I85" s="277"/>
      <c r="J85" s="277"/>
      <c r="K85" s="290">
        <v>0</v>
      </c>
      <c r="L85" s="277">
        <v>3</v>
      </c>
      <c r="M85" s="278">
        <v>4309.4040000000005</v>
      </c>
    </row>
    <row r="86" spans="1:13" ht="14.4" customHeight="1" x14ac:dyDescent="0.3">
      <c r="A86" s="273" t="s">
        <v>473</v>
      </c>
      <c r="B86" s="274" t="s">
        <v>2111</v>
      </c>
      <c r="C86" s="274" t="s">
        <v>1718</v>
      </c>
      <c r="D86" s="274" t="s">
        <v>1719</v>
      </c>
      <c r="E86" s="274" t="s">
        <v>1720</v>
      </c>
      <c r="F86" s="277">
        <v>1</v>
      </c>
      <c r="G86" s="277">
        <v>40.08</v>
      </c>
      <c r="H86" s="290">
        <v>1</v>
      </c>
      <c r="I86" s="277"/>
      <c r="J86" s="277"/>
      <c r="K86" s="290">
        <v>0</v>
      </c>
      <c r="L86" s="277">
        <v>1</v>
      </c>
      <c r="M86" s="278">
        <v>40.08</v>
      </c>
    </row>
    <row r="87" spans="1:13" ht="14.4" customHeight="1" x14ac:dyDescent="0.3">
      <c r="A87" s="273" t="s">
        <v>473</v>
      </c>
      <c r="B87" s="274" t="s">
        <v>2111</v>
      </c>
      <c r="C87" s="274" t="s">
        <v>1726</v>
      </c>
      <c r="D87" s="274" t="s">
        <v>1727</v>
      </c>
      <c r="E87" s="274" t="s">
        <v>1728</v>
      </c>
      <c r="F87" s="277">
        <v>1</v>
      </c>
      <c r="G87" s="277">
        <v>65.647999999999996</v>
      </c>
      <c r="H87" s="290">
        <v>1</v>
      </c>
      <c r="I87" s="277"/>
      <c r="J87" s="277"/>
      <c r="K87" s="290">
        <v>0</v>
      </c>
      <c r="L87" s="277">
        <v>1</v>
      </c>
      <c r="M87" s="278">
        <v>65.647999999999996</v>
      </c>
    </row>
    <row r="88" spans="1:13" ht="14.4" customHeight="1" x14ac:dyDescent="0.3">
      <c r="A88" s="273" t="s">
        <v>473</v>
      </c>
      <c r="B88" s="274" t="s">
        <v>2064</v>
      </c>
      <c r="C88" s="274" t="s">
        <v>1693</v>
      </c>
      <c r="D88" s="274" t="s">
        <v>1694</v>
      </c>
      <c r="E88" s="274" t="s">
        <v>1695</v>
      </c>
      <c r="F88" s="277">
        <v>1</v>
      </c>
      <c r="G88" s="277">
        <v>55.14</v>
      </c>
      <c r="H88" s="290">
        <v>1</v>
      </c>
      <c r="I88" s="277"/>
      <c r="J88" s="277"/>
      <c r="K88" s="290">
        <v>0</v>
      </c>
      <c r="L88" s="277">
        <v>1</v>
      </c>
      <c r="M88" s="278">
        <v>55.14</v>
      </c>
    </row>
    <row r="89" spans="1:13" ht="14.4" customHeight="1" x14ac:dyDescent="0.3">
      <c r="A89" s="273" t="s">
        <v>473</v>
      </c>
      <c r="B89" s="274" t="s">
        <v>2064</v>
      </c>
      <c r="C89" s="274" t="s">
        <v>1696</v>
      </c>
      <c r="D89" s="274" t="s">
        <v>1697</v>
      </c>
      <c r="E89" s="274" t="s">
        <v>1698</v>
      </c>
      <c r="F89" s="277">
        <v>1</v>
      </c>
      <c r="G89" s="277">
        <v>65.23</v>
      </c>
      <c r="H89" s="290">
        <v>1</v>
      </c>
      <c r="I89" s="277"/>
      <c r="J89" s="277"/>
      <c r="K89" s="290">
        <v>0</v>
      </c>
      <c r="L89" s="277">
        <v>1</v>
      </c>
      <c r="M89" s="278">
        <v>65.23</v>
      </c>
    </row>
    <row r="90" spans="1:13" ht="14.4" customHeight="1" x14ac:dyDescent="0.3">
      <c r="A90" s="273" t="s">
        <v>473</v>
      </c>
      <c r="B90" s="274" t="s">
        <v>2064</v>
      </c>
      <c r="C90" s="274" t="s">
        <v>1700</v>
      </c>
      <c r="D90" s="274" t="s">
        <v>1701</v>
      </c>
      <c r="E90" s="274" t="s">
        <v>1702</v>
      </c>
      <c r="F90" s="277">
        <v>1</v>
      </c>
      <c r="G90" s="277">
        <v>73.510000000000005</v>
      </c>
      <c r="H90" s="290">
        <v>1</v>
      </c>
      <c r="I90" s="277"/>
      <c r="J90" s="277"/>
      <c r="K90" s="290">
        <v>0</v>
      </c>
      <c r="L90" s="277">
        <v>1</v>
      </c>
      <c r="M90" s="278">
        <v>73.510000000000005</v>
      </c>
    </row>
    <row r="91" spans="1:13" ht="14.4" customHeight="1" x14ac:dyDescent="0.3">
      <c r="A91" s="273" t="s">
        <v>473</v>
      </c>
      <c r="B91" s="274" t="s">
        <v>2156</v>
      </c>
      <c r="C91" s="274" t="s">
        <v>1935</v>
      </c>
      <c r="D91" s="274" t="s">
        <v>1936</v>
      </c>
      <c r="E91" s="274" t="s">
        <v>1937</v>
      </c>
      <c r="F91" s="277"/>
      <c r="G91" s="277"/>
      <c r="H91" s="290">
        <v>0</v>
      </c>
      <c r="I91" s="277">
        <v>2</v>
      </c>
      <c r="J91" s="277">
        <v>629.98</v>
      </c>
      <c r="K91" s="290">
        <v>1</v>
      </c>
      <c r="L91" s="277">
        <v>2</v>
      </c>
      <c r="M91" s="278">
        <v>629.98</v>
      </c>
    </row>
    <row r="92" spans="1:13" ht="14.4" customHeight="1" x14ac:dyDescent="0.3">
      <c r="A92" s="273" t="s">
        <v>473</v>
      </c>
      <c r="B92" s="274" t="s">
        <v>2065</v>
      </c>
      <c r="C92" s="274" t="s">
        <v>775</v>
      </c>
      <c r="D92" s="274" t="s">
        <v>776</v>
      </c>
      <c r="E92" s="274" t="s">
        <v>777</v>
      </c>
      <c r="F92" s="277"/>
      <c r="G92" s="277"/>
      <c r="H92" s="290">
        <v>0</v>
      </c>
      <c r="I92" s="277">
        <v>3</v>
      </c>
      <c r="J92" s="277">
        <v>490.26</v>
      </c>
      <c r="K92" s="290">
        <v>1</v>
      </c>
      <c r="L92" s="277">
        <v>3</v>
      </c>
      <c r="M92" s="278">
        <v>490.26</v>
      </c>
    </row>
    <row r="93" spans="1:13" ht="14.4" customHeight="1" x14ac:dyDescent="0.3">
      <c r="A93" s="273" t="s">
        <v>473</v>
      </c>
      <c r="B93" s="274" t="s">
        <v>2065</v>
      </c>
      <c r="C93" s="274" t="s">
        <v>1947</v>
      </c>
      <c r="D93" s="274" t="s">
        <v>776</v>
      </c>
      <c r="E93" s="274" t="s">
        <v>792</v>
      </c>
      <c r="F93" s="277"/>
      <c r="G93" s="277"/>
      <c r="H93" s="290">
        <v>0</v>
      </c>
      <c r="I93" s="277">
        <v>2</v>
      </c>
      <c r="J93" s="277">
        <v>1120.1199999999999</v>
      </c>
      <c r="K93" s="290">
        <v>1</v>
      </c>
      <c r="L93" s="277">
        <v>2</v>
      </c>
      <c r="M93" s="278">
        <v>1120.1199999999999</v>
      </c>
    </row>
    <row r="94" spans="1:13" ht="14.4" customHeight="1" x14ac:dyDescent="0.3">
      <c r="A94" s="273" t="s">
        <v>473</v>
      </c>
      <c r="B94" s="274" t="s">
        <v>2157</v>
      </c>
      <c r="C94" s="274" t="s">
        <v>1722</v>
      </c>
      <c r="D94" s="274" t="s">
        <v>2158</v>
      </c>
      <c r="E94" s="274" t="s">
        <v>2159</v>
      </c>
      <c r="F94" s="277">
        <v>3</v>
      </c>
      <c r="G94" s="277">
        <v>376.29</v>
      </c>
      <c r="H94" s="290">
        <v>1</v>
      </c>
      <c r="I94" s="277"/>
      <c r="J94" s="277"/>
      <c r="K94" s="290">
        <v>0</v>
      </c>
      <c r="L94" s="277">
        <v>3</v>
      </c>
      <c r="M94" s="278">
        <v>376.29</v>
      </c>
    </row>
    <row r="95" spans="1:13" ht="14.4" customHeight="1" x14ac:dyDescent="0.3">
      <c r="A95" s="273" t="s">
        <v>473</v>
      </c>
      <c r="B95" s="274" t="s">
        <v>2112</v>
      </c>
      <c r="C95" s="274" t="s">
        <v>1711</v>
      </c>
      <c r="D95" s="274" t="s">
        <v>2160</v>
      </c>
      <c r="E95" s="274" t="s">
        <v>2161</v>
      </c>
      <c r="F95" s="277">
        <v>2</v>
      </c>
      <c r="G95" s="277">
        <v>205.95620000000002</v>
      </c>
      <c r="H95" s="290">
        <v>1</v>
      </c>
      <c r="I95" s="277"/>
      <c r="J95" s="277"/>
      <c r="K95" s="290">
        <v>0</v>
      </c>
      <c r="L95" s="277">
        <v>2</v>
      </c>
      <c r="M95" s="278">
        <v>205.95620000000002</v>
      </c>
    </row>
    <row r="96" spans="1:13" ht="14.4" customHeight="1" x14ac:dyDescent="0.3">
      <c r="A96" s="273" t="s">
        <v>473</v>
      </c>
      <c r="B96" s="274" t="s">
        <v>2162</v>
      </c>
      <c r="C96" s="274" t="s">
        <v>1682</v>
      </c>
      <c r="D96" s="274" t="s">
        <v>1683</v>
      </c>
      <c r="E96" s="274" t="s">
        <v>2163</v>
      </c>
      <c r="F96" s="277">
        <v>1</v>
      </c>
      <c r="G96" s="277">
        <v>102.047</v>
      </c>
      <c r="H96" s="290">
        <v>1</v>
      </c>
      <c r="I96" s="277"/>
      <c r="J96" s="277"/>
      <c r="K96" s="290">
        <v>0</v>
      </c>
      <c r="L96" s="277">
        <v>1</v>
      </c>
      <c r="M96" s="278">
        <v>102.047</v>
      </c>
    </row>
    <row r="97" spans="1:13" ht="14.4" customHeight="1" x14ac:dyDescent="0.3">
      <c r="A97" s="273" t="s">
        <v>473</v>
      </c>
      <c r="B97" s="274" t="s">
        <v>2164</v>
      </c>
      <c r="C97" s="274" t="s">
        <v>1707</v>
      </c>
      <c r="D97" s="274" t="s">
        <v>1708</v>
      </c>
      <c r="E97" s="274" t="s">
        <v>1709</v>
      </c>
      <c r="F97" s="277">
        <v>1</v>
      </c>
      <c r="G97" s="277">
        <v>111.39</v>
      </c>
      <c r="H97" s="290">
        <v>1</v>
      </c>
      <c r="I97" s="277"/>
      <c r="J97" s="277"/>
      <c r="K97" s="290">
        <v>0</v>
      </c>
      <c r="L97" s="277">
        <v>1</v>
      </c>
      <c r="M97" s="278">
        <v>111.39</v>
      </c>
    </row>
    <row r="98" spans="1:13" ht="14.4" customHeight="1" x14ac:dyDescent="0.3">
      <c r="A98" s="273" t="s">
        <v>473</v>
      </c>
      <c r="B98" s="274" t="s">
        <v>2069</v>
      </c>
      <c r="C98" s="274" t="s">
        <v>1939</v>
      </c>
      <c r="D98" s="274" t="s">
        <v>1940</v>
      </c>
      <c r="E98" s="274" t="s">
        <v>1941</v>
      </c>
      <c r="F98" s="277"/>
      <c r="G98" s="277"/>
      <c r="H98" s="290">
        <v>0</v>
      </c>
      <c r="I98" s="277">
        <v>1</v>
      </c>
      <c r="J98" s="277">
        <v>47.59</v>
      </c>
      <c r="K98" s="290">
        <v>1</v>
      </c>
      <c r="L98" s="277">
        <v>1</v>
      </c>
      <c r="M98" s="278">
        <v>47.59</v>
      </c>
    </row>
    <row r="99" spans="1:13" ht="14.4" customHeight="1" x14ac:dyDescent="0.3">
      <c r="A99" s="273" t="s">
        <v>473</v>
      </c>
      <c r="B99" s="274" t="s">
        <v>2165</v>
      </c>
      <c r="C99" s="274" t="s">
        <v>1715</v>
      </c>
      <c r="D99" s="274" t="s">
        <v>1716</v>
      </c>
      <c r="E99" s="274" t="s">
        <v>1717</v>
      </c>
      <c r="F99" s="277">
        <v>2</v>
      </c>
      <c r="G99" s="277">
        <v>481.62400000000002</v>
      </c>
      <c r="H99" s="290">
        <v>1</v>
      </c>
      <c r="I99" s="277"/>
      <c r="J99" s="277"/>
      <c r="K99" s="290">
        <v>0</v>
      </c>
      <c r="L99" s="277">
        <v>2</v>
      </c>
      <c r="M99" s="278">
        <v>481.62400000000002</v>
      </c>
    </row>
    <row r="100" spans="1:13" ht="14.4" customHeight="1" x14ac:dyDescent="0.3">
      <c r="A100" s="273" t="s">
        <v>473</v>
      </c>
      <c r="B100" s="274" t="s">
        <v>2072</v>
      </c>
      <c r="C100" s="274" t="s">
        <v>478</v>
      </c>
      <c r="D100" s="274" t="s">
        <v>2073</v>
      </c>
      <c r="E100" s="274" t="s">
        <v>487</v>
      </c>
      <c r="F100" s="277">
        <v>7</v>
      </c>
      <c r="G100" s="277">
        <v>374.25</v>
      </c>
      <c r="H100" s="290">
        <v>1</v>
      </c>
      <c r="I100" s="277"/>
      <c r="J100" s="277"/>
      <c r="K100" s="290">
        <v>0</v>
      </c>
      <c r="L100" s="277">
        <v>7</v>
      </c>
      <c r="M100" s="278">
        <v>374.25</v>
      </c>
    </row>
    <row r="101" spans="1:13" ht="14.4" customHeight="1" x14ac:dyDescent="0.3">
      <c r="A101" s="273" t="s">
        <v>473</v>
      </c>
      <c r="B101" s="274" t="s">
        <v>2116</v>
      </c>
      <c r="C101" s="274" t="s">
        <v>870</v>
      </c>
      <c r="D101" s="274" t="s">
        <v>871</v>
      </c>
      <c r="E101" s="274" t="s">
        <v>849</v>
      </c>
      <c r="F101" s="277">
        <v>2</v>
      </c>
      <c r="G101" s="277">
        <v>307.18</v>
      </c>
      <c r="H101" s="290">
        <v>1</v>
      </c>
      <c r="I101" s="277"/>
      <c r="J101" s="277"/>
      <c r="K101" s="290">
        <v>0</v>
      </c>
      <c r="L101" s="277">
        <v>2</v>
      </c>
      <c r="M101" s="278">
        <v>307.18</v>
      </c>
    </row>
    <row r="102" spans="1:13" ht="14.4" customHeight="1" x14ac:dyDescent="0.3">
      <c r="A102" s="273" t="s">
        <v>473</v>
      </c>
      <c r="B102" s="274" t="s">
        <v>2166</v>
      </c>
      <c r="C102" s="274" t="s">
        <v>1678</v>
      </c>
      <c r="D102" s="274" t="s">
        <v>1679</v>
      </c>
      <c r="E102" s="274" t="s">
        <v>1680</v>
      </c>
      <c r="F102" s="277">
        <v>3</v>
      </c>
      <c r="G102" s="277">
        <v>497.84999999999997</v>
      </c>
      <c r="H102" s="290">
        <v>1</v>
      </c>
      <c r="I102" s="277"/>
      <c r="J102" s="277"/>
      <c r="K102" s="290">
        <v>0</v>
      </c>
      <c r="L102" s="277">
        <v>3</v>
      </c>
      <c r="M102" s="278">
        <v>497.84999999999997</v>
      </c>
    </row>
    <row r="103" spans="1:13" ht="14.4" customHeight="1" x14ac:dyDescent="0.3">
      <c r="A103" s="273" t="s">
        <v>473</v>
      </c>
      <c r="B103" s="274" t="s">
        <v>2123</v>
      </c>
      <c r="C103" s="274" t="s">
        <v>844</v>
      </c>
      <c r="D103" s="274" t="s">
        <v>2124</v>
      </c>
      <c r="E103" s="274" t="s">
        <v>2125</v>
      </c>
      <c r="F103" s="277">
        <v>1</v>
      </c>
      <c r="G103" s="277">
        <v>92.168999999999997</v>
      </c>
      <c r="H103" s="290">
        <v>1</v>
      </c>
      <c r="I103" s="277"/>
      <c r="J103" s="277"/>
      <c r="K103" s="290">
        <v>0</v>
      </c>
      <c r="L103" s="277">
        <v>1</v>
      </c>
      <c r="M103" s="278">
        <v>92.168999999999997</v>
      </c>
    </row>
    <row r="104" spans="1:13" ht="14.4" customHeight="1" x14ac:dyDescent="0.3">
      <c r="A104" s="273" t="s">
        <v>473</v>
      </c>
      <c r="B104" s="274" t="s">
        <v>2167</v>
      </c>
      <c r="C104" s="274" t="s">
        <v>1981</v>
      </c>
      <c r="D104" s="274" t="s">
        <v>1982</v>
      </c>
      <c r="E104" s="274" t="s">
        <v>1983</v>
      </c>
      <c r="F104" s="277"/>
      <c r="G104" s="277"/>
      <c r="H104" s="290">
        <v>0</v>
      </c>
      <c r="I104" s="277">
        <v>2</v>
      </c>
      <c r="J104" s="277">
        <v>228.44</v>
      </c>
      <c r="K104" s="290">
        <v>1</v>
      </c>
      <c r="L104" s="277">
        <v>2</v>
      </c>
      <c r="M104" s="278">
        <v>228.44</v>
      </c>
    </row>
    <row r="105" spans="1:13" ht="14.4" customHeight="1" x14ac:dyDescent="0.3">
      <c r="A105" s="273" t="s">
        <v>473</v>
      </c>
      <c r="B105" s="274" t="s">
        <v>2168</v>
      </c>
      <c r="C105" s="274" t="s">
        <v>1966</v>
      </c>
      <c r="D105" s="274" t="s">
        <v>1967</v>
      </c>
      <c r="E105" s="274" t="s">
        <v>1968</v>
      </c>
      <c r="F105" s="277">
        <v>3</v>
      </c>
      <c r="G105" s="277">
        <v>184.8</v>
      </c>
      <c r="H105" s="290">
        <v>1</v>
      </c>
      <c r="I105" s="277"/>
      <c r="J105" s="277"/>
      <c r="K105" s="290">
        <v>0</v>
      </c>
      <c r="L105" s="277">
        <v>3</v>
      </c>
      <c r="M105" s="278">
        <v>184.8</v>
      </c>
    </row>
    <row r="106" spans="1:13" ht="14.4" customHeight="1" x14ac:dyDescent="0.3">
      <c r="A106" s="273" t="s">
        <v>473</v>
      </c>
      <c r="B106" s="274" t="s">
        <v>2169</v>
      </c>
      <c r="C106" s="274" t="s">
        <v>1957</v>
      </c>
      <c r="D106" s="274" t="s">
        <v>2170</v>
      </c>
      <c r="E106" s="274" t="s">
        <v>2171</v>
      </c>
      <c r="F106" s="277"/>
      <c r="G106" s="277"/>
      <c r="H106" s="290">
        <v>0</v>
      </c>
      <c r="I106" s="277">
        <v>1</v>
      </c>
      <c r="J106" s="277">
        <v>181.68</v>
      </c>
      <c r="K106" s="290">
        <v>1</v>
      </c>
      <c r="L106" s="277">
        <v>1</v>
      </c>
      <c r="M106" s="278">
        <v>181.68</v>
      </c>
    </row>
    <row r="107" spans="1:13" ht="14.4" customHeight="1" x14ac:dyDescent="0.3">
      <c r="A107" s="273" t="s">
        <v>473</v>
      </c>
      <c r="B107" s="274" t="s">
        <v>2172</v>
      </c>
      <c r="C107" s="274" t="s">
        <v>1949</v>
      </c>
      <c r="D107" s="274" t="s">
        <v>1950</v>
      </c>
      <c r="E107" s="274" t="s">
        <v>1951</v>
      </c>
      <c r="F107" s="277"/>
      <c r="G107" s="277"/>
      <c r="H107" s="290">
        <v>0</v>
      </c>
      <c r="I107" s="277">
        <v>1</v>
      </c>
      <c r="J107" s="277">
        <v>228.71</v>
      </c>
      <c r="K107" s="290">
        <v>1</v>
      </c>
      <c r="L107" s="277">
        <v>1</v>
      </c>
      <c r="M107" s="278">
        <v>228.71</v>
      </c>
    </row>
    <row r="108" spans="1:13" ht="14.4" customHeight="1" x14ac:dyDescent="0.3">
      <c r="A108" s="273" t="s">
        <v>473</v>
      </c>
      <c r="B108" s="274" t="s">
        <v>2102</v>
      </c>
      <c r="C108" s="274" t="s">
        <v>1943</v>
      </c>
      <c r="D108" s="274" t="s">
        <v>1944</v>
      </c>
      <c r="E108" s="274" t="s">
        <v>2173</v>
      </c>
      <c r="F108" s="277"/>
      <c r="G108" s="277"/>
      <c r="H108" s="290">
        <v>0</v>
      </c>
      <c r="I108" s="277">
        <v>1</v>
      </c>
      <c r="J108" s="277">
        <v>162.36000000000001</v>
      </c>
      <c r="K108" s="290">
        <v>1</v>
      </c>
      <c r="L108" s="277">
        <v>1</v>
      </c>
      <c r="M108" s="278">
        <v>162.36000000000001</v>
      </c>
    </row>
    <row r="109" spans="1:13" ht="14.4" customHeight="1" x14ac:dyDescent="0.3">
      <c r="A109" s="273" t="s">
        <v>473</v>
      </c>
      <c r="B109" s="274" t="s">
        <v>2130</v>
      </c>
      <c r="C109" s="274" t="s">
        <v>1689</v>
      </c>
      <c r="D109" s="274" t="s">
        <v>1690</v>
      </c>
      <c r="E109" s="274" t="s">
        <v>1691</v>
      </c>
      <c r="F109" s="277">
        <v>3</v>
      </c>
      <c r="G109" s="277">
        <v>559.03997379174098</v>
      </c>
      <c r="H109" s="290">
        <v>1</v>
      </c>
      <c r="I109" s="277"/>
      <c r="J109" s="277"/>
      <c r="K109" s="290">
        <v>0</v>
      </c>
      <c r="L109" s="277">
        <v>3</v>
      </c>
      <c r="M109" s="278">
        <v>559.03997379174098</v>
      </c>
    </row>
    <row r="110" spans="1:13" ht="14.4" customHeight="1" x14ac:dyDescent="0.3">
      <c r="A110" s="273" t="s">
        <v>473</v>
      </c>
      <c r="B110" s="274" t="s">
        <v>2174</v>
      </c>
      <c r="C110" s="274" t="s">
        <v>1704</v>
      </c>
      <c r="D110" s="274" t="s">
        <v>2175</v>
      </c>
      <c r="E110" s="274" t="s">
        <v>2176</v>
      </c>
      <c r="F110" s="277">
        <v>2</v>
      </c>
      <c r="G110" s="277">
        <v>337.89800000000002</v>
      </c>
      <c r="H110" s="290">
        <v>1</v>
      </c>
      <c r="I110" s="277"/>
      <c r="J110" s="277"/>
      <c r="K110" s="290">
        <v>0</v>
      </c>
      <c r="L110" s="277">
        <v>2</v>
      </c>
      <c r="M110" s="278">
        <v>337.89800000000002</v>
      </c>
    </row>
    <row r="111" spans="1:13" ht="14.4" customHeight="1" x14ac:dyDescent="0.3">
      <c r="A111" s="273" t="s">
        <v>473</v>
      </c>
      <c r="B111" s="274" t="s">
        <v>2177</v>
      </c>
      <c r="C111" s="274" t="s">
        <v>1686</v>
      </c>
      <c r="D111" s="274" t="s">
        <v>1687</v>
      </c>
      <c r="E111" s="274" t="s">
        <v>1688</v>
      </c>
      <c r="F111" s="277">
        <v>1</v>
      </c>
      <c r="G111" s="277">
        <v>84.84</v>
      </c>
      <c r="H111" s="290">
        <v>1</v>
      </c>
      <c r="I111" s="277"/>
      <c r="J111" s="277"/>
      <c r="K111" s="290">
        <v>0</v>
      </c>
      <c r="L111" s="277">
        <v>1</v>
      </c>
      <c r="M111" s="278">
        <v>84.84</v>
      </c>
    </row>
    <row r="112" spans="1:13" ht="14.4" customHeight="1" x14ac:dyDescent="0.3">
      <c r="A112" s="273" t="s">
        <v>473</v>
      </c>
      <c r="B112" s="274" t="s">
        <v>2178</v>
      </c>
      <c r="C112" s="274" t="s">
        <v>1953</v>
      </c>
      <c r="D112" s="274" t="s">
        <v>1954</v>
      </c>
      <c r="E112" s="274" t="s">
        <v>2179</v>
      </c>
      <c r="F112" s="277"/>
      <c r="G112" s="277"/>
      <c r="H112" s="290">
        <v>0</v>
      </c>
      <c r="I112" s="277">
        <v>2</v>
      </c>
      <c r="J112" s="277">
        <v>842.28006636146404</v>
      </c>
      <c r="K112" s="290">
        <v>1</v>
      </c>
      <c r="L112" s="277">
        <v>2</v>
      </c>
      <c r="M112" s="278">
        <v>842.28006636146404</v>
      </c>
    </row>
    <row r="113" spans="1:13" ht="14.4" customHeight="1" thickBot="1" x14ac:dyDescent="0.35">
      <c r="A113" s="279" t="s">
        <v>473</v>
      </c>
      <c r="B113" s="280" t="s">
        <v>2180</v>
      </c>
      <c r="C113" s="280" t="s">
        <v>1961</v>
      </c>
      <c r="D113" s="280" t="s">
        <v>1962</v>
      </c>
      <c r="E113" s="280" t="s">
        <v>1963</v>
      </c>
      <c r="F113" s="283"/>
      <c r="G113" s="283"/>
      <c r="H113" s="291">
        <v>0</v>
      </c>
      <c r="I113" s="283">
        <v>1</v>
      </c>
      <c r="J113" s="283">
        <v>407.45</v>
      </c>
      <c r="K113" s="291">
        <v>1</v>
      </c>
      <c r="L113" s="283">
        <v>1</v>
      </c>
      <c r="M113" s="284">
        <v>407.45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2013-12-28T11:47:31Z</dcterms:modified>
</cp:coreProperties>
</file>