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U89" i="371" l="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U86" i="371" s="1"/>
  <c r="R86" i="371"/>
  <c r="Q86" i="371"/>
  <c r="U85" i="371"/>
  <c r="T85" i="371"/>
  <c r="S85" i="371"/>
  <c r="V85" i="371" s="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U82" i="371" s="1"/>
  <c r="R82" i="371"/>
  <c r="Q82" i="371"/>
  <c r="V81" i="371"/>
  <c r="U81" i="371"/>
  <c r="T81" i="371"/>
  <c r="S81" i="371"/>
  <c r="R81" i="371"/>
  <c r="Q81" i="371"/>
  <c r="T80" i="371"/>
  <c r="V80" i="371" s="1"/>
  <c r="S80" i="371"/>
  <c r="U80" i="371" s="1"/>
  <c r="R80" i="371"/>
  <c r="Q80" i="371"/>
  <c r="U79" i="371"/>
  <c r="T79" i="371"/>
  <c r="S79" i="371"/>
  <c r="V79" i="371" s="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U73" i="371"/>
  <c r="T73" i="371"/>
  <c r="S73" i="371"/>
  <c r="V73" i="371" s="1"/>
  <c r="R73" i="371"/>
  <c r="Q73" i="371"/>
  <c r="T72" i="371"/>
  <c r="V72" i="371" s="1"/>
  <c r="S72" i="371"/>
  <c r="U72" i="371" s="1"/>
  <c r="R72" i="371"/>
  <c r="Q72" i="371"/>
  <c r="U71" i="371"/>
  <c r="T71" i="371"/>
  <c r="S71" i="371"/>
  <c r="V71" i="371" s="1"/>
  <c r="R71" i="371"/>
  <c r="Q71" i="371"/>
  <c r="V70" i="371"/>
  <c r="U70" i="371"/>
  <c r="T70" i="371"/>
  <c r="S70" i="371"/>
  <c r="R70" i="371"/>
  <c r="Q70" i="371"/>
  <c r="U69" i="371"/>
  <c r="T69" i="371"/>
  <c r="S69" i="371"/>
  <c r="V69" i="371" s="1"/>
  <c r="R69" i="371"/>
  <c r="Q69" i="371"/>
  <c r="T68" i="371"/>
  <c r="V68" i="371" s="1"/>
  <c r="S68" i="371"/>
  <c r="U68" i="371" s="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U64" i="371" s="1"/>
  <c r="R64" i="371"/>
  <c r="Q64" i="371"/>
  <c r="U63" i="371"/>
  <c r="T63" i="371"/>
  <c r="S63" i="371"/>
  <c r="V63" i="371" s="1"/>
  <c r="R63" i="371"/>
  <c r="Q63" i="371"/>
  <c r="T62" i="371"/>
  <c r="V62" i="371" s="1"/>
  <c r="S62" i="371"/>
  <c r="U62" i="371" s="1"/>
  <c r="R62" i="371"/>
  <c r="Q62" i="371"/>
  <c r="U61" i="371"/>
  <c r="T61" i="371"/>
  <c r="S61" i="371"/>
  <c r="V61" i="371" s="1"/>
  <c r="R61" i="371"/>
  <c r="Q61" i="371"/>
  <c r="V60" i="371"/>
  <c r="U60" i="371"/>
  <c r="T60" i="371"/>
  <c r="S60" i="371"/>
  <c r="R60" i="371"/>
  <c r="Q60" i="371"/>
  <c r="U59" i="371"/>
  <c r="T59" i="371"/>
  <c r="S59" i="371"/>
  <c r="V59" i="371" s="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U56" i="371" s="1"/>
  <c r="R56" i="371"/>
  <c r="Q56" i="371"/>
  <c r="U55" i="371"/>
  <c r="T55" i="371"/>
  <c r="S55" i="371"/>
  <c r="V55" i="371" s="1"/>
  <c r="R55" i="371"/>
  <c r="Q55" i="371"/>
  <c r="V54" i="371"/>
  <c r="U54" i="371"/>
  <c r="T54" i="371"/>
  <c r="S54" i="371"/>
  <c r="R54" i="371"/>
  <c r="Q54" i="371"/>
  <c r="U53" i="371"/>
  <c r="T53" i="371"/>
  <c r="S53" i="371"/>
  <c r="V53" i="371" s="1"/>
  <c r="R53" i="371"/>
  <c r="Q53" i="371"/>
  <c r="T52" i="371"/>
  <c r="V52" i="371" s="1"/>
  <c r="S52" i="371"/>
  <c r="U52" i="371" s="1"/>
  <c r="R52" i="371"/>
  <c r="Q52" i="371"/>
  <c r="V51" i="371"/>
  <c r="U51" i="371"/>
  <c r="T51" i="371"/>
  <c r="S51" i="371"/>
  <c r="R51" i="371"/>
  <c r="Q51" i="371"/>
  <c r="T50" i="371"/>
  <c r="V50" i="371" s="1"/>
  <c r="S50" i="371"/>
  <c r="U50" i="371" s="1"/>
  <c r="R50" i="371"/>
  <c r="Q50" i="371"/>
  <c r="U49" i="371"/>
  <c r="T49" i="371"/>
  <c r="S49" i="371"/>
  <c r="V49" i="371" s="1"/>
  <c r="R49" i="371"/>
  <c r="Q49" i="371"/>
  <c r="V48" i="371"/>
  <c r="U48" i="371"/>
  <c r="T48" i="371"/>
  <c r="S48" i="371"/>
  <c r="R48" i="371"/>
  <c r="Q48" i="371"/>
  <c r="U47" i="371"/>
  <c r="T47" i="371"/>
  <c r="S47" i="371"/>
  <c r="V47" i="371" s="1"/>
  <c r="R47" i="371"/>
  <c r="Q47" i="371"/>
  <c r="T46" i="371"/>
  <c r="V46" i="371" s="1"/>
  <c r="S46" i="371"/>
  <c r="U46" i="371" s="1"/>
  <c r="R46" i="371"/>
  <c r="Q46" i="371"/>
  <c r="U45" i="371"/>
  <c r="T45" i="371"/>
  <c r="S45" i="371"/>
  <c r="V45" i="371" s="1"/>
  <c r="R45" i="371"/>
  <c r="Q45" i="371"/>
  <c r="V44" i="371"/>
  <c r="U44" i="371"/>
  <c r="T44" i="371"/>
  <c r="S44" i="371"/>
  <c r="R44" i="371"/>
  <c r="Q44" i="371"/>
  <c r="U43" i="371"/>
  <c r="T43" i="371"/>
  <c r="S43" i="371"/>
  <c r="V43" i="371" s="1"/>
  <c r="R43" i="371"/>
  <c r="Q43" i="371"/>
  <c r="T42" i="371"/>
  <c r="V42" i="371" s="1"/>
  <c r="S42" i="371"/>
  <c r="U42" i="371" s="1"/>
  <c r="R42" i="371"/>
  <c r="Q42" i="371"/>
  <c r="U41" i="371"/>
  <c r="T41" i="371"/>
  <c r="S41" i="371"/>
  <c r="V41" i="371" s="1"/>
  <c r="R41" i="371"/>
  <c r="Q41" i="371"/>
  <c r="T40" i="371"/>
  <c r="V40" i="371" s="1"/>
  <c r="S40" i="371"/>
  <c r="U40" i="371" s="1"/>
  <c r="R40" i="371"/>
  <c r="Q40" i="371"/>
  <c r="U39" i="371"/>
  <c r="T39" i="371"/>
  <c r="S39" i="371"/>
  <c r="V39" i="371" s="1"/>
  <c r="R39" i="371"/>
  <c r="Q39" i="371"/>
  <c r="T38" i="371"/>
  <c r="V38" i="371" s="1"/>
  <c r="S38" i="371"/>
  <c r="U38" i="371" s="1"/>
  <c r="R38" i="371"/>
  <c r="Q38" i="371"/>
  <c r="U37" i="371"/>
  <c r="T37" i="371"/>
  <c r="S37" i="371"/>
  <c r="V37" i="371" s="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U32" i="371" s="1"/>
  <c r="R32" i="371"/>
  <c r="Q32" i="371"/>
  <c r="U31" i="371"/>
  <c r="T31" i="371"/>
  <c r="S31" i="371"/>
  <c r="V31" i="371" s="1"/>
  <c r="R31" i="371"/>
  <c r="Q31" i="371"/>
  <c r="T30" i="371"/>
  <c r="V30" i="371" s="1"/>
  <c r="S30" i="371"/>
  <c r="U30" i="371" s="1"/>
  <c r="R30" i="371"/>
  <c r="Q30" i="371"/>
  <c r="U29" i="371"/>
  <c r="T29" i="371"/>
  <c r="S29" i="371"/>
  <c r="V29" i="371" s="1"/>
  <c r="R29" i="371"/>
  <c r="Q29" i="371"/>
  <c r="T28" i="371"/>
  <c r="V28" i="371" s="1"/>
  <c r="S28" i="371"/>
  <c r="U28" i="371" s="1"/>
  <c r="R28" i="371"/>
  <c r="Q28" i="371"/>
  <c r="U27" i="371"/>
  <c r="T27" i="371"/>
  <c r="S27" i="371"/>
  <c r="V27" i="371" s="1"/>
  <c r="R27" i="371"/>
  <c r="Q27" i="371"/>
  <c r="T26" i="371"/>
  <c r="V26" i="371" s="1"/>
  <c r="S26" i="371"/>
  <c r="U26" i="371" s="1"/>
  <c r="R26" i="371"/>
  <c r="Q26" i="371"/>
  <c r="U25" i="371"/>
  <c r="T25" i="371"/>
  <c r="S25" i="371"/>
  <c r="V25" i="371" s="1"/>
  <c r="R25" i="371"/>
  <c r="Q25" i="371"/>
  <c r="T24" i="371"/>
  <c r="V24" i="371" s="1"/>
  <c r="S24" i="371"/>
  <c r="U24" i="371" s="1"/>
  <c r="R24" i="371"/>
  <c r="Q24" i="371"/>
  <c r="U23" i="371"/>
  <c r="T23" i="371"/>
  <c r="S23" i="371"/>
  <c r="V23" i="371" s="1"/>
  <c r="R23" i="371"/>
  <c r="Q23" i="371"/>
  <c r="T22" i="371"/>
  <c r="V22" i="371" s="1"/>
  <c r="S22" i="371"/>
  <c r="U22" i="371" s="1"/>
  <c r="R22" i="371"/>
  <c r="Q22" i="371"/>
  <c r="U21" i="371"/>
  <c r="T21" i="371"/>
  <c r="S21" i="371"/>
  <c r="V21" i="371" s="1"/>
  <c r="R21" i="371"/>
  <c r="Q21" i="371"/>
  <c r="T20" i="371"/>
  <c r="V20" i="371" s="1"/>
  <c r="S20" i="371"/>
  <c r="U20" i="371" s="1"/>
  <c r="R20" i="371"/>
  <c r="Q20" i="371"/>
  <c r="U19" i="371"/>
  <c r="T19" i="371"/>
  <c r="S19" i="371"/>
  <c r="V19" i="371" s="1"/>
  <c r="R19" i="371"/>
  <c r="Q19" i="371"/>
  <c r="T18" i="371"/>
  <c r="V18" i="371" s="1"/>
  <c r="S18" i="371"/>
  <c r="U18" i="371" s="1"/>
  <c r="R18" i="371"/>
  <c r="Q18" i="371"/>
  <c r="U17" i="371"/>
  <c r="T17" i="371"/>
  <c r="S17" i="371"/>
  <c r="V17" i="371" s="1"/>
  <c r="R17" i="371"/>
  <c r="Q17" i="371"/>
  <c r="T16" i="371"/>
  <c r="V16" i="371" s="1"/>
  <c r="S16" i="371"/>
  <c r="U16" i="371" s="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U12" i="371" s="1"/>
  <c r="R12" i="371"/>
  <c r="Q12" i="371"/>
  <c r="U11" i="371"/>
  <c r="T11" i="371"/>
  <c r="S11" i="371"/>
  <c r="V11" i="371" s="1"/>
  <c r="R11" i="371"/>
  <c r="Q11" i="371"/>
  <c r="T10" i="371"/>
  <c r="V10" i="371" s="1"/>
  <c r="S10" i="371"/>
  <c r="U10" i="371" s="1"/>
  <c r="R10" i="371"/>
  <c r="Q10" i="371"/>
  <c r="U9" i="371"/>
  <c r="T9" i="371"/>
  <c r="S9" i="371"/>
  <c r="V9" i="371" s="1"/>
  <c r="R9" i="371"/>
  <c r="Q9" i="371"/>
  <c r="T8" i="371"/>
  <c r="V8" i="371" s="1"/>
  <c r="S8" i="371"/>
  <c r="U8" i="371" s="1"/>
  <c r="R8" i="371"/>
  <c r="Q8" i="371"/>
  <c r="V7" i="371"/>
  <c r="U7" i="371"/>
  <c r="T7" i="371"/>
  <c r="S7" i="371"/>
  <c r="R7" i="371"/>
  <c r="Q7" i="371"/>
  <c r="T6" i="371"/>
  <c r="V6" i="371" s="1"/>
  <c r="S6" i="371"/>
  <c r="U6" i="371" s="1"/>
  <c r="R6" i="371"/>
  <c r="Q6" i="371"/>
  <c r="V5" i="371"/>
  <c r="U5" i="371"/>
  <c r="T5" i="371"/>
  <c r="S5" i="371"/>
  <c r="R5" i="371"/>
  <c r="Q5" i="371"/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T22" i="419"/>
  <c r="AF22" i="419"/>
  <c r="B22" i="419"/>
  <c r="I22" i="419"/>
  <c r="M22" i="419"/>
  <c r="Q22" i="419"/>
  <c r="U22" i="419"/>
  <c r="Y22" i="419"/>
  <c r="AC22" i="419"/>
  <c r="E22" i="419"/>
  <c r="L22" i="419"/>
  <c r="X22" i="419"/>
  <c r="C22" i="419"/>
  <c r="F22" i="419"/>
  <c r="J22" i="419"/>
  <c r="N22" i="419"/>
  <c r="R22" i="419"/>
  <c r="V22" i="419"/>
  <c r="Z22" i="419"/>
  <c r="AD22" i="419"/>
  <c r="AG22" i="419"/>
  <c r="P22" i="419"/>
  <c r="AB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Q3" i="345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<sst xmlns="http://schemas.openxmlformats.org/spreadsheetml/2006/main" count="46696" uniqueCount="7955">
  <si>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</si>
  <si>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</si>
  <si>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</si>
  <si>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</si>
  <si>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</si>
  <si>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</si>
  <si>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</si>
  <si>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</si>
  <si>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</si>
  <si>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</si>
  <si>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</si>
  <si>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</si>
  <si>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</si>
  <si>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</si>
  <si>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</si>
  <si>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</si>
  <si>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</si>
  <si>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</si>
  <si>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</si>
  <si>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</si>
  <si>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</si>
  <si>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</si>
  <si>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</si>
  <si>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</si>
  <si>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</si>
  <si>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</si>
  <si>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</si>
  <si>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</si>
  <si>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</si>
  <si>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</si>
  <si>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</si>
  <si>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</si>
  <si>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</si>
  <si>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</si>
  <si>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</si>
  <si>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</si>
  <si>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</si>
  <si>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</si>
  <si>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</si>
  <si>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</si>
  <si>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</si>
  <si>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</si>
  <si>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</si>
  <si>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</si>
  <si>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</si>
  <si>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</si>
  <si>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</si>
  <si>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</si>
  <si>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</si>
  <si>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</si>
  <si>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</si>
  <si>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</si>
  <si>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</si>
  <si>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</si>
  <si>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</si>
  <si>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</si>
  <si>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</si>
  <si>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</si>
  <si>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</si>
  <si>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</si>
  <si>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</si>
  <si>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</si>
  <si>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</si>
  <si>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</si>
  <si>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</si>
  <si>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</si>
  <si>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</si>
  <si>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</si>
  <si>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</si>
  <si>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</si>
  <si>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</si>
  <si>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</si>
  <si>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</si>
  <si>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</si>
  <si>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</si>
  <si>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</si>
  <si>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</si>
  <si>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</si>
  <si>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</si>
  <si>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</si>
  <si>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</si>
  <si>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</si>
  <si>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</si>
  <si>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</si>
  <si>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</si>
  <si>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</si>
  <si>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</si>
  <si>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</si>
  <si>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</si>
  <si>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</si>
  <si>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</si>
  <si>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</si>
  <si>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</si>
  <si>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</si>
  <si>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</si>
  <si>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</si>
  <si>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</si>
  <si>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</si>
  <si>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</si>
  <si>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</si>
  <si>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</si>
  <si>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</si>
  <si>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</si>
  <si>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</si>
  <si>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</si>
  <si>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</si>
  <si>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</si>
  <si>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</si>
  <si>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</si>
  <si>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</si>
  <si>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</si>
  <si>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</si>
  <si>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</si>
  <si>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</si>
  <si>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</si>
  <si>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</si>
  <si>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</si>
  <si>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</si>
  <si>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</si>
  <si>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</si>
  <si>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</si>
  <si>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</si>
  <si>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</si>
  <si>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</si>
  <si>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</si>
  <si>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</si>
  <si>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</si>
  <si>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</si>
  <si>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</si>
  <si>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</si>
  <si>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</si>
  <si>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</si>
  <si>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</si>
  <si>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</si>
  <si>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</si>
  <si>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</si>
  <si>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</si>
  <si>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</si>
  <si>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</si>
  <si>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</si>
  <si>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</si>
  <si>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</si>
  <si>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</si>
  <si>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</si>
  <si>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</si>
  <si>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</si>
  <si>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</si>
  <si>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</si>
  <si>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</si>
  <si>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</si>
  <si>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</si>
  <si>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</si>
  <si>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</si>
  <si>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</si>
  <si>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</si>
  <si>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</si>
  <si>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</si>
  <si>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</si>
  <si>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</si>
  <si>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</si>
  <si>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</si>
  <si>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</si>
  <si>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</si>
  <si>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</si>
  <si>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</si>
  <si>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</si>
  <si>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</si>
  <si>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</si>
  <si>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</si>
  <si>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</si>
  <si>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</si>
  <si>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</si>
  <si>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</si>
  <si>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</si>
  <si>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</si>
  <si>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</si>
  <si>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</si>
  <si>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</si>
  <si>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</si>
  <si>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</si>
  <si>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</si>
  <si>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</si>
  <si>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</si>
  <si>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</si>
  <si>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</si>
  <si>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</si>
  <si>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</si>
  <si>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</si>
  <si>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</si>
  <si>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</si>
  <si>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</si>
  <si>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</si>
  <si>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</si>
  <si>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</si>
  <si>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</si>
  <si>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</si>
  <si>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</si>
  <si>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</si>
  <si>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</si>
  <si>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</si>
  <si>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</si>
  <si>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</si>
  <si>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</si>
  <si>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</si>
  <si>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</si>
  <si>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</si>
  <si>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</si>
  <si>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</si>
  <si>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</si>
  <si>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</si>
  <si>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</si>
  <si>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</si>
  <si>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</si>
  <si>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</si>
  <si>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</si>
  <si>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</si>
  <si>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</si>
  <si>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</si>
  <si>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</si>
  <si>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</si>
  <si>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</si>
  <si>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</si>
  <si>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</si>
  <si>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</si>
  <si>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</si>
  <si>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</si>
  <si>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</si>
  <si>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</si>
  <si>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</si>
  <si>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</si>
  <si>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</si>
  <si>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</si>
  <si>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</si>
  <si>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</si>
  <si>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</si>
  <si>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</si>
  <si>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</si>
  <si>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</si>
  <si>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</si>
  <si>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</si>
  <si>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</si>
  <si>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</si>
  <si>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</si>
  <si>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</si>
  <si>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</si>
  <si>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</si>
  <si>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</si>
  <si>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</si>
  <si>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</si>
  <si>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</si>
  <si>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</si>
  <si>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</si>
  <si>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</si>
  <si>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</si>
  <si>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</si>
  <si>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</si>
  <si>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</si>
  <si>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</si>
  <si>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</si>
  <si>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</si>
  <si>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</si>
  <si>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</si>
  <si>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</si>
  <si>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</si>
  <si>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</si>
  <si>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</si>
  <si>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</si>
  <si>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</si>
  <si>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</si>
  <si>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</si>
  <si>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</si>
  <si>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</si>
  <si>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</si>
  <si>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</si>
  <si>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</si>
  <si>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</si>
  <si>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</si>
  <si>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</si>
  <si>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</si>
  <si>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</si>
  <si>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</si>
  <si>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</si>
  <si>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</si>
  <si>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</si>
  <si>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</si>
  <si>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</si>
  <si>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</si>
  <si>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</si>
  <si>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</si>
  <si>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</si>
  <si>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</si>
  <si>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</si>
  <si>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</si>
  <si>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</si>
  <si>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</si>
  <si>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</si>
  <si>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</si>
  <si>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</si>
  <si>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</si>
  <si>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</si>
  <si>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</si>
  <si>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</si>
  <si>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</si>
  <si>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</si>
  <si>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</si>
  <si>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</si>
  <si>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</si>
  <si>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</si>
  <si>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</si>
  <si>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</si>
  <si>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</si>
  <si>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</si>
  <si>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</si>
  <si>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</si>
  <si>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</si>
  <si>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</si>
  <si>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</si>
  <si>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</si>
  <si>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</si>
  <si>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</si>
  <si>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</si>
  <si>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</si>
  <si>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</si>
  <si>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</si>
  <si>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</si>
  <si>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</si>
  <si>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</si>
  <si>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</si>
  <si>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</si>
  <si>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</si>
  <si>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</si>
  <si>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</si>
  <si>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</si>
  <si>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</si>
  <si>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</si>
  <si>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</si>
  <si>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</si>
  <si>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</si>
  <si>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</si>
  <si>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</si>
  <si>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</si>
  <si>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</si>
  <si>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</si>
  <si>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</si>
  <si>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</si>
  <si>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</si>
  <si>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</si>
  <si>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</si>
  <si>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</si>
  <si>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</si>
  <si>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</si>
  <si>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</si>
  <si>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</si>
  <si>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</si>
  <si>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</si>
  <si>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</si>
  <si>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</si>
  <si>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</si>
  <si>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</si>
  <si>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</si>
  <si>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</si>
  <si>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</si>
  <si>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</si>
  <si>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</si>
  <si>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</si>
  <si>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</si>
  <si>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</si>
  <si>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</si>
  <si>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</si>
  <si>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</si>
  <si>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</si>
  <si>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</si>
  <si>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</si>
  <si>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</si>
  <si>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</si>
  <si>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</si>
  <si>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</si>
  <si>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</si>
  <si>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</si>
  <si>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</si>
  <si>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</si>
  <si>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</si>
  <si>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</si>
  <si>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</si>
  <si>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</si>
  <si>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</si>
  <si>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</si>
  <si>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</si>
  <si>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</si>
  <si>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</si>
  <si>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</si>
  <si>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</si>
  <si>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</si>
  <si>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</si>
  <si>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</si>
  <si>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</si>
  <si>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</si>
  <si>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</si>
  <si>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</si>
  <si>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</si>
  <si>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</si>
  <si>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</si>
  <si>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</si>
  <si>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</si>
  <si>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</si>
  <si>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</si>
  <si>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</si>
  <si>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</si>
  <si>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</si>
  <si>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</si>
  <si>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</si>
  <si>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</si>
  <si>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</si>
  <si>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</si>
  <si>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</si>
  <si>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</si>
  <si>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</si>
  <si>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</si>
  <si>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</si>
  <si>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</si>
  <si>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</si>
  <si>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</si>
  <si>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</si>
  <si>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</si>
  <si>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</si>
  <si>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</si>
  <si>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</si>
  <si>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</si>
  <si>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</si>
  <si>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</si>
  <si>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</si>
  <si>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</si>
  <si>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</si>
  <si>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</si>
  <si>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</si>
  <si>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</si>
  <si>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</si>
  <si>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</si>
  <si>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</si>
  <si>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</si>
  <si>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</si>
  <si>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</si>
  <si>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</si>
  <si>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</si>
  <si>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</si>
  <si>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</si>
  <si>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</si>
  <si>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</si>
  <si>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</si>
  <si>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</si>
  <si>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</si>
  <si>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</si>
  <si>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</si>
  <si>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</si>
  <si>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</si>
  <si>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</si>
  <si>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</si>
  <si>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</si>
  <si>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</si>
  <si>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</si>
  <si>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</si>
  <si>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</si>
  <si>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</si>
  <si>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</si>
  <si>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</si>
  <si>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</si>
  <si>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</si>
  <si>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</si>
  <si>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</si>
  <si>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</si>
  <si>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</si>
  <si>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</si>
  <si>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</si>
  <si>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</si>
  <si>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</si>
  <si>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</si>
  <si>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</si>
  <si>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</si>
  <si>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</si>
  <si>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</si>
  <si>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</si>
  <si>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</si>
  <si>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</si>
  <si>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</si>
  <si>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</si>
  <si>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</si>
  <si>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</si>
  <si>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</si>
  <si>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</si>
  <si>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</si>
  <si>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</si>
  <si>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</si>
  <si>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</si>
  <si>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</si>
  <si>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</si>
  <si>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</si>
  <si>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55802081     DDHM - provozní (finanční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</si>
  <si>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</si>
  <si>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</si>
  <si>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</si>
  <si>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</si>
  <si>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</si>
  <si>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</si>
  <si>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</si>
  <si>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</si>
  <si>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</si>
  <si>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</si>
  <si>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</si>
  <si>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</si>
  <si>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</si>
  <si>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</si>
  <si>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</si>
  <si>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</si>
  <si>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</si>
  <si>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</si>
  <si>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</si>
  <si>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</si>
  <si>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</si>
  <si>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</si>
  <si>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</si>
  <si>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</si>
  <si>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</si>
  <si>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</si>
  <si>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</si>
  <si>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</si>
  <si>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</si>
  <si>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</si>
  <si>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</si>
  <si>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</si>
  <si>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</si>
  <si>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</si>
  <si>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</si>
  <si>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</si>
  <si>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</si>
  <si>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</si>
  <si>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</si>
  <si>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</si>
  <si>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</si>
  <si>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</si>
  <si>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</si>
  <si>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</si>
  <si>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</si>
  <si>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</si>
  <si>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</si>
  <si>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</si>
  <si>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</si>
  <si>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</si>
  <si>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</si>
  <si>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</si>
  <si>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</si>
  <si>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</si>
  <si>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</si>
  <si>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</si>
  <si>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</si>
  <si>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</si>
  <si>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</si>
  <si>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</si>
  <si>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</si>
  <si>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</si>
  <si>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</si>
  <si>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</si>
  <si>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</si>
  <si>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</si>
  <si>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</si>
  <si>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</si>
  <si>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</si>
  <si>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</si>
  <si>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</si>
  <si>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</si>
  <si>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</si>
  <si>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</si>
  <si>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</si>
  <si>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</si>
  <si>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</si>
  <si>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</si>
  <si>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</si>
  <si>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</si>
  <si>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</si>
  <si>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</si>
  <si>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</si>
  <si>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</si>
  <si>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</si>
  <si>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</si>
  <si>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</si>
  <si>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</si>
  <si>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</si>
  <si>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</si>
  <si>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</si>
  <si>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</si>
  <si>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</si>
  <si>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</si>
  <si>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</si>
  <si>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</si>
  <si>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</si>
  <si>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</si>
  <si>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</si>
  <si>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</si>
  <si>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</si>
  <si>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</si>
  <si>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</si>
  <si>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</si>
  <si>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</si>
  <si>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</si>
  <si>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</si>
  <si>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</si>
  <si>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</si>
  <si>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</si>
  <si>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151403</t>
  </si>
  <si>
    <t>51403</t>
  </si>
  <si>
    <t>AMPRILAN H 5 MG/25 MG</t>
  </si>
  <si>
    <t>POR TBL NOB 30 BLI</t>
  </si>
  <si>
    <t>151754</t>
  </si>
  <si>
    <t>51754</t>
  </si>
  <si>
    <t>OLTAR 4 MG</t>
  </si>
  <si>
    <t>POR TBL NOB 30X4MG</t>
  </si>
  <si>
    <t>157735</t>
  </si>
  <si>
    <t>ATRAVEN 40 MG POTAHOVANÉ TABLETY</t>
  </si>
  <si>
    <t>POR TBL FLM 30X40MG</t>
  </si>
  <si>
    <t>184245</t>
  </si>
  <si>
    <t>LETROX 75</t>
  </si>
  <si>
    <t>POR TBL NOB 100X75MCG II</t>
  </si>
  <si>
    <t>169714</t>
  </si>
  <si>
    <t>LETROX 125</t>
  </si>
  <si>
    <t>POR TBL NOB 100X125MCG</t>
  </si>
  <si>
    <t>183072</t>
  </si>
  <si>
    <t>TELMISARTAN EGIS 80 MG</t>
  </si>
  <si>
    <t>POR TBL FLM 28X80MG</t>
  </si>
  <si>
    <t>187158</t>
  </si>
  <si>
    <t>ANESIA 10 MG/ML INJ/INF EML.</t>
  </si>
  <si>
    <t>INJ+INF EML 5X20ML/200MG</t>
  </si>
  <si>
    <t>176913</t>
  </si>
  <si>
    <t>RIVOCOR 5</t>
  </si>
  <si>
    <t>POR TBL FLM 90X5MG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</si>
  <si>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</si>
  <si>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</si>
  <si>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</si>
  <si>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</si>
  <si>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</si>
  <si>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</si>
  <si>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</si>
  <si>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</si>
  <si>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</si>
  <si>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</si>
  <si>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</si>
  <si>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</si>
  <si>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</si>
  <si>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</si>
  <si>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</si>
  <si>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</si>
  <si>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</si>
  <si>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</si>
  <si>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</si>
  <si>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</si>
  <si>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</si>
  <si>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</si>
  <si>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</si>
  <si>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</si>
  <si>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</si>
  <si>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</si>
  <si>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</si>
  <si>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</si>
  <si>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</si>
  <si>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</si>
  <si>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</si>
  <si>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</si>
  <si>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</si>
  <si>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</si>
  <si>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</si>
  <si>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</si>
  <si>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</si>
  <si>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</si>
  <si>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</si>
  <si>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</si>
  <si>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</si>
  <si>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</si>
  <si>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</si>
  <si>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</si>
  <si>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</si>
  <si>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</si>
  <si>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</si>
  <si>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</si>
  <si>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</si>
  <si>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</si>
  <si>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</si>
  <si>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</si>
  <si>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</si>
  <si>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</si>
  <si>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</si>
  <si>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</si>
  <si>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</si>
  <si>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</si>
  <si>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</si>
  <si>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</si>
  <si>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</si>
  <si>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</si>
  <si>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</si>
  <si>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</si>
  <si>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</si>
  <si>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</si>
  <si>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</si>
  <si>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</si>
  <si>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</si>
  <si>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</si>
  <si>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</si>
  <si>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</si>
  <si>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</si>
  <si>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</si>
  <si>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</si>
  <si>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</si>
  <si>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</si>
  <si>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</si>
  <si>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</si>
  <si>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</si>
  <si>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</si>
  <si>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</si>
  <si>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</si>
  <si>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</si>
  <si>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</si>
  <si>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</si>
  <si>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</si>
  <si>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</si>
  <si>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</si>
  <si>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</si>
  <si>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</si>
  <si>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</si>
  <si>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</si>
  <si>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</si>
  <si>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</si>
  <si>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</si>
  <si>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</si>
  <si>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</si>
  <si>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</si>
  <si>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</si>
  <si>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</si>
  <si>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</si>
  <si>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</si>
  <si>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</si>
  <si>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</si>
  <si>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</si>
  <si>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</si>
  <si>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</si>
  <si>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</si>
  <si>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</si>
  <si>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</si>
  <si>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</si>
  <si>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</si>
  <si>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</si>
  <si>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</si>
  <si>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</si>
  <si>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</si>
  <si>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</si>
  <si>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</si>
  <si>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</si>
  <si>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</si>
  <si>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</si>
  <si>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</si>
  <si>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</si>
  <si>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</si>
  <si>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</si>
  <si>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</si>
  <si>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</si>
  <si>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</si>
  <si>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</si>
  <si>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</si>
  <si>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</si>
  <si>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</si>
  <si>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</si>
  <si>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</si>
  <si>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</si>
  <si>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</si>
  <si>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</si>
  <si>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</si>
  <si>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</si>
  <si>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</si>
  <si>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</si>
  <si>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</si>
  <si>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</si>
  <si>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</si>
  <si>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</si>
  <si>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</si>
  <si>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</si>
  <si>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</si>
  <si>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</si>
  <si>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</si>
  <si>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</si>
  <si>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</si>
  <si>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</si>
  <si>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</si>
  <si>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</si>
  <si>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</si>
  <si>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</si>
  <si>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</si>
  <si>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</si>
  <si>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</si>
  <si>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</si>
  <si>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</si>
  <si>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</si>
  <si>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</si>
  <si>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</si>
  <si>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</si>
  <si>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</si>
  <si>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</si>
  <si>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</si>
  <si>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</si>
  <si>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</si>
  <si>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</si>
  <si>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</si>
  <si>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</si>
  <si>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</si>
  <si>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</si>
  <si>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</si>
  <si>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</si>
  <si>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</si>
  <si>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</si>
  <si>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</si>
  <si>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</si>
  <si>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</si>
  <si>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</si>
  <si>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</si>
  <si>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</si>
  <si>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</si>
  <si>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</si>
  <si>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</si>
  <si>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</si>
  <si>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</si>
  <si>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</si>
  <si>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</si>
  <si>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</si>
  <si>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</si>
  <si>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</si>
  <si>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</si>
  <si>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</si>
  <si>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</si>
  <si>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</si>
  <si>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</si>
  <si>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</si>
  <si>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</si>
  <si>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</si>
  <si>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</si>
  <si>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</si>
  <si>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</si>
  <si>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</si>
  <si>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</si>
  <si>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</si>
  <si>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145499</t>
  </si>
  <si>
    <t>45499</t>
  </si>
  <si>
    <t>TBL RET 30X100MG</t>
  </si>
  <si>
    <t>146117</t>
  </si>
  <si>
    <t>IBALGIN KRÉM 50G</t>
  </si>
  <si>
    <t>DRM CRM 1X50GM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</si>
  <si>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</si>
  <si>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</si>
  <si>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</si>
  <si>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</si>
  <si>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</si>
  <si>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</si>
  <si>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</si>
  <si>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</si>
  <si>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</si>
  <si>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</si>
  <si>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</si>
  <si>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</si>
  <si>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</si>
  <si>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</si>
  <si>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</si>
  <si>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</si>
  <si>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</si>
  <si>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</si>
  <si>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</si>
  <si>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</si>
  <si>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</si>
  <si>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</si>
  <si>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</si>
  <si>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</si>
  <si>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</si>
  <si>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</si>
  <si>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</si>
  <si>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</si>
  <si>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</si>
  <si>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</si>
  <si>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</si>
  <si>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</si>
  <si>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</si>
  <si>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</si>
  <si>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</si>
  <si>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</si>
  <si>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</si>
  <si>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</si>
  <si>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</si>
  <si>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</si>
  <si>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</si>
  <si>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</si>
  <si>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</si>
  <si>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</si>
  <si>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</si>
  <si>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</si>
  <si>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</si>
  <si>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</si>
  <si>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</si>
  <si>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</si>
  <si>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</si>
  <si>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</si>
  <si>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</si>
  <si>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</si>
  <si>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</si>
  <si>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</si>
  <si>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</si>
  <si>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</si>
  <si>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</si>
  <si>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</si>
  <si>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</si>
  <si>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</si>
  <si>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</si>
  <si>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</si>
  <si>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</si>
  <si>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</si>
  <si>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</si>
  <si>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</si>
  <si>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</si>
  <si>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</si>
  <si>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</si>
  <si>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</si>
  <si>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</si>
  <si>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</si>
  <si>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</si>
  <si>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</si>
  <si>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</si>
  <si>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</si>
  <si>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</si>
  <si>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</si>
  <si>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</si>
  <si>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</si>
  <si>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</si>
  <si>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</si>
  <si>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</si>
  <si>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</si>
  <si>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</si>
  <si>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</si>
  <si>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</si>
  <si>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</si>
  <si>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</si>
  <si>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</si>
  <si>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</si>
  <si>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</si>
  <si>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</si>
  <si>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</si>
  <si>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</si>
  <si>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</si>
  <si>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</si>
  <si>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</si>
  <si>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</si>
  <si>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</si>
  <si>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</si>
  <si>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</si>
  <si>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</si>
  <si>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</si>
  <si>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</si>
  <si>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</si>
  <si>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</si>
  <si>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</si>
  <si>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</si>
  <si>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</si>
  <si>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</si>
  <si>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</si>
  <si>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</si>
  <si>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</si>
  <si>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</si>
  <si>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</si>
  <si>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</si>
  <si>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</si>
  <si>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</si>
  <si>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</si>
  <si>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</si>
  <si>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</si>
  <si>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</si>
  <si>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</si>
  <si>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</si>
  <si>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</si>
  <si>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</si>
  <si>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</si>
  <si>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</si>
  <si>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</si>
  <si>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</si>
  <si>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</si>
  <si>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</si>
  <si>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</si>
  <si>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</si>
  <si>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</si>
  <si>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</si>
  <si>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</si>
  <si>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</si>
  <si>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</si>
  <si>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</si>
  <si>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</si>
  <si>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</si>
  <si>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</si>
  <si>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</si>
  <si>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</si>
  <si>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</si>
  <si>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</si>
  <si>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</si>
  <si>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</si>
  <si>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</si>
  <si>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</si>
  <si>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</si>
  <si>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</si>
  <si>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</si>
  <si>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</si>
  <si>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</si>
  <si>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</si>
  <si>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</si>
  <si>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</si>
  <si>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</si>
  <si>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</si>
  <si>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</si>
  <si>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</si>
  <si>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</si>
  <si>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</si>
  <si>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</si>
  <si>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</si>
  <si>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</si>
  <si>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</si>
  <si>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</si>
  <si>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</si>
  <si>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</si>
  <si>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</si>
  <si>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</si>
  <si>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</si>
  <si>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</si>
  <si>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</si>
  <si>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</si>
  <si>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</si>
  <si>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</si>
  <si>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</si>
  <si>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</si>
  <si>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</si>
  <si>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</si>
  <si>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</si>
  <si>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</si>
  <si>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</si>
  <si>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</si>
  <si>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</si>
  <si>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</si>
  <si>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</si>
  <si>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</si>
  <si>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</si>
  <si>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</si>
  <si>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</si>
  <si>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</si>
  <si>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</si>
  <si>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</si>
  <si>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</si>
  <si>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</si>
  <si>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</si>
  <si>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</si>
  <si>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</si>
  <si>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</si>
  <si>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</si>
  <si>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</si>
  <si>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</si>
  <si>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</si>
  <si>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840220</t>
  </si>
  <si>
    <t>Lactobacillus acidophil.cps.75 bez laktózy</t>
  </si>
  <si>
    <t>841059</t>
  </si>
  <si>
    <t>Indulona olivová ung.100g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</si>
  <si>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</si>
  <si>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</si>
  <si>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</si>
  <si>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</si>
  <si>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</si>
  <si>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</si>
  <si>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</si>
  <si>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</si>
  <si>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</si>
  <si>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</si>
  <si>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</si>
  <si>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</si>
  <si>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</si>
  <si>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</si>
  <si>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</si>
  <si>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</si>
  <si>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</si>
  <si>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</si>
  <si>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</si>
  <si>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</si>
  <si>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</si>
  <si>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</si>
  <si>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</si>
  <si>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</si>
  <si>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</si>
  <si>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</si>
  <si>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</si>
  <si>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</si>
  <si>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</si>
  <si>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</si>
  <si>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</si>
  <si>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</si>
  <si>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845220</t>
  </si>
  <si>
    <t>101211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</si>
  <si>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</si>
  <si>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</si>
  <si>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</si>
  <si>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</si>
  <si>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</si>
  <si>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</si>
  <si>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</si>
  <si>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</si>
  <si>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</si>
  <si>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</si>
  <si>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</si>
  <si>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</si>
  <si>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</si>
  <si>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</si>
  <si>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</si>
  <si>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</si>
  <si>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</si>
  <si>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</si>
  <si>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</si>
  <si>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</si>
  <si>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</si>
  <si>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</si>
  <si>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</si>
  <si>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</si>
  <si>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</si>
  <si>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</si>
  <si>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</si>
  <si>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</si>
  <si>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</si>
  <si>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</si>
  <si>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</si>
  <si>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</si>
  <si>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</si>
  <si>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</si>
  <si>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</si>
  <si>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</si>
  <si>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</si>
  <si>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</si>
  <si>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</si>
  <si>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</si>
  <si>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</si>
  <si>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</si>
  <si>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</si>
  <si>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</si>
  <si>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</si>
  <si>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</si>
  <si>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</si>
  <si>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</si>
  <si>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</si>
  <si>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</si>
  <si>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</si>
  <si>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</si>
  <si>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</si>
  <si>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</si>
  <si>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</si>
  <si>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</si>
  <si>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</si>
  <si>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</si>
  <si>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</si>
  <si>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</si>
  <si>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</si>
  <si>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</si>
  <si>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</si>
  <si>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</si>
  <si>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</si>
  <si>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</si>
  <si>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</si>
  <si>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</si>
  <si>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</si>
  <si>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</si>
  <si>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</si>
  <si>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</si>
  <si>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</si>
  <si>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</si>
  <si>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</si>
  <si>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</si>
  <si>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</si>
  <si>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</si>
  <si>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</si>
  <si>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</si>
  <si>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</si>
  <si>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158767</t>
  </si>
  <si>
    <t>DZ OCTENISEPT 250 ml</t>
  </si>
  <si>
    <t>sprej</t>
  </si>
  <si>
    <t>921064</t>
  </si>
  <si>
    <t>KL UNG.LENIENS, 100G</t>
  </si>
  <si>
    <t>930065</t>
  </si>
  <si>
    <t>DZ PRONTOSAN ROZTOK 350ml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</si>
  <si>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</si>
  <si>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</si>
  <si>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</si>
  <si>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</si>
  <si>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</si>
  <si>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</si>
  <si>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</si>
  <si>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</si>
  <si>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</si>
  <si>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</si>
  <si>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</si>
  <si>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</si>
  <si>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</si>
  <si>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</si>
  <si>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</si>
  <si>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</si>
  <si>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</si>
  <si>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</si>
  <si>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</si>
  <si>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</si>
  <si>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</si>
  <si>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</si>
  <si>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</si>
  <si>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</si>
  <si>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</si>
  <si>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</si>
  <si>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</si>
  <si>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</si>
  <si>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</si>
  <si>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</si>
  <si>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</si>
  <si>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</si>
  <si>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</si>
  <si>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</si>
  <si>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</si>
  <si>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</si>
  <si>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</si>
  <si>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</si>
  <si>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</si>
  <si>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</si>
  <si>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</si>
  <si>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</si>
  <si>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</si>
  <si>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</si>
  <si>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</si>
  <si>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138839</t>
  </si>
  <si>
    <t>DORETA 37,5 MG/325 MG</t>
  </si>
  <si>
    <t>POR TBL FLM 10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</si>
  <si>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</si>
  <si>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</si>
  <si>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</si>
  <si>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</si>
  <si>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</si>
  <si>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</si>
  <si>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</si>
  <si>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</si>
  <si>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</si>
  <si>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</si>
  <si>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</si>
  <si>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</si>
  <si>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</si>
  <si>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</si>
  <si>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</si>
  <si>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</si>
  <si>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</si>
  <si>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</si>
  <si>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</si>
  <si>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</si>
  <si>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</si>
  <si>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</si>
  <si>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</si>
  <si>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</si>
  <si>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</si>
  <si>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</si>
  <si>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</si>
  <si>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</si>
  <si>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</si>
  <si>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</si>
  <si>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</si>
  <si>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</si>
  <si>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</si>
  <si>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</si>
  <si>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</si>
  <si>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</si>
  <si>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</si>
  <si>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</si>
  <si>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</si>
  <si>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</si>
  <si>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</si>
  <si>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</si>
  <si>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</si>
  <si>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</si>
  <si>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</si>
  <si>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</si>
  <si>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</si>
  <si>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</si>
  <si>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</si>
  <si>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</si>
  <si>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</si>
  <si>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199336</t>
  </si>
  <si>
    <t>99336</t>
  </si>
  <si>
    <t>GLURENORM</t>
  </si>
  <si>
    <t>TBL 30X30MG</t>
  </si>
  <si>
    <t>841541</t>
  </si>
  <si>
    <t>MENALIND Mycí emulze 500ml</t>
  </si>
  <si>
    <t>846340</t>
  </si>
  <si>
    <t>122690</t>
  </si>
  <si>
    <t>PRESTARIUM NEO COMBI 5mg/1,25mg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</si>
  <si>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</si>
  <si>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</si>
  <si>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</si>
  <si>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</si>
  <si>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</si>
  <si>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</si>
  <si>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</si>
  <si>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</si>
  <si>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</si>
  <si>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</si>
  <si>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</si>
  <si>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</si>
  <si>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</si>
  <si>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</si>
  <si>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</si>
  <si>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</si>
  <si>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</si>
  <si>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</si>
  <si>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</si>
  <si>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</si>
  <si>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</si>
  <si>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</si>
  <si>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</si>
  <si>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</si>
  <si>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</si>
  <si>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</si>
  <si>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</si>
  <si>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</si>
  <si>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145274</t>
  </si>
  <si>
    <t>45274</t>
  </si>
  <si>
    <t>ENAP 10MG</t>
  </si>
  <si>
    <t>TBL 30X10MG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</si>
  <si>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</si>
  <si>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</si>
  <si>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</si>
  <si>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</si>
  <si>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</si>
  <si>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</si>
  <si>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</si>
  <si>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</si>
  <si>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</si>
  <si>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</si>
  <si>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</si>
  <si>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</si>
  <si>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</si>
  <si>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</si>
  <si>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</si>
  <si>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</si>
  <si>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</si>
  <si>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</si>
  <si>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</si>
  <si>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</si>
  <si>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</si>
  <si>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</si>
  <si>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</si>
  <si>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</si>
  <si>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</si>
  <si>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</si>
  <si>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</si>
  <si>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</si>
  <si>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</si>
  <si>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</si>
  <si>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</si>
  <si>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</si>
  <si>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</si>
  <si>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</si>
  <si>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</si>
  <si>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</si>
  <si>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</si>
  <si>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</si>
  <si>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</si>
  <si>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</si>
  <si>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</si>
  <si>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705608</t>
  </si>
  <si>
    <t>Indulona A/64 ung.100ml modrá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</si>
  <si>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</si>
  <si>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</si>
  <si>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</si>
  <si>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</si>
  <si>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</si>
  <si>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</si>
  <si>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</si>
  <si>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</si>
  <si>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</si>
  <si>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</si>
  <si>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</si>
  <si>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</si>
  <si>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</si>
  <si>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</si>
  <si>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</si>
  <si>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</si>
  <si>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</si>
  <si>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</si>
  <si>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</si>
  <si>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176432</t>
  </si>
  <si>
    <t>76432</t>
  </si>
  <si>
    <t>UROLOGICKÁ ČAJOVÁ SMĚS</t>
  </si>
  <si>
    <t>SPC 20X1.5GM(SACKY)</t>
  </si>
  <si>
    <t>183730</t>
  </si>
  <si>
    <t>83730</t>
  </si>
  <si>
    <t>GOPTEN 2MG</t>
  </si>
  <si>
    <t>CPS 28X2MG</t>
  </si>
  <si>
    <t>500701</t>
  </si>
  <si>
    <t>IR  AQUA STERILE OPLACH 1000 ml Pour Bottle Prom.</t>
  </si>
  <si>
    <t>IR OPLACH</t>
  </si>
  <si>
    <t>777144</t>
  </si>
  <si>
    <t>Emspoma Z 500g/proti bolesti</t>
  </si>
  <si>
    <t>790011</t>
  </si>
  <si>
    <t>Emspoma M 500g/chladivá</t>
  </si>
  <si>
    <t>841577</t>
  </si>
  <si>
    <t>MENALIND Professional olej.přís. 500ml</t>
  </si>
  <si>
    <t>846873</t>
  </si>
  <si>
    <t>82012</t>
  </si>
  <si>
    <t>DZ PRONTODERM ROZTOK 500 ml</t>
  </si>
  <si>
    <t>848856</t>
  </si>
  <si>
    <t>155873</t>
  </si>
  <si>
    <t>TRENTAL 400</t>
  </si>
  <si>
    <t>POR TBL RET 100X400MG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</si>
  <si>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</si>
  <si>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</si>
  <si>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</si>
  <si>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</si>
  <si>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</si>
  <si>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</si>
  <si>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</si>
  <si>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</si>
  <si>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</si>
  <si>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</si>
  <si>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</si>
  <si>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</si>
  <si>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</si>
  <si>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</si>
  <si>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</si>
  <si>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</si>
  <si>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</si>
  <si>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</si>
  <si>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</si>
  <si>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</si>
  <si>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</si>
  <si>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</si>
  <si>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</si>
  <si>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</si>
  <si>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</si>
  <si>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</si>
  <si>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180988</t>
  </si>
  <si>
    <t>GENTADEX 5 MG/ML + 1 MG/ML</t>
  </si>
  <si>
    <t>OPH GTT SOL 1X5ML</t>
  </si>
  <si>
    <t>199466</t>
  </si>
  <si>
    <t>BURONIL 25 MG</t>
  </si>
  <si>
    <t>POR TBL OBD 50X25MG</t>
  </si>
  <si>
    <t>845219</t>
  </si>
  <si>
    <t>101233</t>
  </si>
  <si>
    <t>PRESTARIUM NEO FORTE</t>
  </si>
  <si>
    <t>POR TBL FLM 90X10MG</t>
  </si>
  <si>
    <t>848725</t>
  </si>
  <si>
    <t>107677</t>
  </si>
  <si>
    <t>KALIUMCHLORID 7.45% BRAUN</t>
  </si>
  <si>
    <t>INF CNC SOL 20X100ML</t>
  </si>
  <si>
    <t>849767</t>
  </si>
  <si>
    <t>162012</t>
  </si>
  <si>
    <t>900518</t>
  </si>
  <si>
    <t>KL UNG.LENIENS, 500G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</si>
  <si>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</si>
  <si>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</si>
  <si>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</si>
  <si>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</si>
  <si>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</si>
  <si>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</si>
  <si>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</si>
  <si>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</si>
  <si>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</si>
  <si>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127953</t>
  </si>
  <si>
    <t>27953</t>
  </si>
  <si>
    <t>LANTUS 100 JEDNOTEK/ML SOLOSTAR</t>
  </si>
  <si>
    <t xml:space="preserve">SDR INJ SOL 5X3ML </t>
  </si>
  <si>
    <t>147712</t>
  </si>
  <si>
    <t>47712</t>
  </si>
  <si>
    <t>SALAZOPYRIN EN</t>
  </si>
  <si>
    <t>POR TBLENT100X500MG</t>
  </si>
  <si>
    <t>162047</t>
  </si>
  <si>
    <t>62047</t>
  </si>
  <si>
    <t>LOCOID LIPOCREAM</t>
  </si>
  <si>
    <t>CRM 1X30GM 0.1%</t>
  </si>
  <si>
    <t>845813</t>
  </si>
  <si>
    <t>Deca durabolin 50mg amp.1x1ml</t>
  </si>
  <si>
    <t>847149</t>
  </si>
  <si>
    <t>124115</t>
  </si>
  <si>
    <t>PRESTANCE 10 MG/5 MG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</si>
  <si>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</si>
  <si>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</si>
  <si>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</si>
  <si>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</si>
  <si>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</si>
  <si>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</si>
  <si>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</si>
  <si>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</si>
  <si>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</si>
  <si>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</si>
  <si>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</si>
  <si>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</si>
  <si>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</si>
  <si>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</si>
  <si>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</si>
  <si>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</si>
  <si>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</si>
  <si>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</si>
  <si>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</si>
  <si>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</si>
  <si>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</si>
  <si>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155911</t>
  </si>
  <si>
    <t>PEROXID VODIKU 3%</t>
  </si>
  <si>
    <t>LIQ  1X100ML</t>
  </si>
  <si>
    <t>847767</t>
  </si>
  <si>
    <t>500140</t>
  </si>
  <si>
    <t>JANUMET 50 MG/1000 MG</t>
  </si>
  <si>
    <t>POR TBL FLM 56X50MG/1000MG</t>
  </si>
  <si>
    <t>988709</t>
  </si>
  <si>
    <t>Masážní emulze Emspoma O hřejivá tuba 200ml</t>
  </si>
  <si>
    <t>921284</t>
  </si>
  <si>
    <t>KL ETHER 180G</t>
  </si>
  <si>
    <t>844242</t>
  </si>
  <si>
    <t>105937</t>
  </si>
  <si>
    <t>TETRASPAN 6%</t>
  </si>
  <si>
    <t>INF SOL 20X500ML</t>
  </si>
  <si>
    <t>186720</t>
  </si>
  <si>
    <t>86720</t>
  </si>
  <si>
    <t>AFONILUM SR 375MG</t>
  </si>
  <si>
    <t>CPS 50X375MG</t>
  </si>
  <si>
    <t>188518</t>
  </si>
  <si>
    <t>88518</t>
  </si>
  <si>
    <t>AMICLOTON</t>
  </si>
  <si>
    <t>TBL 30</t>
  </si>
  <si>
    <t>790012</t>
  </si>
  <si>
    <t>Emspoma O 500g/hřejivá</t>
  </si>
  <si>
    <t>144328</t>
  </si>
  <si>
    <t>GARAMYCIN SCHWAMM</t>
  </si>
  <si>
    <t>DRM SPO 1X130MG</t>
  </si>
  <si>
    <t>846979</t>
  </si>
  <si>
    <t>124133</t>
  </si>
  <si>
    <t>POR TBL NOB 90</t>
  </si>
  <si>
    <t>192414</t>
  </si>
  <si>
    <t>92414</t>
  </si>
  <si>
    <t>SEPTONEX</t>
  </si>
  <si>
    <t>SPR 1X45ML</t>
  </si>
  <si>
    <t>395211</t>
  </si>
  <si>
    <t>Aqua Touch Jelly 25x11ml</t>
  </si>
  <si>
    <t>396293</t>
  </si>
  <si>
    <t xml:space="preserve">IR  PosiFlush  30x 10 ml </t>
  </si>
  <si>
    <t>10 ml F1/1 v předplněné stříkačce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</si>
  <si>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</si>
  <si>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</si>
  <si>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</si>
  <si>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</si>
  <si>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</si>
  <si>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850305</t>
  </si>
  <si>
    <t>Biopron9 tob.120</t>
  </si>
  <si>
    <t>187721</t>
  </si>
  <si>
    <t>87721</t>
  </si>
  <si>
    <t>RAPIFEN</t>
  </si>
  <si>
    <t>INJ 5X2ML</t>
  </si>
  <si>
    <t>850608</t>
  </si>
  <si>
    <t>169303</t>
  </si>
  <si>
    <t>ARTEOPTIC 2%</t>
  </si>
  <si>
    <t>OPH GTT SOL 3X5ML</t>
  </si>
  <si>
    <t>159595</t>
  </si>
  <si>
    <t>59595</t>
  </si>
  <si>
    <t>FAMOSAN 20MG</t>
  </si>
  <si>
    <t>TBL OBD 50X20MG</t>
  </si>
  <si>
    <t>185322</t>
  </si>
  <si>
    <t>85322</t>
  </si>
  <si>
    <t>ALDACTONE-AMPULE</t>
  </si>
  <si>
    <t>INJ 10X10ML/200MG</t>
  </si>
  <si>
    <t>842936</t>
  </si>
  <si>
    <t>MENALIND Ošetřující šampon 500ml</t>
  </si>
  <si>
    <t>107678</t>
  </si>
  <si>
    <t>INF CNC SOL 20X20ML</t>
  </si>
  <si>
    <t>176954</t>
  </si>
  <si>
    <t>POR GTT SOL 1X50ML</t>
  </si>
  <si>
    <t>987565</t>
  </si>
  <si>
    <t>ALTERMED Panthenol Forte 10% chladivý sprej 150ml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</si>
  <si>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</si>
  <si>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</si>
  <si>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</si>
  <si>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</si>
  <si>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</si>
  <si>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</si>
  <si>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185809</t>
  </si>
  <si>
    <t>85809</t>
  </si>
  <si>
    <t>LERIVON</t>
  </si>
  <si>
    <t>142136</t>
  </si>
  <si>
    <t>DONEPEZIL MYLAN 10 MG POTAHOVANÉ TABLETY</t>
  </si>
  <si>
    <t>POR TBL FLM 28X10MG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</si>
  <si>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</si>
  <si>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</si>
  <si>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</si>
  <si>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</si>
  <si>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</si>
  <si>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</si>
  <si>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171571</t>
  </si>
  <si>
    <t>CARZAP HCT 16 MG/12,5 MG  TABLETY</t>
  </si>
  <si>
    <t>198054</t>
  </si>
  <si>
    <t>SANVAL 10 MG</t>
  </si>
  <si>
    <t>POR TBL FLM 20X10MG</t>
  </si>
  <si>
    <t>845003</t>
  </si>
  <si>
    <t>107295</t>
  </si>
  <si>
    <t>0.9% SODIUM CHLORIDE IN WATER FOR INJECTION FRESEN</t>
  </si>
  <si>
    <t>INF SOL 1X100ML-PE</t>
  </si>
  <si>
    <t>397339</t>
  </si>
  <si>
    <t>Menalind mycí žínky</t>
  </si>
  <si>
    <t>8ks</t>
  </si>
  <si>
    <t>920235</t>
  </si>
  <si>
    <t>15880</t>
  </si>
  <si>
    <t>DZ BRAUNOL 500 ML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</si>
  <si>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</si>
  <si>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</si>
  <si>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</si>
  <si>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</si>
  <si>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</si>
  <si>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</si>
  <si>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</si>
  <si>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</si>
  <si>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</si>
  <si>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</si>
  <si>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</si>
  <si>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</si>
  <si>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</si>
  <si>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</si>
  <si>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</si>
  <si>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</si>
  <si>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</si>
  <si>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</si>
  <si>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</si>
  <si>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</si>
  <si>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</si>
  <si>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</si>
  <si>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</si>
  <si>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</si>
  <si>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</si>
  <si>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</si>
  <si>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</si>
  <si>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</si>
  <si>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</si>
  <si>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</si>
  <si>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</si>
  <si>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</si>
  <si>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</si>
  <si>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</si>
  <si>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</si>
  <si>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</si>
  <si>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</si>
  <si>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</si>
  <si>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</si>
  <si>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</si>
  <si>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</si>
  <si>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</si>
  <si>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</si>
  <si>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</si>
  <si>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</si>
  <si>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</si>
  <si>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</si>
  <si>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</si>
  <si>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</si>
  <si>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</si>
  <si>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</si>
  <si>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</si>
  <si>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</si>
  <si>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</si>
  <si>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</si>
  <si>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</si>
  <si>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</si>
  <si>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</si>
  <si>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</si>
  <si>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</si>
  <si>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</si>
  <si>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</si>
  <si>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</si>
  <si>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</si>
  <si>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</si>
  <si>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</si>
  <si>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</si>
  <si>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</si>
  <si>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</si>
  <si>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</si>
  <si>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</si>
  <si>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</si>
  <si>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</si>
  <si>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</si>
  <si>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</si>
  <si>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</si>
  <si>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</si>
  <si>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</si>
  <si>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</si>
  <si>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</si>
  <si>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</si>
  <si>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</si>
  <si>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</si>
  <si>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</si>
  <si>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</si>
  <si>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</si>
  <si>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</si>
  <si>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</si>
  <si>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</si>
  <si>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</si>
  <si>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</si>
  <si>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</si>
  <si>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</si>
  <si>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</si>
  <si>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</si>
  <si>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</si>
  <si>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</si>
  <si>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</si>
  <si>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</si>
  <si>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</si>
  <si>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</si>
  <si>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</si>
  <si>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</si>
  <si>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</si>
  <si>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</si>
  <si>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</si>
  <si>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</si>
  <si>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</si>
  <si>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</si>
  <si>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</si>
  <si>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</si>
  <si>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</si>
  <si>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</si>
  <si>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</si>
  <si>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</si>
  <si>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</si>
  <si>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</si>
  <si>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</si>
  <si>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</si>
  <si>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</si>
  <si>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</si>
  <si>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</si>
  <si>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</si>
  <si>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</si>
  <si>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</si>
  <si>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</si>
  <si>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</si>
  <si>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</si>
  <si>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</si>
  <si>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</si>
  <si>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</si>
  <si>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</si>
  <si>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</si>
  <si>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</si>
  <si>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</si>
  <si>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</si>
  <si>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</si>
  <si>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</si>
  <si>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</si>
  <si>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</si>
  <si>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</si>
  <si>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</si>
  <si>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</si>
  <si>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</si>
  <si>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</si>
  <si>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</si>
  <si>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</si>
  <si>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</si>
  <si>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</si>
  <si>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</si>
  <si>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</si>
  <si>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</si>
  <si>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</si>
  <si>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</si>
  <si>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</si>
  <si>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</si>
  <si>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</si>
  <si>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</si>
  <si>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</si>
  <si>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</si>
  <si>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</si>
  <si>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</si>
  <si>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</si>
  <si>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</si>
  <si>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</si>
  <si>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</si>
  <si>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</si>
  <si>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</si>
  <si>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</si>
  <si>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</si>
  <si>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</si>
  <si>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</si>
  <si>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</si>
  <si>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</si>
  <si>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</si>
  <si>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</si>
  <si>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</si>
  <si>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</si>
  <si>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</si>
  <si>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</si>
  <si>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</si>
  <si>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</si>
  <si>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</si>
  <si>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</si>
  <si>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</si>
  <si>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</si>
  <si>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</si>
  <si>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</si>
  <si>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</si>
  <si>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</si>
  <si>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</si>
  <si>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</si>
  <si>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</si>
  <si>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</si>
  <si>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</si>
  <si>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</si>
  <si>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</si>
  <si>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</si>
  <si>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</si>
  <si>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</si>
  <si>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</si>
  <si>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</si>
  <si>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</si>
  <si>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</si>
  <si>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</si>
  <si>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</si>
  <si>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</si>
  <si>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</si>
  <si>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</si>
  <si>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</si>
  <si>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</si>
  <si>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</si>
  <si>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</si>
  <si>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</si>
  <si>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</si>
  <si>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</si>
  <si>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</si>
  <si>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</si>
  <si>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</si>
  <si>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</si>
  <si>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</si>
  <si>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</si>
  <si>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</si>
  <si>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</si>
  <si>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</si>
  <si>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</si>
  <si>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</si>
  <si>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</si>
  <si>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</si>
  <si>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</si>
  <si>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</si>
  <si>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</si>
  <si>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</si>
  <si>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</si>
  <si>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</si>
  <si>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</si>
  <si>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</si>
  <si>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</si>
  <si>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</si>
  <si>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</si>
  <si>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</si>
  <si>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</si>
  <si>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</si>
  <si>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</si>
  <si>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</si>
  <si>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</si>
  <si>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</si>
  <si>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</si>
  <si>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</si>
  <si>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</si>
  <si>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</si>
  <si>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</si>
  <si>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</si>
  <si>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</si>
  <si>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194882</t>
  </si>
  <si>
    <t>94882</t>
  </si>
  <si>
    <t>INJ SIC 1X250MG+4ML</t>
  </si>
  <si>
    <t>850390</t>
  </si>
  <si>
    <t>102600</t>
  </si>
  <si>
    <t>POR TBL NOB 100X6,25MG</t>
  </si>
  <si>
    <t>850526</t>
  </si>
  <si>
    <t>101172</t>
  </si>
  <si>
    <t>CADUET 5 MG/10 MG</t>
  </si>
  <si>
    <t>110803</t>
  </si>
  <si>
    <t>10803</t>
  </si>
  <si>
    <t>ZOFRAN</t>
  </si>
  <si>
    <t>INJ SOL 5X2ML/4MG</t>
  </si>
  <si>
    <t>112354</t>
  </si>
  <si>
    <t>12354</t>
  </si>
  <si>
    <t>POR TBL FLM 120X500MG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</si>
  <si>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</si>
  <si>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</si>
  <si>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</si>
  <si>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</si>
  <si>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</si>
  <si>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</si>
  <si>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</si>
  <si>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166760</t>
  </si>
  <si>
    <t>POR TBL FLM 100X50MG</t>
  </si>
  <si>
    <t>849065</t>
  </si>
  <si>
    <t>107595</t>
  </si>
  <si>
    <t>PENESTER</t>
  </si>
  <si>
    <t>POR TBL FLM 90X5MG BLIP</t>
  </si>
  <si>
    <t>115317</t>
  </si>
  <si>
    <t>15317</t>
  </si>
  <si>
    <t>142392</t>
  </si>
  <si>
    <t>42392</t>
  </si>
  <si>
    <t>TRACRIUM 50</t>
  </si>
  <si>
    <t>INJ 5X5ML/50MG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</si>
  <si>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</si>
  <si>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</si>
  <si>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</si>
  <si>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</si>
  <si>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</si>
  <si>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</si>
  <si>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</si>
  <si>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199589</t>
  </si>
  <si>
    <t>99589</t>
  </si>
  <si>
    <t>ZOFRAN 8 MG</t>
  </si>
  <si>
    <t>TBL OBD 10X8MG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</si>
  <si>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</si>
  <si>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</si>
  <si>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</si>
  <si>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</si>
  <si>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</si>
  <si>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</si>
  <si>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</si>
  <si>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</si>
  <si>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</si>
  <si>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</si>
  <si>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</si>
  <si>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</si>
  <si>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33084</t>
  </si>
  <si>
    <t>RECONVAN</t>
  </si>
  <si>
    <t>POR SOL 1X500ML</t>
  </si>
  <si>
    <t>33833</t>
  </si>
  <si>
    <t>DIASIP S PŘÍCHUTÍ CAPPUCCINO</t>
  </si>
  <si>
    <t>POR SOL 4X200ML</t>
  </si>
  <si>
    <t>103414</t>
  </si>
  <si>
    <t>3414</t>
  </si>
  <si>
    <t>NUTRIFLEX PERI</t>
  </si>
  <si>
    <t>INF SOL 5X2000ML</t>
  </si>
  <si>
    <t>195637</t>
  </si>
  <si>
    <t>95637</t>
  </si>
  <si>
    <t>NUTRIFLEX LIPID PLUS</t>
  </si>
  <si>
    <t>INF EML 5X1875ML</t>
  </si>
  <si>
    <t>195638</t>
  </si>
  <si>
    <t>95638</t>
  </si>
  <si>
    <t>INF EML 5X2500ML</t>
  </si>
  <si>
    <t>841761</t>
  </si>
  <si>
    <t>PreOp 4x200ml</t>
  </si>
  <si>
    <t>397303</t>
  </si>
  <si>
    <t>152193</t>
  </si>
  <si>
    <t>NUTRIFLEX OMEGA SPECIAL</t>
  </si>
  <si>
    <t>INF EML 5X625ML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</si>
  <si>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</si>
  <si>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</si>
  <si>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</si>
  <si>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</si>
  <si>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</si>
  <si>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</si>
  <si>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</si>
  <si>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</si>
  <si>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</si>
  <si>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</si>
  <si>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</si>
  <si>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</si>
  <si>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</si>
  <si>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</si>
  <si>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</si>
  <si>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33740</t>
  </si>
  <si>
    <t>NUTRIDRINK COMPACT PROTEIN S PŘÍCHUTÍ KÁVY</t>
  </si>
  <si>
    <t>POR SOL 4X125ML</t>
  </si>
  <si>
    <t>33750</t>
  </si>
  <si>
    <t>NUTRIDRINK CREME S PŘÍCHUTÍ VANILKOVOU</t>
  </si>
  <si>
    <t>POR SOL 4X125GM</t>
  </si>
  <si>
    <t>33751</t>
  </si>
  <si>
    <t>NUTRIDRINK CREME S PŘÍCHUTÍ ČOKOLÁDOVOU</t>
  </si>
  <si>
    <t>848362</t>
  </si>
  <si>
    <t>33488</t>
  </si>
  <si>
    <t>NUTRIDRINK PROTEIN S PŘÍCHUTÍ VANILKOVOU</t>
  </si>
  <si>
    <t>133324</t>
  </si>
  <si>
    <t>33324</t>
  </si>
  <si>
    <t>NUTRIDRINK MULTI FIBRE S JAHOD.</t>
  </si>
  <si>
    <t>133490</t>
  </si>
  <si>
    <t>33490</t>
  </si>
  <si>
    <t>NUTRIDRINK PROTEIN S PŘÍCHUTÍ LESNÍHO OVOCE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</si>
  <si>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</si>
  <si>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</si>
  <si>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</si>
  <si>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</si>
  <si>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</si>
  <si>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</si>
  <si>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50113013</t>
  </si>
  <si>
    <t>102205</t>
  </si>
  <si>
    <t>2205</t>
  </si>
  <si>
    <t>CEFAZOLINE PANPHARMA</t>
  </si>
  <si>
    <t>INJ SIC 25X1GM</t>
  </si>
  <si>
    <t>191148</t>
  </si>
  <si>
    <t>91148</t>
  </si>
  <si>
    <t>VULMIZOLIN</t>
  </si>
  <si>
    <t>INJ SIC 10X1GM</t>
  </si>
  <si>
    <t>183926</t>
  </si>
  <si>
    <t>AZEPO 1 G</t>
  </si>
  <si>
    <t>INJ+INF PLV SOL 10X1GM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</si>
  <si>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</si>
  <si>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</si>
  <si>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</si>
  <si>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</si>
  <si>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</si>
  <si>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</si>
  <si>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</si>
  <si>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</si>
  <si>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</si>
  <si>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</si>
  <si>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</si>
  <si>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</si>
  <si>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</si>
  <si>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</si>
  <si>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</si>
  <si>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</si>
  <si>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</si>
  <si>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</si>
  <si>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</si>
  <si>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</si>
  <si>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</si>
  <si>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</si>
  <si>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</si>
  <si>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</si>
  <si>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</si>
  <si>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</si>
  <si>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</si>
  <si>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</si>
  <si>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</si>
  <si>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</si>
  <si>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</si>
  <si>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</si>
  <si>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</si>
  <si>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</si>
  <si>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</si>
  <si>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</si>
  <si>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</si>
  <si>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</si>
  <si>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</si>
  <si>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</si>
  <si>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</si>
  <si>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</si>
  <si>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</si>
  <si>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</si>
  <si>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</si>
  <si>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</si>
  <si>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</si>
  <si>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</si>
  <si>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</si>
  <si>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</si>
  <si>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</si>
  <si>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</si>
  <si>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</si>
  <si>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</si>
  <si>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</si>
  <si>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</si>
  <si>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</si>
  <si>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</si>
  <si>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161980</t>
  </si>
  <si>
    <t>61980</t>
  </si>
  <si>
    <t>PIMAFUCORT</t>
  </si>
  <si>
    <t>UNG 1X15GM</t>
  </si>
  <si>
    <t>162052</t>
  </si>
  <si>
    <t>62052</t>
  </si>
  <si>
    <t>DUOMOX 1000</t>
  </si>
  <si>
    <t>POR TBL SUS 20X1000MG</t>
  </si>
  <si>
    <t>129767</t>
  </si>
  <si>
    <t>IMIPENEM/CILASTATIN KABI 500 MG/500 MG</t>
  </si>
  <si>
    <t>INF PLV SOL 10LAH/20ML</t>
  </si>
  <si>
    <t>111706</t>
  </si>
  <si>
    <t>11706</t>
  </si>
  <si>
    <t>BISEPTOL 480</t>
  </si>
  <si>
    <t>INJ 10X5ML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</si>
  <si>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</si>
  <si>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</si>
  <si>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</si>
  <si>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</si>
  <si>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</si>
  <si>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</si>
  <si>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</si>
  <si>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</si>
  <si>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500696</t>
  </si>
  <si>
    <t>141836</t>
  </si>
  <si>
    <t>Amikacin B.Braun 5mg/ml EP 100ml</t>
  </si>
  <si>
    <t>10X100ml</t>
  </si>
  <si>
    <t>193477</t>
  </si>
  <si>
    <t>ZINFORO 600 MG</t>
  </si>
  <si>
    <t>INF PLV CSL 10X600MG</t>
  </si>
  <si>
    <t>134595</t>
  </si>
  <si>
    <t>MEDOCLAV 1000 MG/200 MG</t>
  </si>
  <si>
    <t>INJ+INF PLV SOL 10X1.2GM</t>
  </si>
  <si>
    <t>989957</t>
  </si>
  <si>
    <t>185481</t>
  </si>
  <si>
    <t>EDICIN 0,5 G</t>
  </si>
  <si>
    <t>INF PLV SOL 10X500MG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</si>
  <si>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</si>
  <si>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</si>
  <si>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</si>
  <si>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</si>
  <si>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</si>
  <si>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</si>
  <si>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</si>
  <si>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</si>
  <si>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</si>
  <si>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</si>
  <si>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</si>
  <si>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</si>
  <si>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</si>
  <si>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</si>
  <si>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</si>
  <si>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</si>
  <si>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</si>
  <si>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</si>
  <si>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</si>
  <si>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</si>
  <si>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</si>
  <si>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</si>
  <si>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</si>
  <si>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</si>
  <si>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</si>
  <si>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</si>
  <si>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</si>
  <si>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</si>
  <si>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</si>
  <si>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</si>
  <si>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</si>
  <si>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</si>
  <si>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</si>
  <si>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</si>
  <si>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</si>
  <si>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</si>
  <si>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</si>
  <si>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</si>
  <si>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</si>
  <si>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</si>
  <si>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</si>
  <si>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</si>
  <si>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</si>
  <si>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</si>
  <si>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</si>
  <si>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</si>
  <si>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</si>
  <si>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</si>
  <si>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</si>
  <si>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</si>
  <si>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</si>
  <si>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50113014</t>
  </si>
  <si>
    <t>116896</t>
  </si>
  <si>
    <t>16896</t>
  </si>
  <si>
    <t>IMAZOL PLUS</t>
  </si>
  <si>
    <t>DRM CRM 1X30GM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</si>
  <si>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</si>
  <si>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</si>
  <si>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</si>
  <si>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</si>
  <si>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</si>
  <si>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</si>
  <si>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</si>
  <si>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</si>
  <si>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</si>
  <si>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</si>
  <si>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</si>
  <si>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</si>
  <si>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</si>
  <si>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</si>
  <si>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</si>
  <si>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842125</t>
  </si>
  <si>
    <t>DZ SOFTASEPT N BAREVNÝ 250 ml</t>
  </si>
  <si>
    <t>840572</t>
  </si>
  <si>
    <t>Sonografický gel Vita 520ml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</si>
  <si>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</si>
  <si>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</si>
  <si>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</si>
  <si>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</si>
  <si>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</si>
  <si>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</si>
  <si>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</si>
  <si>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</si>
  <si>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47249</t>
  </si>
  <si>
    <t>INF SOL 10X250ML-PE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</si>
  <si>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</si>
  <si>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</si>
  <si>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</si>
  <si>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</si>
  <si>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</si>
  <si>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</si>
  <si>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</si>
  <si>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</si>
  <si>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</si>
  <si>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</si>
  <si>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</si>
  <si>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103550</t>
  </si>
  <si>
    <t>3550</t>
  </si>
  <si>
    <t>109847</t>
  </si>
  <si>
    <t>9847</t>
  </si>
  <si>
    <t>SUP 6X6.5MG</t>
  </si>
  <si>
    <t>114773</t>
  </si>
  <si>
    <t>1055525</t>
  </si>
  <si>
    <t>ISUPREL inj.</t>
  </si>
  <si>
    <t>5x1 ml</t>
  </si>
  <si>
    <t>114799</t>
  </si>
  <si>
    <t>14799</t>
  </si>
  <si>
    <t>FURORESE 20 INJEKT</t>
  </si>
  <si>
    <t>INJ SOL 5X2ML/20MG</t>
  </si>
  <si>
    <t>130101</t>
  </si>
  <si>
    <t>30101</t>
  </si>
  <si>
    <t>FENTANYL TORREX 50MCG/ML</t>
  </si>
  <si>
    <t>INJ 5X2ML/100RG</t>
  </si>
  <si>
    <t>144307</t>
  </si>
  <si>
    <t>44307</t>
  </si>
  <si>
    <t>EUPHYLLIN CR N 300</t>
  </si>
  <si>
    <t>CPS RET 50X300MG</t>
  </si>
  <si>
    <t>156992</t>
  </si>
  <si>
    <t>56992</t>
  </si>
  <si>
    <t>CODEIN SLOVAKOFARMA 15MG</t>
  </si>
  <si>
    <t>TBL 10X15MG-BLISTR</t>
  </si>
  <si>
    <t>157483</t>
  </si>
  <si>
    <t>57483</t>
  </si>
  <si>
    <t>CALCIUM RESONIUM</t>
  </si>
  <si>
    <t>PLV 1X300GM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</si>
  <si>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</si>
  <si>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</si>
  <si>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</si>
  <si>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</si>
  <si>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</si>
  <si>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</si>
  <si>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</si>
  <si>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</si>
  <si>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164934</t>
  </si>
  <si>
    <t>64934</t>
  </si>
  <si>
    <t>CLARINASE REPETABS</t>
  </si>
  <si>
    <t>TBL RET 7</t>
  </si>
  <si>
    <t>176496</t>
  </si>
  <si>
    <t>76496</t>
  </si>
  <si>
    <t>BERODUAL</t>
  </si>
  <si>
    <t>INH LIQ 1X20ML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</si>
  <si>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</si>
  <si>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</si>
  <si>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</si>
  <si>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</si>
  <si>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</si>
  <si>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</si>
  <si>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</si>
  <si>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</si>
  <si>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</si>
  <si>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</si>
  <si>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</si>
  <si>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92729</t>
  </si>
  <si>
    <t>ACIDUM ASCORBICUM</t>
  </si>
  <si>
    <t>INJ 5X5ML</t>
  </si>
  <si>
    <t>194248</t>
  </si>
  <si>
    <t>94248</t>
  </si>
  <si>
    <t>ZOLPIDEM-RATIOPHARM 10 MG</t>
  </si>
  <si>
    <t>POR TBL FLM 10X10MG</t>
  </si>
  <si>
    <t>194292</t>
  </si>
  <si>
    <t>94292</t>
  </si>
  <si>
    <t>194804</t>
  </si>
  <si>
    <t>94804</t>
  </si>
  <si>
    <t>MODURETIC</t>
  </si>
  <si>
    <t>197402</t>
  </si>
  <si>
    <t>97402</t>
  </si>
  <si>
    <t>TBL FC 50X100MG</t>
  </si>
  <si>
    <t>841535</t>
  </si>
  <si>
    <t>MENALIND Kožní ochranný krém 200 ml</t>
  </si>
  <si>
    <t>849712</t>
  </si>
  <si>
    <t>125053</t>
  </si>
  <si>
    <t>POR TBL NOB 100X10MG</t>
  </si>
  <si>
    <t>850602</t>
  </si>
  <si>
    <t>Sonogel na ultrazvuk 500ml</t>
  </si>
  <si>
    <t>900441</t>
  </si>
  <si>
    <t>KL ETHER  LÉKOPISNÝ 1000 ml Fagron, Kulich</t>
  </si>
  <si>
    <t>jednotka 1 ks   UN 1155</t>
  </si>
  <si>
    <t>987464</t>
  </si>
  <si>
    <t>Menalind Professional čistící pěna 400ml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</si>
  <si>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</si>
  <si>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</si>
  <si>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</si>
  <si>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</si>
  <si>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</si>
  <si>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</si>
  <si>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</si>
  <si>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</si>
  <si>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</si>
  <si>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</si>
  <si>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111242</t>
  </si>
  <si>
    <t>11242</t>
  </si>
  <si>
    <t>GERATAM 1200</t>
  </si>
  <si>
    <t>TBL OBD 60X1200MG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</si>
  <si>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</si>
  <si>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</si>
  <si>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</si>
  <si>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</si>
  <si>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</si>
  <si>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</si>
  <si>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</si>
  <si>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</si>
  <si>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</si>
  <si>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</si>
  <si>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</si>
  <si>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</si>
  <si>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191731</t>
  </si>
  <si>
    <t>91731</t>
  </si>
  <si>
    <t>PROSTAVASIN</t>
  </si>
  <si>
    <t>INJ SIC 10X20RG</t>
  </si>
  <si>
    <t>500269</t>
  </si>
  <si>
    <t>KL UNG.LENIENS, 200G</t>
  </si>
  <si>
    <t>845099</t>
  </si>
  <si>
    <t>Galmed Borová mast 3% 30g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</si>
  <si>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</si>
  <si>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</si>
  <si>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</si>
  <si>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</si>
  <si>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</si>
  <si>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</si>
  <si>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</si>
  <si>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</si>
  <si>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</si>
  <si>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</si>
  <si>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104071</t>
  </si>
  <si>
    <t>4071</t>
  </si>
  <si>
    <t>INJ 10X2ML</t>
  </si>
  <si>
    <t>843056</t>
  </si>
  <si>
    <t>Sanimed indiferentní gel 500ml</t>
  </si>
  <si>
    <t>47706</t>
  </si>
  <si>
    <t>GLUKÓZA 20 BRAUN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</si>
  <si>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</si>
  <si>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</si>
  <si>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</si>
  <si>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</si>
  <si>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</si>
  <si>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</si>
  <si>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</si>
  <si>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</si>
  <si>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</si>
  <si>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</si>
  <si>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</si>
  <si>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</si>
  <si>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</si>
  <si>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</si>
  <si>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</si>
  <si>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</si>
  <si>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</si>
  <si>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</si>
  <si>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</si>
  <si>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</si>
  <si>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</si>
  <si>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</si>
  <si>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</si>
  <si>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</si>
  <si>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</si>
  <si>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</si>
  <si>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</si>
  <si>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</si>
  <si>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</si>
  <si>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</si>
  <si>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</si>
  <si>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</si>
  <si>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</si>
  <si>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</si>
  <si>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</si>
  <si>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</si>
  <si>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</si>
  <si>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</si>
  <si>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</si>
  <si>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</si>
  <si>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</si>
  <si>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</si>
  <si>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</si>
  <si>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109414</t>
  </si>
  <si>
    <t>9414</t>
  </si>
  <si>
    <t>NASIVIN</t>
  </si>
  <si>
    <t>GTT NAS 10ML 0.05%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</si>
  <si>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</si>
  <si>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</si>
  <si>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</si>
  <si>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</si>
  <si>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</si>
  <si>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</si>
  <si>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</si>
  <si>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</si>
  <si>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</si>
  <si>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</si>
  <si>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</si>
  <si>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</si>
  <si>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</si>
  <si>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</si>
  <si>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</si>
  <si>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</si>
  <si>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</si>
  <si>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</si>
  <si>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</si>
  <si>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</si>
  <si>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</si>
  <si>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</si>
  <si>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</si>
  <si>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</si>
  <si>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</si>
  <si>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</si>
  <si>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</si>
  <si>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</si>
  <si>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799062</t>
  </si>
  <si>
    <t>MENALIND Ošetřující olej 500ml</t>
  </si>
  <si>
    <t>844040</t>
  </si>
  <si>
    <t>Emspoma M 950g/chladivá</t>
  </si>
  <si>
    <t>846823</t>
  </si>
  <si>
    <t>124101</t>
  </si>
  <si>
    <t>PRESTANCE 5 MG/10 MG</t>
  </si>
  <si>
    <t>500833</t>
  </si>
  <si>
    <t>180175</t>
  </si>
  <si>
    <t>Canesten Gyn 3 dny</t>
  </si>
  <si>
    <t>crm.vag.1x20g+3apl.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</si>
  <si>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</si>
  <si>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</si>
  <si>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</si>
  <si>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</si>
  <si>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</si>
  <si>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</si>
  <si>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</si>
  <si>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198169</t>
  </si>
  <si>
    <t>98169</t>
  </si>
  <si>
    <t>BUSCOPAN</t>
  </si>
  <si>
    <t>INJ 5X1ML/20MG</t>
  </si>
  <si>
    <t>102547</t>
  </si>
  <si>
    <t>2547</t>
  </si>
  <si>
    <t>UNG OPH 1X3.5GM</t>
  </si>
  <si>
    <t>147458</t>
  </si>
  <si>
    <t>EUTHYROX 112 MIKROGRAMŮ</t>
  </si>
  <si>
    <t>POR TBL NOB 100X112RG II</t>
  </si>
  <si>
    <t>988330</t>
  </si>
  <si>
    <t>HBF Borová mast 30g</t>
  </si>
  <si>
    <t>169595</t>
  </si>
  <si>
    <t>69595</t>
  </si>
  <si>
    <t>ARDEAELYTOSOL L-ARGININCHL.21%</t>
  </si>
  <si>
    <t>102132</t>
  </si>
  <si>
    <t>2132</t>
  </si>
  <si>
    <t>INJ 10X10ML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</si>
  <si>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</si>
  <si>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</si>
  <si>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</si>
  <si>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</si>
  <si>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</si>
  <si>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</si>
  <si>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</si>
  <si>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</si>
  <si>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</si>
  <si>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</si>
  <si>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</si>
  <si>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</si>
  <si>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</si>
  <si>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</si>
  <si>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</si>
  <si>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125592</t>
  </si>
  <si>
    <t>25592</t>
  </si>
  <si>
    <t>HUMALOG 100 IU</t>
  </si>
  <si>
    <t>INJ SOL 5X3ML/300UT</t>
  </si>
  <si>
    <t>850675</t>
  </si>
  <si>
    <t>Menalind professional tělové mléko 500ml</t>
  </si>
  <si>
    <t>111243</t>
  </si>
  <si>
    <t>11243</t>
  </si>
  <si>
    <t>TBL OBD 100X1200MG</t>
  </si>
  <si>
    <t>395188</t>
  </si>
  <si>
    <t>Peroxid vodíku 3% 100 ml</t>
  </si>
  <si>
    <t>20% DPH</t>
  </si>
  <si>
    <t>147466</t>
  </si>
  <si>
    <t>EUTHYROX 137 MIKROGRAMŮ</t>
  </si>
  <si>
    <t>POR TBL NOB 100X137RG II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</si>
  <si>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</si>
  <si>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</si>
  <si>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</si>
  <si>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</si>
  <si>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</si>
  <si>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</si>
  <si>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</si>
  <si>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</si>
  <si>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</si>
  <si>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</si>
  <si>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</si>
  <si>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</si>
  <si>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</si>
  <si>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</si>
  <si>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</si>
  <si>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</si>
  <si>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</si>
  <si>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</si>
  <si>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</si>
  <si>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</si>
  <si>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</si>
  <si>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</si>
  <si>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</si>
  <si>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</si>
  <si>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</si>
  <si>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</si>
  <si>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</si>
  <si>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</si>
  <si>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</si>
  <si>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</si>
  <si>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</si>
  <si>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</si>
  <si>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</si>
  <si>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</si>
  <si>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</si>
  <si>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</si>
  <si>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</si>
  <si>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</si>
  <si>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902082</t>
  </si>
  <si>
    <t>IR  NATRIUM CITRICUM 4%1x2000ml</t>
  </si>
  <si>
    <t>IR dialyzační roztokl Phoenix po 6ks</t>
  </si>
  <si>
    <t>162189</t>
  </si>
  <si>
    <t>62189</t>
  </si>
  <si>
    <t>GTT NAS 1X5ML 0.01%</t>
  </si>
  <si>
    <t>194763</t>
  </si>
  <si>
    <t>94763</t>
  </si>
  <si>
    <t>NALOXONE POLFA</t>
  </si>
  <si>
    <t>INJ 10X1ML/0.4MG</t>
  </si>
  <si>
    <t>114989</t>
  </si>
  <si>
    <t>14989</t>
  </si>
  <si>
    <t>RIVOTRIL</t>
  </si>
  <si>
    <t>INJ 5X1ML/1MG+SOLV.</t>
  </si>
  <si>
    <t>159643</t>
  </si>
  <si>
    <t>59643</t>
  </si>
  <si>
    <t>ENAP 5MG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</si>
  <si>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</si>
  <si>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</si>
  <si>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</si>
  <si>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</si>
  <si>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</si>
  <si>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</si>
  <si>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</si>
  <si>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112895</t>
  </si>
  <si>
    <t>12895</t>
  </si>
  <si>
    <t>POR GRA SOL30SÁČKŮ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</si>
  <si>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</si>
  <si>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</si>
  <si>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</si>
  <si>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</si>
  <si>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</si>
  <si>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</si>
  <si>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</si>
  <si>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</si>
  <si>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</si>
  <si>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162319</t>
  </si>
  <si>
    <t>62319</t>
  </si>
  <si>
    <t>BETADINE (CHIRURG.) - hnědá</t>
  </si>
  <si>
    <t>790010</t>
  </si>
  <si>
    <t>Emspoma O 950g/hřejivá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</si>
  <si>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</si>
  <si>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</si>
  <si>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</si>
  <si>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</si>
  <si>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</si>
  <si>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</si>
  <si>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</si>
  <si>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</si>
  <si>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</si>
  <si>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</si>
  <si>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</si>
  <si>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500422</t>
  </si>
  <si>
    <t>Pressyn AR 20 UPS inj.10x2ml</t>
  </si>
  <si>
    <t>158893</t>
  </si>
  <si>
    <t>58893</t>
  </si>
  <si>
    <t>XALATAN</t>
  </si>
  <si>
    <t>GTT OPH 1X2.5ML</t>
  </si>
  <si>
    <t>191949</t>
  </si>
  <si>
    <t>POR TBL RET 14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</si>
  <si>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</si>
  <si>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</si>
  <si>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</si>
  <si>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</si>
  <si>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</si>
  <si>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841318</t>
  </si>
  <si>
    <t>HBF Calcium panthotenát mast 100ml</t>
  </si>
  <si>
    <t>842731</t>
  </si>
  <si>
    <t>Galmed Calcium pantothenicum</t>
  </si>
  <si>
    <t>186762</t>
  </si>
  <si>
    <t>86762</t>
  </si>
  <si>
    <t>DOBUJECT</t>
  </si>
  <si>
    <t>INF 5X5ML/250MG</t>
  </si>
  <si>
    <t>169737</t>
  </si>
  <si>
    <t>69737</t>
  </si>
  <si>
    <t>ARDEAELYTOSOL KALIUMCHLOR.7.45%</t>
  </si>
  <si>
    <t>198058</t>
  </si>
  <si>
    <t>POR TBL FLM 100X10MG</t>
  </si>
  <si>
    <t>28814</t>
  </si>
  <si>
    <t>POR TBL DIS 60X5MG</t>
  </si>
  <si>
    <t>105496</t>
  </si>
  <si>
    <t>5496</t>
  </si>
  <si>
    <t>TBL OBD 60X10MG</t>
  </si>
  <si>
    <t>117433</t>
  </si>
  <si>
    <t>17433</t>
  </si>
  <si>
    <t>CITALEC 20 ZENTIVA</t>
  </si>
  <si>
    <t>POR TBL FLM 60X20MG</t>
  </si>
  <si>
    <t>130018</t>
  </si>
  <si>
    <t>30018</t>
  </si>
  <si>
    <t>POR TBL NOB 100X75MCG</t>
  </si>
  <si>
    <t>147741</t>
  </si>
  <si>
    <t>47741</t>
  </si>
  <si>
    <t>RIVOCOR 10</t>
  </si>
  <si>
    <t>POR TBL FLM 30X10MG</t>
  </si>
  <si>
    <t>166029</t>
  </si>
  <si>
    <t>66029</t>
  </si>
  <si>
    <t>TBL OBD 10X10MG</t>
  </si>
  <si>
    <t>184399</t>
  </si>
  <si>
    <t>84399</t>
  </si>
  <si>
    <t>NEURONTIN 300MG</t>
  </si>
  <si>
    <t>CPS 50X300MG</t>
  </si>
  <si>
    <t>118175</t>
  </si>
  <si>
    <t>18175</t>
  </si>
  <si>
    <t>INJ EML 10X100ML</t>
  </si>
  <si>
    <t>185325</t>
  </si>
  <si>
    <t>85325</t>
  </si>
  <si>
    <t>INJ SOL 5X3ML/15MG</t>
  </si>
  <si>
    <t>199600</t>
  </si>
  <si>
    <t>99600</t>
  </si>
  <si>
    <t>109711</t>
  </si>
  <si>
    <t>9711</t>
  </si>
  <si>
    <t>INJ SIC 1X500MG+8ML</t>
  </si>
  <si>
    <t>110820</t>
  </si>
  <si>
    <t>10820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</si>
  <si>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</si>
  <si>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</si>
  <si>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</si>
  <si>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</si>
  <si>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</si>
  <si>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</si>
  <si>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</si>
  <si>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</si>
  <si>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</si>
  <si>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</si>
  <si>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</si>
  <si>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</si>
  <si>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POR TBL FLM30X20MG</t>
  </si>
  <si>
    <t>119220</t>
  </si>
  <si>
    <t>MONTELUKAST TEVA 10 MG</t>
  </si>
  <si>
    <t>133381</t>
  </si>
  <si>
    <t>33381</t>
  </si>
  <si>
    <t>INTESTAMIN</t>
  </si>
  <si>
    <t>33848</t>
  </si>
  <si>
    <t>NUTRIDRINK S PŘÍCHUTÍ ČOKOLÁDOVOU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</si>
  <si>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</si>
  <si>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</si>
  <si>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</si>
  <si>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</si>
  <si>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</si>
  <si>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</si>
  <si>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</si>
  <si>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</si>
  <si>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</si>
  <si>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</si>
  <si>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</si>
  <si>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</si>
  <si>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</si>
  <si>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</si>
  <si>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</si>
  <si>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</si>
  <si>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</si>
  <si>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</si>
  <si>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</si>
  <si>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116338</t>
  </si>
  <si>
    <t>16338</t>
  </si>
  <si>
    <t>LIPOPLUS 20%</t>
  </si>
  <si>
    <t>INFEML10X500ML-SKLO</t>
  </si>
  <si>
    <t>849637</t>
  </si>
  <si>
    <t>Nutridrink 200ml balíček 8+1</t>
  </si>
  <si>
    <t>152194</t>
  </si>
  <si>
    <t>INF EML 5X1250ML</t>
  </si>
  <si>
    <t>152196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</si>
  <si>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</si>
  <si>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</si>
  <si>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</si>
  <si>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</si>
  <si>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</si>
  <si>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</si>
  <si>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</si>
  <si>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</si>
  <si>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</si>
  <si>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</si>
  <si>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</si>
  <si>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</si>
  <si>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</si>
  <si>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</si>
  <si>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</si>
  <si>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</si>
  <si>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</si>
  <si>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</si>
  <si>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33677</t>
  </si>
  <si>
    <t>NUTRISON ENERGY MULTI FIBRE</t>
  </si>
  <si>
    <t>POR SOL 1X1500ML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</si>
  <si>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</si>
  <si>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</si>
  <si>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</si>
  <si>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</si>
  <si>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</si>
  <si>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</si>
  <si>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</si>
  <si>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</si>
  <si>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</si>
  <si>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</si>
  <si>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</si>
  <si>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</si>
  <si>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117170</t>
  </si>
  <si>
    <t>17170</t>
  </si>
  <si>
    <t>BELOGENT KRÉM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</si>
  <si>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</si>
  <si>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</si>
  <si>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</si>
  <si>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</si>
  <si>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</si>
  <si>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</si>
  <si>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25746</t>
  </si>
  <si>
    <t>INVANZ 1 G</t>
  </si>
  <si>
    <t>INF PLV SOL 1X1GM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</si>
  <si>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</si>
  <si>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</si>
  <si>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</si>
  <si>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</si>
  <si>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</si>
  <si>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</si>
  <si>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</si>
  <si>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</si>
  <si>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</si>
  <si>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</si>
  <si>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156801</t>
  </si>
  <si>
    <t>56801</t>
  </si>
  <si>
    <t>KLACID I.V.</t>
  </si>
  <si>
    <t>PLV INF 1X500MG</t>
  </si>
  <si>
    <t>145010</t>
  </si>
  <si>
    <t>45010</t>
  </si>
  <si>
    <t>AZITROMYCIN SANDOZ 500 MG</t>
  </si>
  <si>
    <t>POR TBL FLM 3X500MG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</si>
  <si>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</si>
  <si>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</si>
  <si>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</si>
  <si>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</si>
  <si>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</si>
  <si>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</si>
  <si>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</si>
  <si>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115887</t>
  </si>
  <si>
    <t>15887</t>
  </si>
  <si>
    <t>LAMISIL SPREJ</t>
  </si>
  <si>
    <t>DRM SPR SOL 1X15ML</t>
  </si>
  <si>
    <t>115892</t>
  </si>
  <si>
    <t>15892</t>
  </si>
  <si>
    <t>LAMISIL</t>
  </si>
  <si>
    <t>DRM CRM 1X15GM</t>
  </si>
  <si>
    <t>150349</t>
  </si>
  <si>
    <t>50349</t>
  </si>
  <si>
    <t>PROKANAZOL</t>
  </si>
  <si>
    <t>POR CPS DUR14X100MG</t>
  </si>
  <si>
    <t>50113008</t>
  </si>
  <si>
    <t>6480</t>
  </si>
  <si>
    <t>Ocplex 20ml 500 I.U. Phoenix</t>
  </si>
  <si>
    <t>97910</t>
  </si>
  <si>
    <t>Human Albumin 20% 100 ml GRIFOLS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</si>
  <si>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</si>
  <si>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</si>
  <si>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</si>
  <si>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</si>
  <si>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</si>
  <si>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</si>
  <si>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75634</t>
  </si>
  <si>
    <t>Prothromplex Total 600 I.U.BAXTER</t>
  </si>
  <si>
    <t>118304</t>
  </si>
  <si>
    <t>18304</t>
  </si>
  <si>
    <t>INF SOL 10X500ML PE</t>
  </si>
  <si>
    <t>905098</t>
  </si>
  <si>
    <t>23989</t>
  </si>
  <si>
    <t>DZ OCTENISEPT 1 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</si>
  <si>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</si>
  <si>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</si>
  <si>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</si>
  <si>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</si>
  <si>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</si>
  <si>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</si>
  <si>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</si>
  <si>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</si>
  <si>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900814</t>
  </si>
  <si>
    <t>KL SOL.FORMAL.K FIXACI TKANI,1000G</t>
  </si>
  <si>
    <t>846813</t>
  </si>
  <si>
    <t>137120</t>
  </si>
  <si>
    <t>MAGNESIUM 250 MG PHARMAVIT</t>
  </si>
  <si>
    <t>POR TBL EFF 20</t>
  </si>
  <si>
    <t>900321</t>
  </si>
  <si>
    <t>KL PRIPRAVEK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</si>
  <si>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</si>
  <si>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</si>
  <si>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</si>
  <si>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</si>
  <si>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</si>
  <si>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</si>
  <si>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</si>
  <si>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840987</t>
  </si>
  <si>
    <t>IR  AQUA STERILE OPLACH.6x1000 ml</t>
  </si>
  <si>
    <t>IR OPLACH-FR</t>
  </si>
  <si>
    <t>192730</t>
  </si>
  <si>
    <t>92730</t>
  </si>
  <si>
    <t>INJ 50X5ML</t>
  </si>
  <si>
    <t>198880</t>
  </si>
  <si>
    <t>98880</t>
  </si>
  <si>
    <t>FYZIOLOGICKÝ ROZTOK VIAFLO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</si>
  <si>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</si>
  <si>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</si>
  <si>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</si>
  <si>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</si>
  <si>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</si>
  <si>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</si>
  <si>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</si>
  <si>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</si>
  <si>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</si>
  <si>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</si>
  <si>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</si>
  <si>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849621</t>
  </si>
  <si>
    <t>59587</t>
  </si>
  <si>
    <t>Floseal</t>
  </si>
  <si>
    <t>395850</t>
  </si>
  <si>
    <t>OptiLube lubrikační gel</t>
  </si>
  <si>
    <t>tuba 113g</t>
  </si>
  <si>
    <t>846826</t>
  </si>
  <si>
    <t>125002</t>
  </si>
  <si>
    <t>ESMERON INJ.SOL.10X5ML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</si>
  <si>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</si>
  <si>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</si>
  <si>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</si>
  <si>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</si>
  <si>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</si>
  <si>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</si>
  <si>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13440</t>
  </si>
  <si>
    <t>RINGERŮV ROZTOK VIAFLO</t>
  </si>
  <si>
    <t>500989</t>
  </si>
  <si>
    <t>KL MS HYDROG.PEROX. 3% 1000g</t>
  </si>
  <si>
    <t>17711</t>
  </si>
  <si>
    <t>ULTIVA 1 MG</t>
  </si>
  <si>
    <t>INJ PLV SOL 5X1MG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</si>
  <si>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</si>
  <si>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</si>
  <si>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</si>
  <si>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</si>
  <si>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</si>
  <si>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</si>
  <si>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</si>
  <si>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</si>
  <si>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Surgical Seleant 4ml</t>
  </si>
  <si>
    <t>988479</t>
  </si>
  <si>
    <t>Lubrikační gel Ty a Já neparfemovaný 50ml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</si>
  <si>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</si>
  <si>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</si>
  <si>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</si>
  <si>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</si>
  <si>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</si>
  <si>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</si>
  <si>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</si>
  <si>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155680</t>
  </si>
  <si>
    <t>55680</t>
  </si>
  <si>
    <t>SPN 1X130MG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</si>
  <si>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</si>
  <si>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</si>
  <si>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</si>
  <si>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</si>
  <si>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</si>
  <si>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</si>
  <si>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</si>
  <si>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</si>
  <si>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</si>
  <si>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5031 - Kardiochirurgická klinika, JIP 50B</t>
  </si>
  <si>
    <t>5062 - Kardiochirurgická klinika, operační sál - lokální</t>
  </si>
  <si>
    <t>5011 - Kardiochirurgická klinika, lůžkové oddělení 50</t>
  </si>
  <si>
    <t>5021 - Kardiochirurgická klinika, ambulance</t>
  </si>
  <si>
    <t>N01AH03 - Sufentanyl</t>
  </si>
  <si>
    <t>V06XX - Potraviny pro zvláštní lékařské účely (PZLÚ)</t>
  </si>
  <si>
    <t>J01DB04 - Cefazolin</t>
  </si>
  <si>
    <t>B01AC04 - Klopidogrel</t>
  </si>
  <si>
    <t>N01AX10 - Propofol</t>
  </si>
  <si>
    <t>J01CR02 - Amoxicilin a enzymový inhibitor</t>
  </si>
  <si>
    <t>N05CD08 - Midazolam</t>
  </si>
  <si>
    <t>H03AA01 - Levothyroxin, sodná sůl</t>
  </si>
  <si>
    <t>C09CA07 - Telmisartan</t>
  </si>
  <si>
    <t>A10BA02 - Metformin</t>
  </si>
  <si>
    <t>C07AB07 - Bisoprolol</t>
  </si>
  <si>
    <t>C09BA05 - Ramipril a diuretika</t>
  </si>
  <si>
    <t>A10BB12 - Glimepirid</t>
  </si>
  <si>
    <t>C10AA05 - Atorvastatin</t>
  </si>
  <si>
    <t>J01DD12 - Cefoperazon</t>
  </si>
  <si>
    <t>N06AB04 - Citalopram</t>
  </si>
  <si>
    <t>M01AX17 - Nimesulid</t>
  </si>
  <si>
    <t>B01AE07 - Dabigatran-etexilát</t>
  </si>
  <si>
    <t>J01CR01 - Ampicilin a enzymový inhibitor</t>
  </si>
  <si>
    <t>B01AX05 - Fondaparinux</t>
  </si>
  <si>
    <t>J01FF01 - Klindamycin</t>
  </si>
  <si>
    <t>C01BD01 - Amiodaron</t>
  </si>
  <si>
    <t>B01AA03 - Warfarin</t>
  </si>
  <si>
    <t>C02CA04 - Doxazosin</t>
  </si>
  <si>
    <t>R06AE07 - Cetirizin</t>
  </si>
  <si>
    <t>C03EA01 - Hydrochlorothiazid a kalium šetřící diuretika</t>
  </si>
  <si>
    <t>A03FA - Prokinetika</t>
  </si>
  <si>
    <t>C07AB05 - Betaxolol</t>
  </si>
  <si>
    <t>J01FA09 - Klarithromycin</t>
  </si>
  <si>
    <t>A06AD11 - Laktulóza</t>
  </si>
  <si>
    <t>J01MA02 - Ciprofloxacin</t>
  </si>
  <si>
    <t>C07AG02 - Karvedilol</t>
  </si>
  <si>
    <t>N01AB08 - Sevofluran</t>
  </si>
  <si>
    <t>C08CA01 - Amlodipin</t>
  </si>
  <si>
    <t>N05BA12 - Alprazolam</t>
  </si>
  <si>
    <t>C08CA08 - Nitrendipin</t>
  </si>
  <si>
    <t>R03AC02 - Salbutamol</t>
  </si>
  <si>
    <t>C09AA02 - Enalapril</t>
  </si>
  <si>
    <t>S01EE01 - Latanoprost</t>
  </si>
  <si>
    <t>C09AA05 - Ramipril</t>
  </si>
  <si>
    <t>A02BC03 - Lansoprazol</t>
  </si>
  <si>
    <t>C09BA04 - Perindopril a diuretika</t>
  </si>
  <si>
    <t>J01DC02 - Cefuroxim</t>
  </si>
  <si>
    <t>A10AB01 - Inzulin lidský</t>
  </si>
  <si>
    <t>J01DH51 - Imipenem a enzymový inhibitor</t>
  </si>
  <si>
    <t>C09CA01 - Losartan</t>
  </si>
  <si>
    <t>J01FA10 - Azithromycin</t>
  </si>
  <si>
    <t>A10AB05 - Inzulin aspart</t>
  </si>
  <si>
    <t>J01MA01 - Ofloxacin</t>
  </si>
  <si>
    <t>C09DA01 - Losartan a diuretika</t>
  </si>
  <si>
    <t>J02AC01 - Flukonazol</t>
  </si>
  <si>
    <t>C10AA01 - Simvastatin</t>
  </si>
  <si>
    <t>M03AC04 - Atrakurium</t>
  </si>
  <si>
    <t>A10AC01 - Inzulin lidský</t>
  </si>
  <si>
    <t>A16AA02 - Ademethionin</t>
  </si>
  <si>
    <t>A02BC02 - Pantoprazol</t>
  </si>
  <si>
    <t>N03AX12 - Gabapentin</t>
  </si>
  <si>
    <t>C10BX03 - Atorvastatin a amlodipin</t>
  </si>
  <si>
    <t>B01AB06 - Nadroparin</t>
  </si>
  <si>
    <t>G04CA02 - Tamsulosin</t>
  </si>
  <si>
    <t>N06AB06 - Sertralin</t>
  </si>
  <si>
    <t>G04CB01 - Finasterid</t>
  </si>
  <si>
    <t>R03DC03 - Montelukast</t>
  </si>
  <si>
    <t>H02AB04 - Methylprednisolon</t>
  </si>
  <si>
    <t>R06AE09 - Levocetirizin</t>
  </si>
  <si>
    <t>A10AD05 - Inzulin aspart</t>
  </si>
  <si>
    <t>A04AA01 - Ondansetron</t>
  </si>
  <si>
    <t>J01AA12 - Tigecyklin</t>
  </si>
  <si>
    <t>C10AA07 - Rosuvastatin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</si>
  <si>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</si>
  <si>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</si>
  <si>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</si>
  <si>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</si>
  <si>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</si>
  <si>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</si>
  <si>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</si>
  <si>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</si>
  <si>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A03FA</t>
  </si>
  <si>
    <t>A04AA01</t>
  </si>
  <si>
    <t>POR TBL FLM 10X8MG</t>
  </si>
  <si>
    <t>A06AD11</t>
  </si>
  <si>
    <t>A10AB01</t>
  </si>
  <si>
    <t>ACTRAPID PENFILL 100 IU/ML</t>
  </si>
  <si>
    <t>A10AB05</t>
  </si>
  <si>
    <t>A10AC01</t>
  </si>
  <si>
    <t>A10AD05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</si>
  <si>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</si>
  <si>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</si>
  <si>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</si>
  <si>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</si>
  <si>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</si>
  <si>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</si>
  <si>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</si>
  <si>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</si>
  <si>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</si>
  <si>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</si>
  <si>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B01AE07</t>
  </si>
  <si>
    <t>POR CPS DUR 60X1X150MG</t>
  </si>
  <si>
    <t>B01AX05</t>
  </si>
  <si>
    <t>ARIXTRA 2,5 MG/0,5 ML</t>
  </si>
  <si>
    <t>C01BD01</t>
  </si>
  <si>
    <t>POR TBL NOB 30X200MG</t>
  </si>
  <si>
    <t>POR TBL NOB 60X200MG</t>
  </si>
  <si>
    <t>C02CA04</t>
  </si>
  <si>
    <t>C03EA01</t>
  </si>
  <si>
    <t>C07AB05</t>
  </si>
  <si>
    <t>C07AB07</t>
  </si>
  <si>
    <t>C07AG02</t>
  </si>
  <si>
    <t>C08CA01</t>
  </si>
  <si>
    <t>C08CA08</t>
  </si>
  <si>
    <t>C09AA02</t>
  </si>
  <si>
    <t>INJ SOL 5X1ML/1.25MG</t>
  </si>
  <si>
    <t>C09AA05</t>
  </si>
  <si>
    <t>TRITACE 10 MG</t>
  </si>
  <si>
    <t>TRITACE 5 MG</t>
  </si>
  <si>
    <t>C09BA04</t>
  </si>
  <si>
    <t>C09BA05</t>
  </si>
  <si>
    <t>C09CA01</t>
  </si>
  <si>
    <t>C09CA07</t>
  </si>
  <si>
    <t>C09DA01</t>
  </si>
  <si>
    <t>C10AA01</t>
  </si>
  <si>
    <t>C10AA05</t>
  </si>
  <si>
    <t>POR TBL FLM 100X20MG</t>
  </si>
  <si>
    <t>POR TBL FLM 100X40MG</t>
  </si>
  <si>
    <t>C10AA07</t>
  </si>
  <si>
    <t>C10BX03</t>
  </si>
  <si>
    <t>G04CA02</t>
  </si>
  <si>
    <t>POR CPS RDR 30X0.4MG</t>
  </si>
  <si>
    <t>G04CB01</t>
  </si>
  <si>
    <t>H02AB04</t>
  </si>
  <si>
    <t>SOLU-MEDROL 62,5 MG/ML</t>
  </si>
  <si>
    <t>INJ PSO LQF 250MG+4ML</t>
  </si>
  <si>
    <t>SOLU-MEDROL 40 MG/ML</t>
  </si>
  <si>
    <t>INJ PSO LQF 40MG+1ML</t>
  </si>
  <si>
    <t>H03AA01</t>
  </si>
  <si>
    <t>POR TBL NOB 100X150RG</t>
  </si>
  <si>
    <t>POR TBL NOB 100X100RG I</t>
  </si>
  <si>
    <t>J01AA12</t>
  </si>
  <si>
    <t>J01CR01</t>
  </si>
  <si>
    <t>J01CR02</t>
  </si>
  <si>
    <t>AMOKSIKLAV 1 G</t>
  </si>
  <si>
    <t>POR TBL FLM 14X1GM</t>
  </si>
  <si>
    <t>AMOKSIKLAV 1,2 G</t>
  </si>
  <si>
    <t>INJ+INF PLV SOL 5X1.2GM</t>
  </si>
  <si>
    <t>J01DB04</t>
  </si>
  <si>
    <t>INJ PLV SOL 25X1GM</t>
  </si>
  <si>
    <t>INJ PLV SOL 10X1GM</t>
  </si>
  <si>
    <t>VULMIZOLIN 1,0</t>
  </si>
  <si>
    <t>J01DC02</t>
  </si>
  <si>
    <t>POR TBL FLM 10X500MG</t>
  </si>
  <si>
    <t>ZINACEF 1,5 G</t>
  </si>
  <si>
    <t>J01DD12</t>
  </si>
  <si>
    <t>INJ PLV SOL 1X1GM</t>
  </si>
  <si>
    <t>J01DH51</t>
  </si>
  <si>
    <t>J01FA09</t>
  </si>
  <si>
    <t>POR TBL FLM 14X500MG</t>
  </si>
  <si>
    <t>J01FF01</t>
  </si>
  <si>
    <t>INJ SOL 1X2ML/300MG</t>
  </si>
  <si>
    <t>INJ SOL 1X4ML/600MG</t>
  </si>
  <si>
    <t>J01MA01</t>
  </si>
  <si>
    <t>POR TBL FLM 10X200MG</t>
  </si>
  <si>
    <t>INF SOL 1X100ML</t>
  </si>
  <si>
    <t>J01MA02</t>
  </si>
  <si>
    <t>CIPHIN PRO INFUSIONE 200 MG/100 ML</t>
  </si>
  <si>
    <t>INF SOL 1X100ML/200MG</t>
  </si>
  <si>
    <t>J02AC01</t>
  </si>
  <si>
    <t>MYCOMAX INF</t>
  </si>
  <si>
    <t>POR CPS DUR 28X100MG</t>
  </si>
  <si>
    <t>M01AX17</t>
  </si>
  <si>
    <t>POR TBL NOB 30X100MG</t>
  </si>
  <si>
    <t>M03AC04</t>
  </si>
  <si>
    <t>INJ SOL 5X5ML/50MG</t>
  </si>
  <si>
    <t>N01AX10</t>
  </si>
  <si>
    <t>ANESIA 10 MG/ML INJEKČNÍ/INFUZNÍ EMULZE</t>
  </si>
  <si>
    <t>N03AX12</t>
  </si>
  <si>
    <t>N05BA12</t>
  </si>
  <si>
    <t>XANAX 0,25 MG</t>
  </si>
  <si>
    <t>POR TBL NOB 30X0.25MG</t>
  </si>
  <si>
    <t>N05CD08</t>
  </si>
  <si>
    <t>POR TBL FLM 10X15MG</t>
  </si>
  <si>
    <t>N06AB04</t>
  </si>
  <si>
    <t>POR TBL FLM 30X10 MG</t>
  </si>
  <si>
    <t>N06AB06</t>
  </si>
  <si>
    <t>ZOLOFT 50 MG</t>
  </si>
  <si>
    <t>POR TBL FLM 28X50MG</t>
  </si>
  <si>
    <t>R03AC02</t>
  </si>
  <si>
    <t>INH SUS PSS 200X100RG</t>
  </si>
  <si>
    <t>R06AE07</t>
  </si>
  <si>
    <t>R06AE09</t>
  </si>
  <si>
    <t>V06XX</t>
  </si>
  <si>
    <t>NUTRIDRINK MULTI FIBRE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</si>
  <si>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</si>
  <si>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</si>
  <si>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</si>
  <si>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</si>
  <si>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A16AA02</t>
  </si>
  <si>
    <t>TRANSMETIL 500 MG INJEKCE</t>
  </si>
  <si>
    <t>INJ PSO LQF 5X500MG</t>
  </si>
  <si>
    <t>INJ PSO LQF 125MG+2ML</t>
  </si>
  <si>
    <t>INJ PSO LQF 500MG+8ML</t>
  </si>
  <si>
    <t>INJ PSO LQF 1GM+16ML</t>
  </si>
  <si>
    <t>POR TBL NOB 100X75MCG I</t>
  </si>
  <si>
    <t>ZINACEF 750 MG</t>
  </si>
  <si>
    <t>INJ PLV SOL 1X750MG</t>
  </si>
  <si>
    <t>INF PLV SOL 1X500MG</t>
  </si>
  <si>
    <t>J01FA10</t>
  </si>
  <si>
    <t>N01AH03</t>
  </si>
  <si>
    <t>SUFENTA FORTE</t>
  </si>
  <si>
    <t>INJ SOL 5X1ML/50RG</t>
  </si>
  <si>
    <t>POR CPS DUR 50X300MG</t>
  </si>
  <si>
    <t>MIDAZOLAM TORREX 5 MG/ML</t>
  </si>
  <si>
    <t>POR TBL FLM 30X20 MG</t>
  </si>
  <si>
    <t>POR TBL FLM 60X20 MG</t>
  </si>
  <si>
    <t>R03DC03</t>
  </si>
  <si>
    <t>POR TBL FLM 60X10MG</t>
  </si>
  <si>
    <t>S01EE01</t>
  </si>
  <si>
    <t>OPH GTT SOL 1X2.5ML I</t>
  </si>
  <si>
    <t>NUTRIDRINK YOGHURT S PŘÍCHUTÍ VANILKA A CITRÓN</t>
  </si>
  <si>
    <t>NUTRISON ADVANCED DIASON LOW ENERGY</t>
  </si>
  <si>
    <t>N01AB08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</si>
  <si>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</si>
  <si>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</si>
  <si>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</si>
  <si>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</si>
  <si>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</si>
  <si>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</si>
  <si>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</si>
  <si>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</si>
  <si>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</si>
  <si>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</si>
  <si>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</si>
  <si>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</si>
  <si>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</si>
  <si>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</si>
  <si>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</si>
  <si>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Fluger Ivo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</si>
  <si>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</si>
  <si>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</si>
  <si>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</si>
  <si>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</si>
  <si>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</si>
  <si>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</si>
  <si>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</si>
  <si>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</si>
  <si>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</si>
  <si>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</si>
  <si>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</si>
  <si>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</si>
  <si>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</si>
  <si>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Zezula Radek</t>
  </si>
  <si>
    <t>Amiodaron</t>
  </si>
  <si>
    <t>Amlodipin</t>
  </si>
  <si>
    <t>125058</t>
  </si>
  <si>
    <t>Amoxicilin a enzymový inhibitor</t>
  </si>
  <si>
    <t>5950</t>
  </si>
  <si>
    <t>POR TBL FLM 10X1GM</t>
  </si>
  <si>
    <t>Atorvastatin</t>
  </si>
  <si>
    <t>Bisoprolol</t>
  </si>
  <si>
    <t>3801</t>
  </si>
  <si>
    <t>CONCOR COR 2,5 MG</t>
  </si>
  <si>
    <t>POR TBL FLM 28X2.5MG</t>
  </si>
  <si>
    <t>Ciprofloxacin</t>
  </si>
  <si>
    <t>Citalopram</t>
  </si>
  <si>
    <t>17424</t>
  </si>
  <si>
    <t>POR TBL FLM 20X10 MG</t>
  </si>
  <si>
    <t>Erdostein</t>
  </si>
  <si>
    <t>95560</t>
  </si>
  <si>
    <t>POR CPS DUR 30X300MG</t>
  </si>
  <si>
    <t>Furosemid</t>
  </si>
  <si>
    <t>98218</t>
  </si>
  <si>
    <t>FURON 40 MG</t>
  </si>
  <si>
    <t>POR TBL NOB 20X40MG</t>
  </si>
  <si>
    <t>Glimepirid</t>
  </si>
  <si>
    <t>163093</t>
  </si>
  <si>
    <t>AMARYL 4 MG</t>
  </si>
  <si>
    <t>24156</t>
  </si>
  <si>
    <t>OLTAR 2 MG</t>
  </si>
  <si>
    <t>POR TBL NOB 20X2MG</t>
  </si>
  <si>
    <t>24165</t>
  </si>
  <si>
    <t>OLTAR 3 MG</t>
  </si>
  <si>
    <t>POR TBL NOB 20X3MG</t>
  </si>
  <si>
    <t>Indapamid</t>
  </si>
  <si>
    <t>158287</t>
  </si>
  <si>
    <t>INDAP 2,5 MG</t>
  </si>
  <si>
    <t>POR TBL NOB 30X2.5MG</t>
  </si>
  <si>
    <t>Klopidogrel</t>
  </si>
  <si>
    <t>149479</t>
  </si>
  <si>
    <t>POR TBL FLM 14X75MG</t>
  </si>
  <si>
    <t>149478</t>
  </si>
  <si>
    <t>POR TBL FLM 7X75MG</t>
  </si>
  <si>
    <t>Kyselina acetylsalicylová</t>
  </si>
  <si>
    <t>151142</t>
  </si>
  <si>
    <t>ANOPYRIN 100 MG</t>
  </si>
  <si>
    <t>71960</t>
  </si>
  <si>
    <t>POR TBL NOB 5X10X100MG</t>
  </si>
  <si>
    <t>POR TBL NOB 2X10X100MG</t>
  </si>
  <si>
    <t>Metformin</t>
  </si>
  <si>
    <t>18629</t>
  </si>
  <si>
    <t>POR TBL FLM 30X1000MG</t>
  </si>
  <si>
    <t>12353</t>
  </si>
  <si>
    <t>POR TBL FLM 30X500MG</t>
  </si>
  <si>
    <t>Metoprolol</t>
  </si>
  <si>
    <t>13778</t>
  </si>
  <si>
    <t>32225</t>
  </si>
  <si>
    <t>POR TBL PRO 28X25MG</t>
  </si>
  <si>
    <t>POR TBL PRO 30X100MG</t>
  </si>
  <si>
    <t>49937</t>
  </si>
  <si>
    <t>POR TBL PRO 28X50MG</t>
  </si>
  <si>
    <t>Nadroparin</t>
  </si>
  <si>
    <t>Nitrendipin</t>
  </si>
  <si>
    <t>13316</t>
  </si>
  <si>
    <t>LUSOPRESS</t>
  </si>
  <si>
    <t>POR TBL NOB 28X20MG</t>
  </si>
  <si>
    <t>Perindopril</t>
  </si>
  <si>
    <t>101225</t>
  </si>
  <si>
    <t>Perindopril a amlodipin</t>
  </si>
  <si>
    <t>Piracetam</t>
  </si>
  <si>
    <t>GERATAM 1200 MG</t>
  </si>
  <si>
    <t>POR TBL FLM 60X1200MG</t>
  </si>
  <si>
    <t>Ramipril</t>
  </si>
  <si>
    <t>132525</t>
  </si>
  <si>
    <t>5782</t>
  </si>
  <si>
    <t>POR TBL NOB 28X10MG</t>
  </si>
  <si>
    <t>Různé jiné kombinace železa</t>
  </si>
  <si>
    <t>POR TBL FLM 50X100MG</t>
  </si>
  <si>
    <t>Sulfamethoxazol a trimethoprim</t>
  </si>
  <si>
    <t>POR TBL NOB 20X480MG</t>
  </si>
  <si>
    <t>Tamsulosin</t>
  </si>
  <si>
    <t>Telmisartan</t>
  </si>
  <si>
    <t>178536</t>
  </si>
  <si>
    <t>TELMISARTAN APOTEX 80 MG</t>
  </si>
  <si>
    <t>POR TBL NOB 100X80MG</t>
  </si>
  <si>
    <t>Urapidil</t>
  </si>
  <si>
    <t>Warfarin</t>
  </si>
  <si>
    <t>Alprazolam</t>
  </si>
  <si>
    <t>6618</t>
  </si>
  <si>
    <t>NEUROL 0,5</t>
  </si>
  <si>
    <t>POR TBL NOB 30X0.5MG</t>
  </si>
  <si>
    <t>122632</t>
  </si>
  <si>
    <t>SORTIS 80 MG</t>
  </si>
  <si>
    <t>POR TBL FLM 30X80MG</t>
  </si>
  <si>
    <t>19594</t>
  </si>
  <si>
    <t>TORVACARD 40</t>
  </si>
  <si>
    <t>49007</t>
  </si>
  <si>
    <t>ATORIS 20</t>
  </si>
  <si>
    <t>87018</t>
  </si>
  <si>
    <t>ATORIS 40</t>
  </si>
  <si>
    <t>Betaxolol</t>
  </si>
  <si>
    <t>94164</t>
  </si>
  <si>
    <t>CONCOR 5</t>
  </si>
  <si>
    <t>Digoxin</t>
  </si>
  <si>
    <t>DIGOXIN 0,125 LÉČIVA</t>
  </si>
  <si>
    <t>POR TBL NOB 30X0.125MG</t>
  </si>
  <si>
    <t>13459</t>
  </si>
  <si>
    <t>FUROSEMID - SLOVAKOFARMA FORTE</t>
  </si>
  <si>
    <t>POR TBL NOB 20X250MG</t>
  </si>
  <si>
    <t>POR TBL NOB 50X40MG</t>
  </si>
  <si>
    <t>Hydrochlorothiazid a kalium šetřící diuretika</t>
  </si>
  <si>
    <t>47476</t>
  </si>
  <si>
    <t>LORADUR</t>
  </si>
  <si>
    <t>47477</t>
  </si>
  <si>
    <t>Chlorid draselný</t>
  </si>
  <si>
    <t>Irbesartan</t>
  </si>
  <si>
    <t>500886</t>
  </si>
  <si>
    <t>IFIRMASTA 150 MG</t>
  </si>
  <si>
    <t>POR TBL FLM 28X150MG</t>
  </si>
  <si>
    <t>Isosorbid-mononitrát</t>
  </si>
  <si>
    <t>59467</t>
  </si>
  <si>
    <t>Karvedilol</t>
  </si>
  <si>
    <t>Klarithromycin</t>
  </si>
  <si>
    <t>149483</t>
  </si>
  <si>
    <t>POR TBL FLM 56X75MG</t>
  </si>
  <si>
    <t>200214</t>
  </si>
  <si>
    <t>POR TBL NOB 56X100MG</t>
  </si>
  <si>
    <t>Levothyroxin, sodná sůl</t>
  </si>
  <si>
    <t>EUTHYROX 75 MIKROGRAMŮ</t>
  </si>
  <si>
    <t>POR TBL NOB 100X75RG</t>
  </si>
  <si>
    <t>47141</t>
  </si>
  <si>
    <t>LETROX 50</t>
  </si>
  <si>
    <t>POR TBL NOB 100X50RG I</t>
  </si>
  <si>
    <t>EUTHYROX 50 MIKROGRAMŮ</t>
  </si>
  <si>
    <t>POR TBL NOB 100X50RG</t>
  </si>
  <si>
    <t>Losartan a diuretika</t>
  </si>
  <si>
    <t>157778</t>
  </si>
  <si>
    <t>LORISTA H 100 MG/12,5 MG</t>
  </si>
  <si>
    <t>POR TBL FLM 28</t>
  </si>
  <si>
    <t>18630</t>
  </si>
  <si>
    <t>49934</t>
  </si>
  <si>
    <t>POR TBL PRO 30X25MG</t>
  </si>
  <si>
    <t>POR TBL PRO 30X50MG</t>
  </si>
  <si>
    <t>Nebivolol</t>
  </si>
  <si>
    <t>111898</t>
  </si>
  <si>
    <t>NITRESAN 10 MG</t>
  </si>
  <si>
    <t>Organo-heparinoid</t>
  </si>
  <si>
    <t>HEPAROID LÉČIVA</t>
  </si>
  <si>
    <t>Pantoprazol</t>
  </si>
  <si>
    <t>49122</t>
  </si>
  <si>
    <t>180640</t>
  </si>
  <si>
    <t>POR TBL ENT 30X40MG II</t>
  </si>
  <si>
    <t>101227</t>
  </si>
  <si>
    <t>120791</t>
  </si>
  <si>
    <t>APO-PERINDO 4 MG</t>
  </si>
  <si>
    <t>Prednison</t>
  </si>
  <si>
    <t>PREDNISON 5 LÉČIVA</t>
  </si>
  <si>
    <t>POR TBL NOB 20X5MG</t>
  </si>
  <si>
    <t>Pregabalin</t>
  </si>
  <si>
    <t>28222</t>
  </si>
  <si>
    <t>LYRICA 150 MG</t>
  </si>
  <si>
    <t>POR CPS DUR 14X150MG</t>
  </si>
  <si>
    <t>56977</t>
  </si>
  <si>
    <t>13472</t>
  </si>
  <si>
    <t>RAMIL 2,5</t>
  </si>
  <si>
    <t>Rosuvastatin</t>
  </si>
  <si>
    <t>148072</t>
  </si>
  <si>
    <t>ROSUCARD 20 MG POTAHOVANÉ TABLETY</t>
  </si>
  <si>
    <t>148076</t>
  </si>
  <si>
    <t>119653</t>
  </si>
  <si>
    <t>POR TBL FLM 60X100MG</t>
  </si>
  <si>
    <t>Salbutamol</t>
  </si>
  <si>
    <t>Sertralin</t>
  </si>
  <si>
    <t>Spironolakton</t>
  </si>
  <si>
    <t>POR TBL NOB 100X25MG</t>
  </si>
  <si>
    <t>POR TBL NOB 20X25MG</t>
  </si>
  <si>
    <t>3377</t>
  </si>
  <si>
    <t>Sultamicilin</t>
  </si>
  <si>
    <t>POR TBL FLM 12X375MG</t>
  </si>
  <si>
    <t>Telmisartan a diuretika</t>
  </si>
  <si>
    <t>MICARDISPLUS 80/12,5 MG</t>
  </si>
  <si>
    <t>Theofylin</t>
  </si>
  <si>
    <t>Tramadol, kombinace</t>
  </si>
  <si>
    <t>164411</t>
  </si>
  <si>
    <t>164412</t>
  </si>
  <si>
    <t>Verapamil</t>
  </si>
  <si>
    <t>54034</t>
  </si>
  <si>
    <t>VERAPAMIL AL 240 RETARD</t>
  </si>
  <si>
    <t>POR TBL RET 100X240MG</t>
  </si>
  <si>
    <t>192339</t>
  </si>
  <si>
    <t>POR TBL NOB 50X2MG</t>
  </si>
  <si>
    <t>192341</t>
  </si>
  <si>
    <t>WARFARIN PMCS 5 MG</t>
  </si>
  <si>
    <t>POR TBL NOB 50X5MG</t>
  </si>
  <si>
    <t>125045</t>
  </si>
  <si>
    <t>125059</t>
  </si>
  <si>
    <t>95724</t>
  </si>
  <si>
    <t>Bromazepam</t>
  </si>
  <si>
    <t>LEXAURIN 3</t>
  </si>
  <si>
    <t>Dabigatran-etexilát</t>
  </si>
  <si>
    <t>29327</t>
  </si>
  <si>
    <t>PRADAXA 110 MG</t>
  </si>
  <si>
    <t>POR CPS DUR 30X1X110MG</t>
  </si>
  <si>
    <t>200935</t>
  </si>
  <si>
    <t>Ipratropium-bromid</t>
  </si>
  <si>
    <t>INH SOL PSS 200X20 MCG</t>
  </si>
  <si>
    <t>194143</t>
  </si>
  <si>
    <t>POR TBL FLM 30X150MG</t>
  </si>
  <si>
    <t>Ivabradin</t>
  </si>
  <si>
    <t>25967</t>
  </si>
  <si>
    <t>POR TBL FLM 14X5MG</t>
  </si>
  <si>
    <t>Jiná</t>
  </si>
  <si>
    <t>132657</t>
  </si>
  <si>
    <t>Jiný</t>
  </si>
  <si>
    <t>Kandesartan</t>
  </si>
  <si>
    <t>175280</t>
  </si>
  <si>
    <t>CANOCORD 16 MG</t>
  </si>
  <si>
    <t>POR TBL NOB 28X16MG</t>
  </si>
  <si>
    <t>175282</t>
  </si>
  <si>
    <t>POR TBL NOB 56X16MG</t>
  </si>
  <si>
    <t>141036</t>
  </si>
  <si>
    <t>TROMBEX 75 MG POTAHOVANÉ TABLETY</t>
  </si>
  <si>
    <t>POR TBL FLM 90X75MG</t>
  </si>
  <si>
    <t>158391</t>
  </si>
  <si>
    <t>CLOPIDOGREL ACCORD 75 MG POTAHOVANÉ TABLETY</t>
  </si>
  <si>
    <t>158395</t>
  </si>
  <si>
    <t>POR TBL FLM 100X75MG</t>
  </si>
  <si>
    <t>158392</t>
  </si>
  <si>
    <t>POR TBL FLM 50X75MG</t>
  </si>
  <si>
    <t>162859</t>
  </si>
  <si>
    <t>POR TBL ENT 98X100MG</t>
  </si>
  <si>
    <t>46221</t>
  </si>
  <si>
    <t>ASPIRIN 100</t>
  </si>
  <si>
    <t>Losartan</t>
  </si>
  <si>
    <t>13892</t>
  </si>
  <si>
    <t>POR TBL PRO 100X25MG</t>
  </si>
  <si>
    <t>Omeprazol</t>
  </si>
  <si>
    <t>132530</t>
  </si>
  <si>
    <t>HELICID 20</t>
  </si>
  <si>
    <t>POR CPS ETD 28X20MG</t>
  </si>
  <si>
    <t>17104</t>
  </si>
  <si>
    <t>LOSEPRAZOL 20 MG</t>
  </si>
  <si>
    <t>49120</t>
  </si>
  <si>
    <t>POR TBL ENT 14X40MG</t>
  </si>
  <si>
    <t>120805</t>
  </si>
  <si>
    <t>APO-PERINDO 8 MG</t>
  </si>
  <si>
    <t>POR TBL NOB 30X8MG</t>
  </si>
  <si>
    <t>56974</t>
  </si>
  <si>
    <t>POR TBL NOB 50X1.25MG</t>
  </si>
  <si>
    <t>56982</t>
  </si>
  <si>
    <t>148068</t>
  </si>
  <si>
    <t>ROSUCARD 10 MG POTAHOVANÉ TABLETY</t>
  </si>
  <si>
    <t>167658</t>
  </si>
  <si>
    <t>TOLURA 20 MG</t>
  </si>
  <si>
    <t>POR TBL NOB 14X20MG</t>
  </si>
  <si>
    <t>26575</t>
  </si>
  <si>
    <t>POR TBL NOB 98</t>
  </si>
  <si>
    <t>26576</t>
  </si>
  <si>
    <t>POR TBL NOB 56</t>
  </si>
  <si>
    <t>Valsartan</t>
  </si>
  <si>
    <t>Alopurinol</t>
  </si>
  <si>
    <t>POR TBL NOB 30X300MG</t>
  </si>
  <si>
    <t>MILURIT 100</t>
  </si>
  <si>
    <t>POR TBL NOB 50X100MG</t>
  </si>
  <si>
    <t>96599</t>
  </si>
  <si>
    <t>SEDACORON</t>
  </si>
  <si>
    <t>POR TBL NOB 50X200MG</t>
  </si>
  <si>
    <t>98932</t>
  </si>
  <si>
    <t>98933</t>
  </si>
  <si>
    <t>42849</t>
  </si>
  <si>
    <t>HIPRES 10</t>
  </si>
  <si>
    <t>163112</t>
  </si>
  <si>
    <t>ZOREM 5 MG</t>
  </si>
  <si>
    <t>12494</t>
  </si>
  <si>
    <t>AUGMENTIN 1 G</t>
  </si>
  <si>
    <t>200526</t>
  </si>
  <si>
    <t>203097</t>
  </si>
  <si>
    <t>POR TBL FLM 21X1GM</t>
  </si>
  <si>
    <t>157832</t>
  </si>
  <si>
    <t>ATORVASTATIN +PHARMA 20 MG</t>
  </si>
  <si>
    <t>166470</t>
  </si>
  <si>
    <t>ATORIS 30</t>
  </si>
  <si>
    <t>POR TBL FLM 30X30MG</t>
  </si>
  <si>
    <t>49008</t>
  </si>
  <si>
    <t>139478</t>
  </si>
  <si>
    <t>BETAMED 20 MG</t>
  </si>
  <si>
    <t>POR TBL FLM 50X20MG</t>
  </si>
  <si>
    <t>176914</t>
  </si>
  <si>
    <t>94163</t>
  </si>
  <si>
    <t>CONCOR 10</t>
  </si>
  <si>
    <t>132600</t>
  </si>
  <si>
    <t>LEXAURIN 1,5</t>
  </si>
  <si>
    <t>POR TBL NOB 30X1.5MG</t>
  </si>
  <si>
    <t>Doxazosin</t>
  </si>
  <si>
    <t>103395</t>
  </si>
  <si>
    <t>CARDURA XL 4 MG</t>
  </si>
  <si>
    <t>POR TBL RET 30X4MG PA</t>
  </si>
  <si>
    <t>POR CPS DUR 20X300MG</t>
  </si>
  <si>
    <t>Finasterid</t>
  </si>
  <si>
    <t>109984</t>
  </si>
  <si>
    <t>APO-FINAS</t>
  </si>
  <si>
    <t>Fosinopril</t>
  </si>
  <si>
    <t>150748</t>
  </si>
  <si>
    <t>FOSINOPRIL +PHARMA 20 MG</t>
  </si>
  <si>
    <t>56804</t>
  </si>
  <si>
    <t>FURORESE 40</t>
  </si>
  <si>
    <t>56807</t>
  </si>
  <si>
    <t>FURORESE 125</t>
  </si>
  <si>
    <t>POR TBL NOB 30X125MG</t>
  </si>
  <si>
    <t>56811</t>
  </si>
  <si>
    <t>POR TBL NOB 50X250MG</t>
  </si>
  <si>
    <t>Glibenklamid</t>
  </si>
  <si>
    <t>91880</t>
  </si>
  <si>
    <t>MANINIL 5</t>
  </si>
  <si>
    <t>POR TBL NOB 120X5MG</t>
  </si>
  <si>
    <t>Gliklazid</t>
  </si>
  <si>
    <t>112666</t>
  </si>
  <si>
    <t>GLYCLADA 30 MG</t>
  </si>
  <si>
    <t>POR TBL RET 60X30MG</t>
  </si>
  <si>
    <t>59558</t>
  </si>
  <si>
    <t>44647</t>
  </si>
  <si>
    <t>GLIMEPIRID-RATIOPHARM 2 MG</t>
  </si>
  <si>
    <t>40968</t>
  </si>
  <si>
    <t>EGLYMAD 2 MG</t>
  </si>
  <si>
    <t>40998</t>
  </si>
  <si>
    <t>EGLYMAD 4 MG</t>
  </si>
  <si>
    <t>118032</t>
  </si>
  <si>
    <t>GLYMEXAN 4 MG</t>
  </si>
  <si>
    <t>47475</t>
  </si>
  <si>
    <t>Hydrokortison a antibiotika</t>
  </si>
  <si>
    <t>DRM UNG 1X15GM</t>
  </si>
  <si>
    <t>151949</t>
  </si>
  <si>
    <t>POR CPS DUR 100X2.5MG</t>
  </si>
  <si>
    <t>25978</t>
  </si>
  <si>
    <t>PROCORALAN 7,5 MG</t>
  </si>
  <si>
    <t>POR TBL FLM 56X7,5MG</t>
  </si>
  <si>
    <t>132658</t>
  </si>
  <si>
    <t>175281</t>
  </si>
  <si>
    <t>POR TBL NOB 30X16MG</t>
  </si>
  <si>
    <t>Kandesartan a diuretika</t>
  </si>
  <si>
    <t>158995</t>
  </si>
  <si>
    <t>CANCOMBINO 16 MG/12,5 MG</t>
  </si>
  <si>
    <t>POR TBL NOB 30 I</t>
  </si>
  <si>
    <t>42773</t>
  </si>
  <si>
    <t>CORYOL 6,25 MG</t>
  </si>
  <si>
    <t>POR TBL NOB 30X6.25MG</t>
  </si>
  <si>
    <t>141034</t>
  </si>
  <si>
    <t>169251</t>
  </si>
  <si>
    <t>132727</t>
  </si>
  <si>
    <t>143525</t>
  </si>
  <si>
    <t>CLOPIDOGREL ACTAVIS 75 MG</t>
  </si>
  <si>
    <t>POR TBL FLM 28X75MG I</t>
  </si>
  <si>
    <t>149370</t>
  </si>
  <si>
    <t>CLOPIDOGREL ACINO 75 MG</t>
  </si>
  <si>
    <t>143536</t>
  </si>
  <si>
    <t>POR TBL FLM 30X75MG II</t>
  </si>
  <si>
    <t>149552</t>
  </si>
  <si>
    <t>27347</t>
  </si>
  <si>
    <t>PLAVIX 75 MG</t>
  </si>
  <si>
    <t>Klotrimazol</t>
  </si>
  <si>
    <t>65484</t>
  </si>
  <si>
    <t>CLOTRIMAZOL AL 1%</t>
  </si>
  <si>
    <t>DRM CRM 1X20GM 1%</t>
  </si>
  <si>
    <t>Kodein</t>
  </si>
  <si>
    <t>90</t>
  </si>
  <si>
    <t>CODEIN SLOVAKOFARMA 30 MG</t>
  </si>
  <si>
    <t>POR TBL NOB 10X30MG</t>
  </si>
  <si>
    <t>21563</t>
  </si>
  <si>
    <t>POR TBL ENT 50X100MG</t>
  </si>
  <si>
    <t>Kyselina alendronová</t>
  </si>
  <si>
    <t>41669</t>
  </si>
  <si>
    <t>ALENDRONATE-TEVA 70 MG</t>
  </si>
  <si>
    <t>POR TBL NOB 4X70MG</t>
  </si>
  <si>
    <t>Kyselina listová</t>
  </si>
  <si>
    <t>ACIDUM FOLICUM LÉČIVA</t>
  </si>
  <si>
    <t>POR TBL OBD 30X10MG</t>
  </si>
  <si>
    <t>Lansoprazol</t>
  </si>
  <si>
    <t>Lerkanidipin</t>
  </si>
  <si>
    <t>169623</t>
  </si>
  <si>
    <t>KAPIDIN 10 MG</t>
  </si>
  <si>
    <t>47142</t>
  </si>
  <si>
    <t>POR TBL NOB 50X100RG I</t>
  </si>
  <si>
    <t>EUTHYROX 100 MIKROGRAMŮ</t>
  </si>
  <si>
    <t>POR TBL NOB 100X100RG</t>
  </si>
  <si>
    <t>Linagliptin</t>
  </si>
  <si>
    <t>168447</t>
  </si>
  <si>
    <t>TRAJENTA 5 MG</t>
  </si>
  <si>
    <t>23797</t>
  </si>
  <si>
    <t>GLUCOPHAGE 1000 MG</t>
  </si>
  <si>
    <t>169527</t>
  </si>
  <si>
    <t>METFORMIN MYLAN 850 MG</t>
  </si>
  <si>
    <t>POR TBL FLM 40X850MG</t>
  </si>
  <si>
    <t>Metformin a sitagliptin</t>
  </si>
  <si>
    <t>500139</t>
  </si>
  <si>
    <t>POR TBL FLM 28X50MG/1000MG</t>
  </si>
  <si>
    <t>46980</t>
  </si>
  <si>
    <t>BETALOC SR 200 MG</t>
  </si>
  <si>
    <t>POR TBL PRO 100X200MG</t>
  </si>
  <si>
    <t>58036</t>
  </si>
  <si>
    <t>POR TBL PRO 56X50MG</t>
  </si>
  <si>
    <t>Molsidomin</t>
  </si>
  <si>
    <t>59805</t>
  </si>
  <si>
    <t>INJ SOL 2X0.6ML</t>
  </si>
  <si>
    <t>Naftidrofuryl</t>
  </si>
  <si>
    <t>ENELBIN 100 RETARD</t>
  </si>
  <si>
    <t>POR TBL PRO 50X100MG</t>
  </si>
  <si>
    <t>111904</t>
  </si>
  <si>
    <t>POR TBL NOB 100X20MG</t>
  </si>
  <si>
    <t>132531</t>
  </si>
  <si>
    <t>25365</t>
  </si>
  <si>
    <t>POR CPS ETD 28X20MG SKLO</t>
  </si>
  <si>
    <t>Oxikonazol</t>
  </si>
  <si>
    <t>109411</t>
  </si>
  <si>
    <t>NOLPAZA 40 MG ENTEROSOLVENTNÍ TABLETY</t>
  </si>
  <si>
    <t>49114</t>
  </si>
  <si>
    <t>POR TBL ENT 56X20MG</t>
  </si>
  <si>
    <t>180643</t>
  </si>
  <si>
    <t>POR TBL ENT 60X40MG II</t>
  </si>
  <si>
    <t>180663</t>
  </si>
  <si>
    <t>POR TBL ENT 50X40MG HOSP</t>
  </si>
  <si>
    <t>180651</t>
  </si>
  <si>
    <t>POR TBL ENT 50X40MG HOSP II</t>
  </si>
  <si>
    <t>180676</t>
  </si>
  <si>
    <t>POR TBL ENT 30X40MG I</t>
  </si>
  <si>
    <t>151288</t>
  </si>
  <si>
    <t>PANTOPRAZOL +PHARMA 20 MG</t>
  </si>
  <si>
    <t>POR TBL ENT 30X20MG</t>
  </si>
  <si>
    <t>85156</t>
  </si>
  <si>
    <t>PRENESSA 4 MG</t>
  </si>
  <si>
    <t>Perindopril a diuretika</t>
  </si>
  <si>
    <t>122685</t>
  </si>
  <si>
    <t>PRESTARIUM NEO COMBI 5 MG/1,25 MG</t>
  </si>
  <si>
    <t>28217</t>
  </si>
  <si>
    <t>LYRICA 75 MG</t>
  </si>
  <si>
    <t>POR CPS DUR 56X75MG</t>
  </si>
  <si>
    <t>Propafenon</t>
  </si>
  <si>
    <t>53539</t>
  </si>
  <si>
    <t>PROPAFENON AL 300</t>
  </si>
  <si>
    <t>POR TBL FLM 100X300MG</t>
  </si>
  <si>
    <t>Pyridoxin (vitamin B6)</t>
  </si>
  <si>
    <t>PYRIDOXIN LÉČIVA</t>
  </si>
  <si>
    <t>POR TBL NOB 20X20MG</t>
  </si>
  <si>
    <t>56973</t>
  </si>
  <si>
    <t>POR TBL NOB 30X1.25MG</t>
  </si>
  <si>
    <t>56978</t>
  </si>
  <si>
    <t>POR TBL NOB 50X2.5MG</t>
  </si>
  <si>
    <t>51657</t>
  </si>
  <si>
    <t>RAMIPRIL ACTAVIS 5 MG</t>
  </si>
  <si>
    <t>184409</t>
  </si>
  <si>
    <t>SORVASTA 10 MG</t>
  </si>
  <si>
    <t>184452</t>
  </si>
  <si>
    <t>SORVASTA 20 MG</t>
  </si>
  <si>
    <t>177621</t>
  </si>
  <si>
    <t>ROSUVASTATIN ADAMED 20 MG</t>
  </si>
  <si>
    <t>17964</t>
  </si>
  <si>
    <t>ASENTRA 50</t>
  </si>
  <si>
    <t>POR TBL FLM 56X50MG</t>
  </si>
  <si>
    <t>14499</t>
  </si>
  <si>
    <t>OMNIC TOCAS 0,4</t>
  </si>
  <si>
    <t>POR TBL PRO 30X0.4MG</t>
  </si>
  <si>
    <t>22727</t>
  </si>
  <si>
    <t>TAMSULOSIN HCL-TEVA 0,4 MG</t>
  </si>
  <si>
    <t>POR CPS RDR 28X0.4MG</t>
  </si>
  <si>
    <t>159328</t>
  </si>
  <si>
    <t>TAMSULOSIN +PHARMA 0,4 MG TABLETY S PRODLOUŽENÝM UVOLŇOVÁNÍM</t>
  </si>
  <si>
    <t>POR TBL PRO 28X0.4MG I</t>
  </si>
  <si>
    <t>29678</t>
  </si>
  <si>
    <t>POR TBL NOB 30X1</t>
  </si>
  <si>
    <t>Terazosin</t>
  </si>
  <si>
    <t>44312</t>
  </si>
  <si>
    <t>KORNAM 5 MG</t>
  </si>
  <si>
    <t>Tikagrelor</t>
  </si>
  <si>
    <t>167936</t>
  </si>
  <si>
    <t>BRILIQUE 90 MG</t>
  </si>
  <si>
    <t>POR TBL FLM 60X90MG</t>
  </si>
  <si>
    <t>138844</t>
  </si>
  <si>
    <t>Valsartan a diuretika</t>
  </si>
  <si>
    <t>134271</t>
  </si>
  <si>
    <t>VALSACOMBI 80 MG/12,5 MG</t>
  </si>
  <si>
    <t>Pioglitazon</t>
  </si>
  <si>
    <t>26177</t>
  </si>
  <si>
    <t>ACTOS 15 MG</t>
  </si>
  <si>
    <t>POR TBL NOB 30X15MG</t>
  </si>
  <si>
    <t>107868</t>
  </si>
  <si>
    <t>Ambroxol</t>
  </si>
  <si>
    <t>132555</t>
  </si>
  <si>
    <t>187512</t>
  </si>
  <si>
    <t>POR TBL FLM 28X40MG</t>
  </si>
  <si>
    <t>93013</t>
  </si>
  <si>
    <t>SORTIS 10 MG</t>
  </si>
  <si>
    <t>93017</t>
  </si>
  <si>
    <t>187495</t>
  </si>
  <si>
    <t>POR TBL FLM 14X20MG</t>
  </si>
  <si>
    <t>187511</t>
  </si>
  <si>
    <t>POR TBL FLM 20X40MG</t>
  </si>
  <si>
    <t>187526</t>
  </si>
  <si>
    <t>POR TBL FLM 20X80MG</t>
  </si>
  <si>
    <t>Azathioprin</t>
  </si>
  <si>
    <t>49023</t>
  </si>
  <si>
    <t>IMURAN 25 MG</t>
  </si>
  <si>
    <t>POR TBL FLM 100X25MG</t>
  </si>
  <si>
    <t>91624</t>
  </si>
  <si>
    <t>BETOPTIC</t>
  </si>
  <si>
    <t>Bisoprolol a thiazidy</t>
  </si>
  <si>
    <t>153452</t>
  </si>
  <si>
    <t>COMBISO 5 MG/6,25 MG</t>
  </si>
  <si>
    <t>Desloratadin</t>
  </si>
  <si>
    <t>168835</t>
  </si>
  <si>
    <t>DASSELTA 5 MG</t>
  </si>
  <si>
    <t>POR TBL FLM 20X5MG</t>
  </si>
  <si>
    <t>45215</t>
  </si>
  <si>
    <t>47837</t>
  </si>
  <si>
    <t>POR TBL RET 30X4MG</t>
  </si>
  <si>
    <t>Escitalopram</t>
  </si>
  <si>
    <t>20131</t>
  </si>
  <si>
    <t>CIPRALEX 10 MG</t>
  </si>
  <si>
    <t>POR TBL FLM 14X10MG I</t>
  </si>
  <si>
    <t>65988</t>
  </si>
  <si>
    <t>1244</t>
  </si>
  <si>
    <t>DIAPREL MR</t>
  </si>
  <si>
    <t>POR TBL RET 30X30MG</t>
  </si>
  <si>
    <t>131992</t>
  </si>
  <si>
    <t>APO-GLICLAZID MR 30 MG</t>
  </si>
  <si>
    <t>POR TBL PRO 30X30MG</t>
  </si>
  <si>
    <t>118184</t>
  </si>
  <si>
    <t>GLYMEXAN 2 MG</t>
  </si>
  <si>
    <t>51598</t>
  </si>
  <si>
    <t>POR TBL NOB 10X4MG</t>
  </si>
  <si>
    <t>Hydrochlorothiazid</t>
  </si>
  <si>
    <t>HYDROCHLOROTHIAZID LÉČIVA</t>
  </si>
  <si>
    <t>Hydroxychlorochin</t>
  </si>
  <si>
    <t>PLAQUENIL 200 MG</t>
  </si>
  <si>
    <t>POR TBL FLM 60X200MG</t>
  </si>
  <si>
    <t>Inzulin aspart</t>
  </si>
  <si>
    <t>26796</t>
  </si>
  <si>
    <t>NOVORAPID FLEXPEN 100 U/ML</t>
  </si>
  <si>
    <t>INJ SOL 1X3ML</t>
  </si>
  <si>
    <t>Inzulin detemir</t>
  </si>
  <si>
    <t>28152</t>
  </si>
  <si>
    <t>LEVEMIR 100 U/ML (FLEXPEN)</t>
  </si>
  <si>
    <t>ATROVENT 0,025%</t>
  </si>
  <si>
    <t>98922</t>
  </si>
  <si>
    <t>ATRAM 6,25</t>
  </si>
  <si>
    <t>POR TBL NOB 3X20X100MG</t>
  </si>
  <si>
    <t>21562</t>
  </si>
  <si>
    <t>46694</t>
  </si>
  <si>
    <t>EUTHYROX 125 MIKROGRAMŮ</t>
  </si>
  <si>
    <t>POR TBL NOB 100X125RG</t>
  </si>
  <si>
    <t>144451</t>
  </si>
  <si>
    <t>METFORMIN 850 MG ZENTIVA</t>
  </si>
  <si>
    <t>POR TBL FLM 30X850MG</t>
  </si>
  <si>
    <t>144458</t>
  </si>
  <si>
    <t>METFORMIN 1000 MG ZENTIVA</t>
  </si>
  <si>
    <t>POR TBL FLM 90X1000 MG</t>
  </si>
  <si>
    <t>100101</t>
  </si>
  <si>
    <t>STADAMET 500</t>
  </si>
  <si>
    <t>23793</t>
  </si>
  <si>
    <t>GLUCOPHAGE 500 MG</t>
  </si>
  <si>
    <t>POR TBL FLM 5X10X500MG</t>
  </si>
  <si>
    <t>18628</t>
  </si>
  <si>
    <t>POR TBL FLM 10X1000MG</t>
  </si>
  <si>
    <t>Metformin a vildagliptin</t>
  </si>
  <si>
    <t>29739</t>
  </si>
  <si>
    <t>EUCREAS 50 MG/1000 MG</t>
  </si>
  <si>
    <t>Methylprednisolon</t>
  </si>
  <si>
    <t>40368</t>
  </si>
  <si>
    <t>MEDROL 4 MG</t>
  </si>
  <si>
    <t>53760</t>
  </si>
  <si>
    <t>POR TBL NOB 14X5MG</t>
  </si>
  <si>
    <t>111901</t>
  </si>
  <si>
    <t>49121</t>
  </si>
  <si>
    <t>POR TBL ENT 14X40MG I</t>
  </si>
  <si>
    <t>180655</t>
  </si>
  <si>
    <t>POR TBL ENT 10X14X40MG HOSP I</t>
  </si>
  <si>
    <t>Paroxetin</t>
  </si>
  <si>
    <t>107847</t>
  </si>
  <si>
    <t>APO-PAROX</t>
  </si>
  <si>
    <t>101201</t>
  </si>
  <si>
    <t>144652</t>
  </si>
  <si>
    <t>PERINALON 4 MG/ 1,25 MG COMBI</t>
  </si>
  <si>
    <t>Rabeprazol</t>
  </si>
  <si>
    <t>157139</t>
  </si>
  <si>
    <t>ZULBEX 20 MG</t>
  </si>
  <si>
    <t>191012</t>
  </si>
  <si>
    <t>POR TBL NOB 28X2.5MG</t>
  </si>
  <si>
    <t>51592</t>
  </si>
  <si>
    <t>RAMIPRIL ACTAVIS 2,5 MG</t>
  </si>
  <si>
    <t>POR TBL NOB 14X2.5MG</t>
  </si>
  <si>
    <t>56980</t>
  </si>
  <si>
    <t>15863</t>
  </si>
  <si>
    <t>POR TBL NOB 20X10MG</t>
  </si>
  <si>
    <t>191010</t>
  </si>
  <si>
    <t>POR TBL NOB 15X2.5MG</t>
  </si>
  <si>
    <t>145583</t>
  </si>
  <si>
    <t>ROSUMOP 40 MG</t>
  </si>
  <si>
    <t>Serenový plod</t>
  </si>
  <si>
    <t>59709</t>
  </si>
  <si>
    <t>PROSTAMOL UNO</t>
  </si>
  <si>
    <t>POR CPS MOL 15X320MG</t>
  </si>
  <si>
    <t>Sulfasalazin</t>
  </si>
  <si>
    <t>2159</t>
  </si>
  <si>
    <t>SULFASALAZIN K</t>
  </si>
  <si>
    <t>POR TBL FLM 50X500MG</t>
  </si>
  <si>
    <t>169727</t>
  </si>
  <si>
    <t>TEZEO 80 MG</t>
  </si>
  <si>
    <t>POR TBL NOB 28X80MG</t>
  </si>
  <si>
    <t>193881</t>
  </si>
  <si>
    <t>TOLUCOMBI 80 MG/12,5 MG</t>
  </si>
  <si>
    <t>POR TBL NOB 14</t>
  </si>
  <si>
    <t>44304</t>
  </si>
  <si>
    <t>POR CPS PRO 20X200MG</t>
  </si>
  <si>
    <t>167939</t>
  </si>
  <si>
    <t>POR TBL FLM 56X90MG</t>
  </si>
  <si>
    <t>Trazodon</t>
  </si>
  <si>
    <t>54093</t>
  </si>
  <si>
    <t>POR TBL RET 20X150MG</t>
  </si>
  <si>
    <t>POR TBL RET 30X75MG</t>
  </si>
  <si>
    <t>Trimetazidin</t>
  </si>
  <si>
    <t>159775</t>
  </si>
  <si>
    <t>PORTORA 35 MG TABLETY S PRODLOUŽENÝM UVOLŇOVÁNÍM</t>
  </si>
  <si>
    <t>POR TBL PRO 10X35MG I</t>
  </si>
  <si>
    <t>161954</t>
  </si>
  <si>
    <t>VALSACOMBI 320 MG/12,5 MG</t>
  </si>
  <si>
    <t>Cefuroxim</t>
  </si>
  <si>
    <t>Diosmin, kombinace</t>
  </si>
  <si>
    <t>170314</t>
  </si>
  <si>
    <t>ESCIRDEC NEO 10 MG</t>
  </si>
  <si>
    <t>202474</t>
  </si>
  <si>
    <t>126013</t>
  </si>
  <si>
    <t>PRENEWEL 2 MG/0,625 MG</t>
  </si>
  <si>
    <t>PREDNISON 20 LÉČIVA</t>
  </si>
  <si>
    <t>Prokinetika</t>
  </si>
  <si>
    <t>Sodná sůl metamizolu</t>
  </si>
  <si>
    <t>NOVALGIN TABLETY</t>
  </si>
  <si>
    <t>POR TBL FLM 20X500MG</t>
  </si>
  <si>
    <t>Sotalol</t>
  </si>
  <si>
    <t>49020</t>
  </si>
  <si>
    <t>SOTAHEXAL 160</t>
  </si>
  <si>
    <t>POR TBL NOB 50X160MG</t>
  </si>
  <si>
    <t>27345</t>
  </si>
  <si>
    <t>POR TBL ENT 20X100MG</t>
  </si>
  <si>
    <t>Acetylcystein</t>
  </si>
  <si>
    <t>57395</t>
  </si>
  <si>
    <t>POR TBL EFF 10X600MG</t>
  </si>
  <si>
    <t>POR CPS DUR 10X300MG</t>
  </si>
  <si>
    <t>Ezetimib</t>
  </si>
  <si>
    <t>8673</t>
  </si>
  <si>
    <t>EZETROL 10 MG TABLETY</t>
  </si>
  <si>
    <t>POR TBL NOB 30X10MG A</t>
  </si>
  <si>
    <t>112664</t>
  </si>
  <si>
    <t>Glipizid</t>
  </si>
  <si>
    <t>Gliquidon</t>
  </si>
  <si>
    <t>POR TBL NOB 30X30MG</t>
  </si>
  <si>
    <t>17188</t>
  </si>
  <si>
    <t>158390</t>
  </si>
  <si>
    <t>106344</t>
  </si>
  <si>
    <t>LANZUL 15 MG</t>
  </si>
  <si>
    <t>POR CPS ETD 28X15MG</t>
  </si>
  <si>
    <t>Magnesium-laktát</t>
  </si>
  <si>
    <t>184525</t>
  </si>
  <si>
    <t>MAGNESII LACTICI 0,5 TBL. MEDICAMENTA</t>
  </si>
  <si>
    <t>POR TBL NOB 20X0.5GM</t>
  </si>
  <si>
    <t>132526</t>
  </si>
  <si>
    <t>HELICID 10</t>
  </si>
  <si>
    <t>POR CPS ETD 28X10MG</t>
  </si>
  <si>
    <t>49112</t>
  </si>
  <si>
    <t>POR TBL ENT 14X20MG I</t>
  </si>
  <si>
    <t>53535</t>
  </si>
  <si>
    <t>PROPAFENON AL 150</t>
  </si>
  <si>
    <t>POR TBL FLM 50X150MG</t>
  </si>
  <si>
    <t>Rilmenidin</t>
  </si>
  <si>
    <t>POR TBL NOB 30X1MG</t>
  </si>
  <si>
    <t>167673</t>
  </si>
  <si>
    <t>TOLURA 80 MG</t>
  </si>
  <si>
    <t>167938</t>
  </si>
  <si>
    <t>POR TBL FLM 14X90MG</t>
  </si>
  <si>
    <t>Trandolapril</t>
  </si>
  <si>
    <t>GOPTEN 2 MG</t>
  </si>
  <si>
    <t>POR CPS DUR 28X2MG</t>
  </si>
  <si>
    <t>71950</t>
  </si>
  <si>
    <t>ISOPTIN SR 240 MG</t>
  </si>
  <si>
    <t>POR TBL PRO 30X240MG</t>
  </si>
  <si>
    <t>143521</t>
  </si>
  <si>
    <t>POR TBL FLM 7X75MG I</t>
  </si>
  <si>
    <t>180818</t>
  </si>
  <si>
    <t>CLOPIDOSTAD 75 MG</t>
  </si>
  <si>
    <t>Simvastatin</t>
  </si>
  <si>
    <t>Telmisartan a amlodipin</t>
  </si>
  <si>
    <t>167859</t>
  </si>
  <si>
    <t>TWYNSTA 80 MG/10 MG</t>
  </si>
  <si>
    <t>167844</t>
  </si>
  <si>
    <t>TWYNSTA 40 MG/10 MG</t>
  </si>
  <si>
    <t>Kolchicin</t>
  </si>
  <si>
    <t>62380</t>
  </si>
  <si>
    <t>POR TBL OBD 50X500RG</t>
  </si>
  <si>
    <t>Amoxicilin</t>
  </si>
  <si>
    <t>19751</t>
  </si>
  <si>
    <t>POR TBL SUS 14X1000MG</t>
  </si>
  <si>
    <t>132523</t>
  </si>
  <si>
    <t>Hořčík (různé sole v kombinaci)</t>
  </si>
  <si>
    <t>66555</t>
  </si>
  <si>
    <t>MAGNOSOLV</t>
  </si>
  <si>
    <t>POR GRA SOL 30</t>
  </si>
  <si>
    <t>132644</t>
  </si>
  <si>
    <t>POR TBL NOB 14X500MG</t>
  </si>
  <si>
    <t>149542</t>
  </si>
  <si>
    <t>58039</t>
  </si>
  <si>
    <t>POR TBL PRO 28X200MG</t>
  </si>
  <si>
    <t>POR TBL PRO 30X8MG</t>
  </si>
  <si>
    <t>Norfloxacin</t>
  </si>
  <si>
    <t>93465</t>
  </si>
  <si>
    <t>NOLICIN</t>
  </si>
  <si>
    <t>POR TBL FLM 20X400MG</t>
  </si>
  <si>
    <t>180572</t>
  </si>
  <si>
    <t>POR TBL ENT 28X20MG II</t>
  </si>
  <si>
    <t>53536</t>
  </si>
  <si>
    <t>POR TBL FLM 100X150MG</t>
  </si>
  <si>
    <t>13847</t>
  </si>
  <si>
    <t>SIMVASTATIN-RATIOPHARM 20 MG</t>
  </si>
  <si>
    <t>167852</t>
  </si>
  <si>
    <t>TWYNSTA 80 MG/5 MG</t>
  </si>
  <si>
    <t>192342</t>
  </si>
  <si>
    <t>Zolpidem</t>
  </si>
  <si>
    <t>163145</t>
  </si>
  <si>
    <t>HYPNOGEN</t>
  </si>
  <si>
    <t>Montelukast</t>
  </si>
  <si>
    <t>53077</t>
  </si>
  <si>
    <t>SINGULAIR 10</t>
  </si>
  <si>
    <t>119773</t>
  </si>
  <si>
    <t>91788</t>
  </si>
  <si>
    <t>NEUROL 0,25</t>
  </si>
  <si>
    <t>125052</t>
  </si>
  <si>
    <t>19593</t>
  </si>
  <si>
    <t>TORVACARD 20</t>
  </si>
  <si>
    <t>POR TBL FLM 90X20MG</t>
  </si>
  <si>
    <t>Atorvastatin a amlodipin</t>
  </si>
  <si>
    <t>30550</t>
  </si>
  <si>
    <t>Azithromycin</t>
  </si>
  <si>
    <t>155864</t>
  </si>
  <si>
    <t>SUMAMED FORTE SIRUP</t>
  </si>
  <si>
    <t>POR PLV SUS 1X30ML</t>
  </si>
  <si>
    <t>139479</t>
  </si>
  <si>
    <t>Celiprolol</t>
  </si>
  <si>
    <t>163143</t>
  </si>
  <si>
    <t>TENOLOC 200</t>
  </si>
  <si>
    <t>POR TBL FLM 30X200MG</t>
  </si>
  <si>
    <t>29328</t>
  </si>
  <si>
    <t>POR CPS DUR 60X1X110MG</t>
  </si>
  <si>
    <t>Diklofenak</t>
  </si>
  <si>
    <t>Draslík</t>
  </si>
  <si>
    <t>87074</t>
  </si>
  <si>
    <t>POR GRA SUS 1X200ML</t>
  </si>
  <si>
    <t>Fenofibrát</t>
  </si>
  <si>
    <t>11014</t>
  </si>
  <si>
    <t>LIPANTHYL 267 M</t>
  </si>
  <si>
    <t>POR CPS DUR 90X267MG</t>
  </si>
  <si>
    <t>Fenoxymethylpenicilin</t>
  </si>
  <si>
    <t>45996</t>
  </si>
  <si>
    <t>OSPEN 500</t>
  </si>
  <si>
    <t>POR TBL FLM 30X500KU</t>
  </si>
  <si>
    <t>Irbesartan a diuretika</t>
  </si>
  <si>
    <t>168104</t>
  </si>
  <si>
    <t>IFIRMACOMBI 300 MG/12,5 MG</t>
  </si>
  <si>
    <t>76402</t>
  </si>
  <si>
    <t>SORBIMON 20 MG</t>
  </si>
  <si>
    <t>Jiná antibiotika pro lokální aplikaci</t>
  </si>
  <si>
    <t>PAMYCON NA PŘÍPRAVU KAPEK</t>
  </si>
  <si>
    <t>DRM PLV SOL 1X1LAH</t>
  </si>
  <si>
    <t>175285</t>
  </si>
  <si>
    <t>POR TBL NOB 90X16MG</t>
  </si>
  <si>
    <t>132560</t>
  </si>
  <si>
    <t>FROMILID 500</t>
  </si>
  <si>
    <t>53189</t>
  </si>
  <si>
    <t>KLACID SR</t>
  </si>
  <si>
    <t>POR TBL RET 7X500MG</t>
  </si>
  <si>
    <t>Klenbuterol</t>
  </si>
  <si>
    <t>13359</t>
  </si>
  <si>
    <t>SPIROPENT</t>
  </si>
  <si>
    <t>POR TBL NOB 20X0.02MG</t>
  </si>
  <si>
    <t>Kodein, kombinace kromě psycholeptik</t>
  </si>
  <si>
    <t>109799</t>
  </si>
  <si>
    <t>ULTRACOD</t>
  </si>
  <si>
    <t>Levocetirizin</t>
  </si>
  <si>
    <t>124346</t>
  </si>
  <si>
    <t>85142</t>
  </si>
  <si>
    <t>XYZAL</t>
  </si>
  <si>
    <t>Levonorgestrel a ethinylestradiol</t>
  </si>
  <si>
    <t>78246</t>
  </si>
  <si>
    <t>MINISISTON</t>
  </si>
  <si>
    <t>POR TBL OBD 3X21(=63)</t>
  </si>
  <si>
    <t>200749</t>
  </si>
  <si>
    <t>Lisinopril</t>
  </si>
  <si>
    <t>11006</t>
  </si>
  <si>
    <t>DIROTON 10 MG</t>
  </si>
  <si>
    <t>114070</t>
  </si>
  <si>
    <t>LOZAP 100 ZENTIVA</t>
  </si>
  <si>
    <t>POR TBL FLM 90X100MG</t>
  </si>
  <si>
    <t>13897</t>
  </si>
  <si>
    <t>164640</t>
  </si>
  <si>
    <t>Nimesulid</t>
  </si>
  <si>
    <t>POR GRA SUS 30SÁČ I</t>
  </si>
  <si>
    <t>Oxazepam</t>
  </si>
  <si>
    <t>1940</t>
  </si>
  <si>
    <t>OXAZEPAM LÉČIVA</t>
  </si>
  <si>
    <t>Pentoxifylin</t>
  </si>
  <si>
    <t>53480</t>
  </si>
  <si>
    <t>POR TBL FLM 90X10 MG</t>
  </si>
  <si>
    <t>85159</t>
  </si>
  <si>
    <t>Pikosíran sodný, kombinace</t>
  </si>
  <si>
    <t>160806</t>
  </si>
  <si>
    <t>PICOPREP PRÁŠEK PRO PŘÍPRAVU PERORÁLNÍHO ROZTOKU</t>
  </si>
  <si>
    <t>POR PLV SOL 2</t>
  </si>
  <si>
    <t>58838</t>
  </si>
  <si>
    <t>PROPANORM 300 MG</t>
  </si>
  <si>
    <t>POR TBL FLM 50X300MG</t>
  </si>
  <si>
    <t>125641</t>
  </si>
  <si>
    <t>POR TBL NOB 90X1MG</t>
  </si>
  <si>
    <t>Rivaroxaban</t>
  </si>
  <si>
    <t>168903</t>
  </si>
  <si>
    <t>XARELTO 20 MG</t>
  </si>
  <si>
    <t>148074</t>
  </si>
  <si>
    <t>125077</t>
  </si>
  <si>
    <t>APO-SIMVA 10</t>
  </si>
  <si>
    <t>Sumatriptan</t>
  </si>
  <si>
    <t>196734</t>
  </si>
  <si>
    <t>SUMATRIPTAN ACCORD 50 MG POTAHOVANÉ TABLETY</t>
  </si>
  <si>
    <t>POR TBL FLM 6X50MG</t>
  </si>
  <si>
    <t>158198</t>
  </si>
  <si>
    <t>167676</t>
  </si>
  <si>
    <t>POR TBL NOB 84X80MG</t>
  </si>
  <si>
    <t>29679</t>
  </si>
  <si>
    <t>132631</t>
  </si>
  <si>
    <t>POR CPS PRO 50X200MG</t>
  </si>
  <si>
    <t>192721</t>
  </si>
  <si>
    <t>TRAMYLPA 37,5 MG/325 MG</t>
  </si>
  <si>
    <t>32915</t>
  </si>
  <si>
    <t>POR TBL RET 30X35MG</t>
  </si>
  <si>
    <t>54032</t>
  </si>
  <si>
    <t>POR TBL RET 50X240MG</t>
  </si>
  <si>
    <t>Vildagliptin</t>
  </si>
  <si>
    <t>29199</t>
  </si>
  <si>
    <t>GALVUS 50 MG</t>
  </si>
  <si>
    <t>POR TBL NOB 56X50MG</t>
  </si>
  <si>
    <t>Dienogest a ethinylestradiol</t>
  </si>
  <si>
    <t>126920</t>
  </si>
  <si>
    <t>DIENILLE POTAHOVANÁ TABLETA</t>
  </si>
  <si>
    <t>POR TBL FLM 3X21</t>
  </si>
  <si>
    <t>Kompresivní punčochy a návleky</t>
  </si>
  <si>
    <t>45364</t>
  </si>
  <si>
    <t>PUNČOCHY KOMPRESNÍ STEHENNÍ              II.K.T.</t>
  </si>
  <si>
    <t>MEMORY MEDICAL STOCKINGS  A-G</t>
  </si>
  <si>
    <t>Obvazový materiál</t>
  </si>
  <si>
    <t>19580</t>
  </si>
  <si>
    <t>OBINADLO ELASTICKÉ UNIVERSÁLNÍ LENKELAST</t>
  </si>
  <si>
    <t>12X5M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</si>
  <si>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</si>
  <si>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</si>
  <si>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</si>
  <si>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</si>
  <si>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</si>
  <si>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</si>
  <si>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</si>
  <si>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Obvazový materiál, náplasti</t>
  </si>
  <si>
    <t>Ortopedicko protetické pomůcky sériově vyráběné</t>
  </si>
  <si>
    <t>Cilazapril</t>
  </si>
  <si>
    <t>14926</t>
  </si>
  <si>
    <t>INHIBACE 2,5 MG</t>
  </si>
  <si>
    <t>15646</t>
  </si>
  <si>
    <t>CIPLOX</t>
  </si>
  <si>
    <t>OPH+AUR GTT SOL 5ML</t>
  </si>
  <si>
    <t>89831</t>
  </si>
  <si>
    <t>CILOXAN</t>
  </si>
  <si>
    <t>OPH+AUR GTT SOL 1X5ML</t>
  </si>
  <si>
    <t>Doxycyklin</t>
  </si>
  <si>
    <t>47718</t>
  </si>
  <si>
    <t>DOXYCYCLIN AL 100</t>
  </si>
  <si>
    <t>POR TBL NOB 10X100MG</t>
  </si>
  <si>
    <t>Enalapril</t>
  </si>
  <si>
    <t>115479</t>
  </si>
  <si>
    <t>APO-ENALAPRIL 5 MG</t>
  </si>
  <si>
    <t>ENAP 5 MG</t>
  </si>
  <si>
    <t>Fenobarbital</t>
  </si>
  <si>
    <t>68578</t>
  </si>
  <si>
    <t>PHENAEMALETTEN</t>
  </si>
  <si>
    <t>POR TBL NOB 50X15MG SKLO</t>
  </si>
  <si>
    <t>Jiná antiinfektiva</t>
  </si>
  <si>
    <t>OPH GTT SOL 1X10ML SKLO</t>
  </si>
  <si>
    <t>Klindamycin</t>
  </si>
  <si>
    <t>100339</t>
  </si>
  <si>
    <t>DALACIN C 300 MG</t>
  </si>
  <si>
    <t>POR CPS DUR 16X300MG</t>
  </si>
  <si>
    <t>Kombinace různých antibiotik</t>
  </si>
  <si>
    <t>1076</t>
  </si>
  <si>
    <t>OPHTHALMO-FRAMYKOIN</t>
  </si>
  <si>
    <t>OPH UNG 1X5GM</t>
  </si>
  <si>
    <t>PICOPREP PRÁŠEK PRO PERORÁLNÍ ROZTOK</t>
  </si>
  <si>
    <t>Sildenafil</t>
  </si>
  <si>
    <t>166801</t>
  </si>
  <si>
    <t>OLVION 100 MG</t>
  </si>
  <si>
    <t>POR TBL FLM 8X100MG</t>
  </si>
  <si>
    <t>132639</t>
  </si>
  <si>
    <t>15658</t>
  </si>
  <si>
    <t>CIPLOX 500</t>
  </si>
  <si>
    <t>Loperamid</t>
  </si>
  <si>
    <t>Mometason</t>
  </si>
  <si>
    <t>76976</t>
  </si>
  <si>
    <t>ELOCOM</t>
  </si>
  <si>
    <t>DRM UNG 1X30GM 0.1%</t>
  </si>
  <si>
    <t>12893</t>
  </si>
  <si>
    <t>POR TBL NOB 60X100MG</t>
  </si>
  <si>
    <t>66045</t>
  </si>
  <si>
    <t>AULIN GEL</t>
  </si>
  <si>
    <t>DRM GEL 1X50GM/1.5GM</t>
  </si>
  <si>
    <t>Piroxikam</t>
  </si>
  <si>
    <t>49522</t>
  </si>
  <si>
    <t>FLAMEXIN</t>
  </si>
  <si>
    <t>Pseudoefedrin, kombinace</t>
  </si>
  <si>
    <t>191086</t>
  </si>
  <si>
    <t>DISOPHROL REPETABS</t>
  </si>
  <si>
    <t>POR TBL PRO 10</t>
  </si>
  <si>
    <t>Tolperison</t>
  </si>
  <si>
    <t>57525</t>
  </si>
  <si>
    <t>MYDOCALM 150 MG</t>
  </si>
  <si>
    <t>43878</t>
  </si>
  <si>
    <t>VEROGALID ER 240 MG</t>
  </si>
  <si>
    <t>POR TBL PRO 60X240MG</t>
  </si>
  <si>
    <t>146896</t>
  </si>
  <si>
    <t>ZOLPIDEM MYLAN 10 MG</t>
  </si>
  <si>
    <t>132620</t>
  </si>
  <si>
    <t>Cetirizin</t>
  </si>
  <si>
    <t>132547</t>
  </si>
  <si>
    <t>Fentermin</t>
  </si>
  <si>
    <t>97374</t>
  </si>
  <si>
    <t>ADIPEX RETARD</t>
  </si>
  <si>
    <t>POR CPS RML 100X15MG</t>
  </si>
  <si>
    <t>Fluvastatin</t>
  </si>
  <si>
    <t>119511</t>
  </si>
  <si>
    <t>LESCOL XL</t>
  </si>
  <si>
    <t>POR TBL PRO 14X7X80MG</t>
  </si>
  <si>
    <t>16055</t>
  </si>
  <si>
    <t>POR TBL PRO 4X7X80MG</t>
  </si>
  <si>
    <t>16054</t>
  </si>
  <si>
    <t>POR TBL PRO 7X80MG</t>
  </si>
  <si>
    <t>Indometacin</t>
  </si>
  <si>
    <t>93723</t>
  </si>
  <si>
    <t>INDOMETACIN 50 BERLIN-CHEMIE</t>
  </si>
  <si>
    <t>RCT SUP 10X50MG</t>
  </si>
  <si>
    <t>DRM UNG 1X10GM</t>
  </si>
  <si>
    <t>Jiná střevní antiinfektiva</t>
  </si>
  <si>
    <t>2818</t>
  </si>
  <si>
    <t>ENDIARON</t>
  </si>
  <si>
    <t>POR TBL FLM 20X250MG</t>
  </si>
  <si>
    <t>75490</t>
  </si>
  <si>
    <t>KLACID 250</t>
  </si>
  <si>
    <t>POR TBL FLM 14X250MG</t>
  </si>
  <si>
    <t>Levonorgestrel</t>
  </si>
  <si>
    <t>59377</t>
  </si>
  <si>
    <t>POSTINOR-2</t>
  </si>
  <si>
    <t>POR TBL NOB 2X0.75MG</t>
  </si>
  <si>
    <t>Mefenoxalon</t>
  </si>
  <si>
    <t>DORSIFLEX 200 MG</t>
  </si>
  <si>
    <t>Midazolam</t>
  </si>
  <si>
    <t>15013</t>
  </si>
  <si>
    <t>DORMICUM 7,5 MG</t>
  </si>
  <si>
    <t>POR TBL FLM 10X7.5MG</t>
  </si>
  <si>
    <t>Nifuroxazid</t>
  </si>
  <si>
    <t>46405</t>
  </si>
  <si>
    <t>ERCEFURYL 200 MG CPS.</t>
  </si>
  <si>
    <t>POR CPS DUR 14X200MG</t>
  </si>
  <si>
    <t>17187</t>
  </si>
  <si>
    <t>NIMESIL</t>
  </si>
  <si>
    <t>POR GRA SUS 30X100MG</t>
  </si>
  <si>
    <t>Silymarin</t>
  </si>
  <si>
    <t>180146</t>
  </si>
  <si>
    <t>FLAVOBION</t>
  </si>
  <si>
    <t>POR TBL FLM 100X70MG</t>
  </si>
  <si>
    <t>196736</t>
  </si>
  <si>
    <t>SUMATRIPTAN ACCORD 100 MG POTAHOVANÉ TABLETY</t>
  </si>
  <si>
    <t>POR TBL FLM 6X100MG</t>
  </si>
  <si>
    <t>Tadalafil</t>
  </si>
  <si>
    <t>29256</t>
  </si>
  <si>
    <t>CIALIS 2,5 MG</t>
  </si>
  <si>
    <t>17926</t>
  </si>
  <si>
    <t>ZALDIAR</t>
  </si>
  <si>
    <t>146902</t>
  </si>
  <si>
    <t>DIENILLE POTAHOVANÉ TABLETY</t>
  </si>
  <si>
    <t>Acebutolol</t>
  </si>
  <si>
    <t>80058</t>
  </si>
  <si>
    <t>SECTRAL 400 MG</t>
  </si>
  <si>
    <t>POR TBL FLM 30X400MG</t>
  </si>
  <si>
    <t>32859</t>
  </si>
  <si>
    <t>NAC AL 600 ŠUMIVÉ TABLETY</t>
  </si>
  <si>
    <t>POR TBL EFF 50X600MG</t>
  </si>
  <si>
    <t>Aciklovir</t>
  </si>
  <si>
    <t>13703</t>
  </si>
  <si>
    <t>ZOVIRAX 200 MG</t>
  </si>
  <si>
    <t>POR TBL NOB 25X200MG</t>
  </si>
  <si>
    <t>1711</t>
  </si>
  <si>
    <t>POR TBL NOB 100X300MG</t>
  </si>
  <si>
    <t>90959</t>
  </si>
  <si>
    <t>XANAX 0,5 MG</t>
  </si>
  <si>
    <t>96977</t>
  </si>
  <si>
    <t>XANAX 1 MG</t>
  </si>
  <si>
    <t>154716</t>
  </si>
  <si>
    <t>163111</t>
  </si>
  <si>
    <t>ZOREM 10 MG</t>
  </si>
  <si>
    <t>32924</t>
  </si>
  <si>
    <t>95583</t>
  </si>
  <si>
    <t>POR TBL SUS 20X500MG</t>
  </si>
  <si>
    <t>Antiagregancia kromě heparinu, kombinace</t>
  </si>
  <si>
    <t>POR CPS RDR 60</t>
  </si>
  <si>
    <t>167508</t>
  </si>
  <si>
    <t>DUOPLAVIN 75 MG/100 MG</t>
  </si>
  <si>
    <t>93015</t>
  </si>
  <si>
    <t>30530</t>
  </si>
  <si>
    <t>30543</t>
  </si>
  <si>
    <t>3822</t>
  </si>
  <si>
    <t>CONCOR COR 5 MG</t>
  </si>
  <si>
    <t>POR TBL FLM 28X5MG</t>
  </si>
  <si>
    <t>3824</t>
  </si>
  <si>
    <t>CONCOR COR 10 MG</t>
  </si>
  <si>
    <t>Bromhexin</t>
  </si>
  <si>
    <t>90991</t>
  </si>
  <si>
    <t>BROMHEXIN 8 KM KAPKY</t>
  </si>
  <si>
    <t>POR GTT SOL 1X20ML</t>
  </si>
  <si>
    <t>84895</t>
  </si>
  <si>
    <t>ZINNAT 125 MG</t>
  </si>
  <si>
    <t>POR TBL FLM 10X125MG</t>
  </si>
  <si>
    <t>55178</t>
  </si>
  <si>
    <t>ZYRTEC</t>
  </si>
  <si>
    <t>125441</t>
  </si>
  <si>
    <t>INHIBACE 5 MG</t>
  </si>
  <si>
    <t>POR TBL FLM 100X5MG</t>
  </si>
  <si>
    <t>Ciprofibrát</t>
  </si>
  <si>
    <t>47684</t>
  </si>
  <si>
    <t>LIPANOR</t>
  </si>
  <si>
    <t>POR CPS DUR 60X100MG</t>
  </si>
  <si>
    <t>114292</t>
  </si>
  <si>
    <t>APO-CITAL 20 MG</t>
  </si>
  <si>
    <t>80427</t>
  </si>
  <si>
    <t>CITALOPRAM-TEVA 20 MG</t>
  </si>
  <si>
    <t>132534</t>
  </si>
  <si>
    <t>27899</t>
  </si>
  <si>
    <t>28839</t>
  </si>
  <si>
    <t>AERIUS 0,5 MG/ML</t>
  </si>
  <si>
    <t>POR SOL 1X120ML LŽIČKA</t>
  </si>
  <si>
    <t>179957</t>
  </si>
  <si>
    <t>DESLORATADIN MYLAN 5 MG</t>
  </si>
  <si>
    <t>Dienogest a estradiol</t>
  </si>
  <si>
    <t>129929</t>
  </si>
  <si>
    <t>QLAIRA</t>
  </si>
  <si>
    <t>POR TBL FLM 3X28</t>
  </si>
  <si>
    <t>DIGOXIN 0,250 LÉČIVA</t>
  </si>
  <si>
    <t>75632</t>
  </si>
  <si>
    <t>DICLOFENAC AL RETARD</t>
  </si>
  <si>
    <t>POR TBL RET 50X100MG</t>
  </si>
  <si>
    <t>132632</t>
  </si>
  <si>
    <t>185435</t>
  </si>
  <si>
    <t>4013</t>
  </si>
  <si>
    <t>DOXYBENE 200 MG TABLETY</t>
  </si>
  <si>
    <t>POR TBL NOB 10X200MG</t>
  </si>
  <si>
    <t>125184</t>
  </si>
  <si>
    <t>POR TBL FLM 98X10MG I</t>
  </si>
  <si>
    <t>134507</t>
  </si>
  <si>
    <t>ELICEA 10 MG</t>
  </si>
  <si>
    <t>135928</t>
  </si>
  <si>
    <t>ESOPREX 10 MG</t>
  </si>
  <si>
    <t>20132</t>
  </si>
  <si>
    <t>POR TBL FLM 28X10MG I</t>
  </si>
  <si>
    <t>Flutikason-furoát</t>
  </si>
  <si>
    <t>29816</t>
  </si>
  <si>
    <t>AVAMYS</t>
  </si>
  <si>
    <t>NAS SPR SUS 120X27.5RG</t>
  </si>
  <si>
    <t>200992</t>
  </si>
  <si>
    <t>POR TBL PRO 28X80MG</t>
  </si>
  <si>
    <t>120957</t>
  </si>
  <si>
    <t>FLUVASTATIN ACTAVIS 80 MG</t>
  </si>
  <si>
    <t>56808</t>
  </si>
  <si>
    <t>POR TBL NOB 50X125MG</t>
  </si>
  <si>
    <t>Fusidová kyselina</t>
  </si>
  <si>
    <t>88740</t>
  </si>
  <si>
    <t>FUCITHALMIC</t>
  </si>
  <si>
    <t>OPH GTT SUS 1X5GM/50MG</t>
  </si>
  <si>
    <t>18388</t>
  </si>
  <si>
    <t>POR TBL RET 100X30MG</t>
  </si>
  <si>
    <t>12121</t>
  </si>
  <si>
    <t>GLIMEPIRID SANDOZ 3 MG TABLETY</t>
  </si>
  <si>
    <t>Hydrokortison-butyrát</t>
  </si>
  <si>
    <t>9307</t>
  </si>
  <si>
    <t>LOCOID 0,1% LOTION</t>
  </si>
  <si>
    <t>DRM SOL 1X30ML</t>
  </si>
  <si>
    <t>Chinapril a diuretika</t>
  </si>
  <si>
    <t>64790</t>
  </si>
  <si>
    <t>ACCUZIDE 20</t>
  </si>
  <si>
    <t>POR TBL FLM 100</t>
  </si>
  <si>
    <t>76710</t>
  </si>
  <si>
    <t>ACCUZIDE 10</t>
  </si>
  <si>
    <t>Inzulin glargin</t>
  </si>
  <si>
    <t>27506</t>
  </si>
  <si>
    <t>LANTUS 100 JEDNOTEK/ML</t>
  </si>
  <si>
    <t>SDR INJ SOL 5X3ML</t>
  </si>
  <si>
    <t>Isradipin</t>
  </si>
  <si>
    <t>25974</t>
  </si>
  <si>
    <t>POR TBL FLM 112X7,5MG</t>
  </si>
  <si>
    <t>Jiná antihistaminika pro systémovou aplikaci</t>
  </si>
  <si>
    <t>10680</t>
  </si>
  <si>
    <t>CORYOL 12,5 MG</t>
  </si>
  <si>
    <t>POR TBL NOB 30X12.5MG</t>
  </si>
  <si>
    <t>Ketoprofen</t>
  </si>
  <si>
    <t>16287</t>
  </si>
  <si>
    <t>FASTUM GEL</t>
  </si>
  <si>
    <t>DRM GEL 1X100GM</t>
  </si>
  <si>
    <t>53283</t>
  </si>
  <si>
    <t>Klonazepam</t>
  </si>
  <si>
    <t>14957</t>
  </si>
  <si>
    <t>RIVOTRIL 0,5 MG</t>
  </si>
  <si>
    <t>POR TBL NOB 50X0.5MG</t>
  </si>
  <si>
    <t>141641</t>
  </si>
  <si>
    <t>CLOPIDOGREL STADA 75 MG POTAHOVANÉ TABLETY</t>
  </si>
  <si>
    <t>POR TBL FLM 100X75MG I</t>
  </si>
  <si>
    <t>88</t>
  </si>
  <si>
    <t>CODEIN SLOVAKOFARMA 15 MG</t>
  </si>
  <si>
    <t>POR TBL NOB 10X15MG</t>
  </si>
  <si>
    <t>Léčiva k terapii onemocnění jater</t>
  </si>
  <si>
    <t>POR CPS DUR 100</t>
  </si>
  <si>
    <t>13894</t>
  </si>
  <si>
    <t>POR TBL FLM 90X50MG</t>
  </si>
  <si>
    <t>Mebendazol</t>
  </si>
  <si>
    <t>122198</t>
  </si>
  <si>
    <t>VERMOX</t>
  </si>
  <si>
    <t>POR TBL NOB 6X100MG</t>
  </si>
  <si>
    <t>Melatonin</t>
  </si>
  <si>
    <t>29957</t>
  </si>
  <si>
    <t>CIRCADIN 2 MG</t>
  </si>
  <si>
    <t>POR TBL PRO 21X2MG</t>
  </si>
  <si>
    <t>Methyldopa (levotočivá)</t>
  </si>
  <si>
    <t>32673</t>
  </si>
  <si>
    <t>METOPROLOL AL 200 RETARD</t>
  </si>
  <si>
    <t>POR TBL PRO 50X200MG</t>
  </si>
  <si>
    <t>47300</t>
  </si>
  <si>
    <t>DRM CRM 1X30GM 0.1%</t>
  </si>
  <si>
    <t>Moxonidin</t>
  </si>
  <si>
    <t>125391</t>
  </si>
  <si>
    <t>CYNT 0,4</t>
  </si>
  <si>
    <t>POR TBL FLM 98X0.4MG</t>
  </si>
  <si>
    <t>Multienzymové přípravky (lipáza, proteáza apod.)</t>
  </si>
  <si>
    <t>14814</t>
  </si>
  <si>
    <t>KREON 10 000</t>
  </si>
  <si>
    <t>POR CPS ETD 50</t>
  </si>
  <si>
    <t>Nitrofurantoin</t>
  </si>
  <si>
    <t>POR CPS ETD 90X20MG SKLO</t>
  </si>
  <si>
    <t>Oxybutynin</t>
  </si>
  <si>
    <t>66791</t>
  </si>
  <si>
    <t>DITROPAN</t>
  </si>
  <si>
    <t>180701</t>
  </si>
  <si>
    <t>180658</t>
  </si>
  <si>
    <t>POR TBL ENT 100X40MG HOSP</t>
  </si>
  <si>
    <t>180653</t>
  </si>
  <si>
    <t>POR TBL ENT 100X40MG HOSP I</t>
  </si>
  <si>
    <t>180667</t>
  </si>
  <si>
    <t>POR TBL ENT 100X40MG II</t>
  </si>
  <si>
    <t>47085</t>
  </si>
  <si>
    <t>PENTOMER RETARD 400 MG</t>
  </si>
  <si>
    <t>POR TBL PRO 100X400MG</t>
  </si>
  <si>
    <t>120796</t>
  </si>
  <si>
    <t>POR TBL NOB 100X4MG</t>
  </si>
  <si>
    <t>120810</t>
  </si>
  <si>
    <t>POR TBL NOB 100X8MG</t>
  </si>
  <si>
    <t>124119</t>
  </si>
  <si>
    <t>Pitofenon a analgetika</t>
  </si>
  <si>
    <t>Prednisolon a antiseptika</t>
  </si>
  <si>
    <t>16467</t>
  </si>
  <si>
    <t>IMACORT</t>
  </si>
  <si>
    <t>DRM CRM 1X20GM</t>
  </si>
  <si>
    <t>23962</t>
  </si>
  <si>
    <t>AMPRILAN 5</t>
  </si>
  <si>
    <t>23966</t>
  </si>
  <si>
    <t>AMPRILAN 10</t>
  </si>
  <si>
    <t>56983</t>
  </si>
  <si>
    <t>199379</t>
  </si>
  <si>
    <t>Ramipril a diuretika</t>
  </si>
  <si>
    <t>115594</t>
  </si>
  <si>
    <t>148070</t>
  </si>
  <si>
    <t>94584</t>
  </si>
  <si>
    <t>AKTIFERRIN</t>
  </si>
  <si>
    <t>POR CPS MOL 50</t>
  </si>
  <si>
    <t>26912</t>
  </si>
  <si>
    <t>VIAGRA 100 MG</t>
  </si>
  <si>
    <t>POR TBL FLM 4X100MG</t>
  </si>
  <si>
    <t>1147</t>
  </si>
  <si>
    <t>SILYMARIN AL 50</t>
  </si>
  <si>
    <t>POR TBL OBD 100X50MG</t>
  </si>
  <si>
    <t>54498</t>
  </si>
  <si>
    <t>ZOCOR 20 MG</t>
  </si>
  <si>
    <t>49021</t>
  </si>
  <si>
    <t>POR TBL NOB 100X160MG</t>
  </si>
  <si>
    <t>57339</t>
  </si>
  <si>
    <t>POR TBL NOB 100X25MG(LAHV.)</t>
  </si>
  <si>
    <t>115449</t>
  </si>
  <si>
    <t>SUMATRIPTAN ACTAVIS 50 MG</t>
  </si>
  <si>
    <t>POR TBL OBD 6X50MG</t>
  </si>
  <si>
    <t>14498</t>
  </si>
  <si>
    <t>POR TBL PRO 100X0.4MG</t>
  </si>
  <si>
    <t>167666</t>
  </si>
  <si>
    <t>TOLURA 40 MG</t>
  </si>
  <si>
    <t>POR TBL NOB 28X40MG</t>
  </si>
  <si>
    <t>26556</t>
  </si>
  <si>
    <t>MICARDIS 80 MG</t>
  </si>
  <si>
    <t>POR TBL NOB 98X80MG</t>
  </si>
  <si>
    <t>26577</t>
  </si>
  <si>
    <t>POR TBL NOB 28X1</t>
  </si>
  <si>
    <t>193884</t>
  </si>
  <si>
    <t>Tizanidin</t>
  </si>
  <si>
    <t>16051</t>
  </si>
  <si>
    <t>SIRDALUD 2 MG</t>
  </si>
  <si>
    <t>Tramadol</t>
  </si>
  <si>
    <t>57793</t>
  </si>
  <si>
    <t>TRAMAL KAPKY 100 MG/1 ML</t>
  </si>
  <si>
    <t>POR GTT SOL 1X96ML</t>
  </si>
  <si>
    <t>59673</t>
  </si>
  <si>
    <t>TRALGIT SR 100</t>
  </si>
  <si>
    <t>201138</t>
  </si>
  <si>
    <t>TRAMAL RETARD TABLETY 100 MG</t>
  </si>
  <si>
    <t>Vaginální kroužek s progestinem a estrogenem</t>
  </si>
  <si>
    <t>120188</t>
  </si>
  <si>
    <t>NUVARING 0,120 MG/0,015 MG ZA 24 HODIN, VAGINÁLNÍ INZERT</t>
  </si>
  <si>
    <t>VAG INS 3</t>
  </si>
  <si>
    <t>Vápník, kombinace s vitaminem D a/nebo jinými léčivy</t>
  </si>
  <si>
    <t>47515</t>
  </si>
  <si>
    <t>CALCICHEW D3 200 IU</t>
  </si>
  <si>
    <t>POR TBL MND 60</t>
  </si>
  <si>
    <t>91995</t>
  </si>
  <si>
    <t>POR TBL PRO 100X240MG</t>
  </si>
  <si>
    <t>16286</t>
  </si>
  <si>
    <t>STILNOX</t>
  </si>
  <si>
    <t>132642</t>
  </si>
  <si>
    <t>Apixaban</t>
  </si>
  <si>
    <t>193747</t>
  </si>
  <si>
    <t>ELIQUIS 5 MG</t>
  </si>
  <si>
    <t>POR TBL FLM 168X5MG</t>
  </si>
  <si>
    <t>Prasugrel</t>
  </si>
  <si>
    <t>167934</t>
  </si>
  <si>
    <t>EFIENT 10 MG</t>
  </si>
  <si>
    <t>Orlistat</t>
  </si>
  <si>
    <t>27030</t>
  </si>
  <si>
    <t>XENICAL 120 MG</t>
  </si>
  <si>
    <t>POR CPS DUR 84X120MG</t>
  </si>
  <si>
    <t>157966</t>
  </si>
  <si>
    <t>ORLISTAT SANDOZ 120 MG</t>
  </si>
  <si>
    <t>Salmeterol a flutikason</t>
  </si>
  <si>
    <t>45964</t>
  </si>
  <si>
    <t>SERETIDE DISKUS 50/250</t>
  </si>
  <si>
    <t>INH PLV 1X60X50/250RG</t>
  </si>
  <si>
    <t>*1004</t>
  </si>
  <si>
    <t>*2040</t>
  </si>
  <si>
    <t>*3009</t>
  </si>
  <si>
    <t>45669</t>
  </si>
  <si>
    <t>PUNČOCHY KOMPRESNÍ STEHENNÍ II.K.T.</t>
  </si>
  <si>
    <t>DEONA COTTON B A-G</t>
  </si>
  <si>
    <t>19578</t>
  </si>
  <si>
    <t>8X5M V NATAŽENÉM STAVU,STŘEDNÍ TAH,1KS</t>
  </si>
  <si>
    <t>19577</t>
  </si>
  <si>
    <t>6X5M V NATAŽENÉM STAVU,STŘEDNÍ TAH,1KS</t>
  </si>
  <si>
    <t>19583</t>
  </si>
  <si>
    <t>OBINADLO ELASTICKÉ UNIVERSÁLNÍ ELASTRA IDEAL</t>
  </si>
  <si>
    <t>6CMX5M,V NATAŽENÉM STAVU,STŘEDNÍ TAH,1KS</t>
  </si>
  <si>
    <t>Kompresní punčochy a návleky</t>
  </si>
  <si>
    <t>45387</t>
  </si>
  <si>
    <t>PUNČOCHY KOMPRESNÍ LÝTKOVÉ II.K.T.</t>
  </si>
  <si>
    <t>MAXIS COMFORT A-D</t>
  </si>
  <si>
    <t>Eplerenon</t>
  </si>
  <si>
    <t>203037</t>
  </si>
  <si>
    <t>EPLERENON SANDOZ 25 MG</t>
  </si>
  <si>
    <t>194145</t>
  </si>
  <si>
    <t>IFIRMASTA 300 MG</t>
  </si>
  <si>
    <t>POR TBL FLM 30X300MG</t>
  </si>
  <si>
    <t>Makrogol</t>
  </si>
  <si>
    <t>POR PLV SOL 1X4(SÁČKY)</t>
  </si>
  <si>
    <t>194884</t>
  </si>
  <si>
    <t>POR TBL FLM 60X50MG/1000MG</t>
  </si>
  <si>
    <t>202858</t>
  </si>
  <si>
    <t>HELICID 40 MG</t>
  </si>
  <si>
    <t>POR CPS ETD 60X40MG III SKLO</t>
  </si>
  <si>
    <t>53951</t>
  </si>
  <si>
    <t>ZOLOFT 100 MG</t>
  </si>
  <si>
    <t>POR TBL FLM 28X100MG</t>
  </si>
  <si>
    <t>167855</t>
  </si>
  <si>
    <t>POR TBL NOB 90X1</t>
  </si>
  <si>
    <t>83271</t>
  </si>
  <si>
    <t>POR CPS PRO 100X30MG</t>
  </si>
  <si>
    <t>Vitamin B1 v kombinaci s vitaminem B6 a/nebo B12</t>
  </si>
  <si>
    <t>164891</t>
  </si>
  <si>
    <t>NEUROMULTIVIT</t>
  </si>
  <si>
    <t>59754</t>
  </si>
  <si>
    <t>FRONTIN 0,25 MG</t>
  </si>
  <si>
    <t>Imidazolové a triazolové deriváty, kombinace</t>
  </si>
  <si>
    <t>Mupirocin</t>
  </si>
  <si>
    <t>90778</t>
  </si>
  <si>
    <t>BACTROBAN</t>
  </si>
  <si>
    <t>Formoterol a budesonid</t>
  </si>
  <si>
    <t>180087</t>
  </si>
  <si>
    <t>SYMBICORT TURBUHALER 200 MIKROGRAMŮ/ 6 MIKROGRAMŮ/ INHALACE</t>
  </si>
  <si>
    <t>INH PLV 1X120DÁV</t>
  </si>
  <si>
    <t>200529</t>
  </si>
  <si>
    <t>POR TBL FLM 20X1GM</t>
  </si>
  <si>
    <t>132556</t>
  </si>
  <si>
    <t>49009</t>
  </si>
  <si>
    <t>Bisoprolol a jiná antihypertenziva</t>
  </si>
  <si>
    <t>184290</t>
  </si>
  <si>
    <t>CONCOR COMBI 5 MG/10 MG</t>
  </si>
  <si>
    <t>13603</t>
  </si>
  <si>
    <t>LODOZ 5 MG</t>
  </si>
  <si>
    <t>193506</t>
  </si>
  <si>
    <t>Desogestrel</t>
  </si>
  <si>
    <t>113097</t>
  </si>
  <si>
    <t>AZALIA 75 MIKROGRAMŮ POTAHOVANÉ TABLETY</t>
  </si>
  <si>
    <t>POR TBL FLM 3X28X75MCG</t>
  </si>
  <si>
    <t>119672</t>
  </si>
  <si>
    <t>DICLOFENAC DUO PHARMASWISS 75 MG</t>
  </si>
  <si>
    <t>POR CPS RDR 30X75MG</t>
  </si>
  <si>
    <t>2146</t>
  </si>
  <si>
    <t>75631</t>
  </si>
  <si>
    <t>POR TBL RET 20X100MG</t>
  </si>
  <si>
    <t>201992</t>
  </si>
  <si>
    <t>103402</t>
  </si>
  <si>
    <t>POR TBL RET 100X4MG</t>
  </si>
  <si>
    <t>Drospirenon a ethinylestradiol</t>
  </si>
  <si>
    <t>66196</t>
  </si>
  <si>
    <t>YADINE</t>
  </si>
  <si>
    <t>85267</t>
  </si>
  <si>
    <t>INSPRA 50 MG</t>
  </si>
  <si>
    <t>POR TBL FLM 90X1X50MG</t>
  </si>
  <si>
    <t>85265</t>
  </si>
  <si>
    <t>POR TBL FLM 30X1X50MG</t>
  </si>
  <si>
    <t>52956</t>
  </si>
  <si>
    <t>INSPRA 25 MG</t>
  </si>
  <si>
    <t>POR TBL FLM 30X25MG</t>
  </si>
  <si>
    <t>203061</t>
  </si>
  <si>
    <t>EPLERENON SANDOZ 50 MG</t>
  </si>
  <si>
    <t>POR TBL FLM 98X50MG</t>
  </si>
  <si>
    <t>203072</t>
  </si>
  <si>
    <t>47033</t>
  </si>
  <si>
    <t>POR PLV SUS 1X100ML</t>
  </si>
  <si>
    <t>21956</t>
  </si>
  <si>
    <t>POR TBL NOB 98X12.5 MG</t>
  </si>
  <si>
    <t>42772</t>
  </si>
  <si>
    <t>POR TBL NOB 28X6.25MG</t>
  </si>
  <si>
    <t>53800</t>
  </si>
  <si>
    <t>KLACID 250 MG/5 ML</t>
  </si>
  <si>
    <t>POR GRA SUS 1X100ML</t>
  </si>
  <si>
    <t>72812</t>
  </si>
  <si>
    <t>ANOPYRIN 30 MG</t>
  </si>
  <si>
    <t>POR TBL NOB 50X30MG</t>
  </si>
  <si>
    <t>POR TBL OBD 50</t>
  </si>
  <si>
    <t>Melperon</t>
  </si>
  <si>
    <t>69447</t>
  </si>
  <si>
    <t>11123</t>
  </si>
  <si>
    <t>METFORMIN-TEVA 850 MG</t>
  </si>
  <si>
    <t>POR TBL FLM 90X850MG</t>
  </si>
  <si>
    <t>Methylprednisolon-aceponát</t>
  </si>
  <si>
    <t>85350</t>
  </si>
  <si>
    <t>ADVANTAN KRÉM</t>
  </si>
  <si>
    <t>192520</t>
  </si>
  <si>
    <t>NASONEX</t>
  </si>
  <si>
    <t>NAS SPR SUS 60X50RG</t>
  </si>
  <si>
    <t>59809</t>
  </si>
  <si>
    <t>INJ SOL 2X1ML</t>
  </si>
  <si>
    <t>111900</t>
  </si>
  <si>
    <t>122112</t>
  </si>
  <si>
    <t>APO-OME 20</t>
  </si>
  <si>
    <t>59104</t>
  </si>
  <si>
    <t>UROXAL 5 MG</t>
  </si>
  <si>
    <t>POR TBL NOB 60X5MG</t>
  </si>
  <si>
    <t>Prednisolon</t>
  </si>
  <si>
    <t>92410</t>
  </si>
  <si>
    <t>ALPICORT F</t>
  </si>
  <si>
    <t>DRM SOL 1X100ML</t>
  </si>
  <si>
    <t>168904</t>
  </si>
  <si>
    <t>194195</t>
  </si>
  <si>
    <t>POR TBL FLM 100X(10X10X1)X20MG</t>
  </si>
  <si>
    <t>132756</t>
  </si>
  <si>
    <t>161095</t>
  </si>
  <si>
    <t>Rutosid, kombinace</t>
  </si>
  <si>
    <t>ASCORUTIN</t>
  </si>
  <si>
    <t>POR TBL FLM 50</t>
  </si>
  <si>
    <t>26914</t>
  </si>
  <si>
    <t>POR TBL FLM 12X100MG</t>
  </si>
  <si>
    <t>Sodná sůl dokusátu, včetně kombinací</t>
  </si>
  <si>
    <t>RCT SOL 2X67.5ML</t>
  </si>
  <si>
    <t>167678</t>
  </si>
  <si>
    <t>26554</t>
  </si>
  <si>
    <t>167863</t>
  </si>
  <si>
    <t>193890</t>
  </si>
  <si>
    <t>Terbinafin</t>
  </si>
  <si>
    <t>DRM CRM 1X15GM I</t>
  </si>
  <si>
    <t>138847</t>
  </si>
  <si>
    <t>ZOLPIDEM MYLAN</t>
  </si>
  <si>
    <t>193745</t>
  </si>
  <si>
    <t>POR TBL FLM 60X5MG</t>
  </si>
  <si>
    <t>155859</t>
  </si>
  <si>
    <t>SUMAMED 500 MG</t>
  </si>
  <si>
    <t>163149</t>
  </si>
  <si>
    <t>168939</t>
  </si>
  <si>
    <t>DESLORATADINE RATIOPHARM 5 MG</t>
  </si>
  <si>
    <t>97702</t>
  </si>
  <si>
    <t>PENTOMER RETARD 600 MG</t>
  </si>
  <si>
    <t>POR TBL PRO 20X600MG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</si>
  <si>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</si>
  <si>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</si>
  <si>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</si>
  <si>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</si>
  <si>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</si>
  <si>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</si>
  <si>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C02AC05 - Moxonidin</t>
  </si>
  <si>
    <t>N06AB10 - Escitalopram</t>
  </si>
  <si>
    <t>N02AX02 - Tramadol</t>
  </si>
  <si>
    <t>C07AB02 - Metoprolol</t>
  </si>
  <si>
    <t>C01BC03 - Propafenon</t>
  </si>
  <si>
    <t>N02CC01 - Sumatriptan</t>
  </si>
  <si>
    <t>C07BB07 - Bisoprolol a thiazidy</t>
  </si>
  <si>
    <t>C09AA04 - Perindopril</t>
  </si>
  <si>
    <t>A10AE05 - Inzulin detemir</t>
  </si>
  <si>
    <t>C09AA03 - Lisinopril</t>
  </si>
  <si>
    <t>R03AK06 - Salmeterol a flutikason</t>
  </si>
  <si>
    <t>N03AX16 - Pregabalin</t>
  </si>
  <si>
    <t>N06AB05 - Paroxetin</t>
  </si>
  <si>
    <t>J01AA02 - Doxycyklin</t>
  </si>
  <si>
    <t>M05BA04 - Kyselina alendronová</t>
  </si>
  <si>
    <t>C09BA06 - Chinapril a diuretika</t>
  </si>
  <si>
    <t>C10AB05 - Fenofibrát</t>
  </si>
  <si>
    <t>M04AA01 - Alopurinol</t>
  </si>
  <si>
    <t>C09AA04</t>
  </si>
  <si>
    <t>C07BB07</t>
  </si>
  <si>
    <t>C08DA01</t>
  </si>
  <si>
    <t>C09AA03</t>
  </si>
  <si>
    <t>C10AB05</t>
  </si>
  <si>
    <t>N02CC01</t>
  </si>
  <si>
    <t>N03AX16</t>
  </si>
  <si>
    <t>J01AA02</t>
  </si>
  <si>
    <t>C01BC03</t>
  </si>
  <si>
    <t>M05BA04</t>
  </si>
  <si>
    <t>A10AE05</t>
  </si>
  <si>
    <t>N06AB05</t>
  </si>
  <si>
    <t>N06AB10</t>
  </si>
  <si>
    <t>C02AC05</t>
  </si>
  <si>
    <t>C07AB02</t>
  </si>
  <si>
    <t>C09BA06</t>
  </si>
  <si>
    <t>M04AA01</t>
  </si>
  <si>
    <t>N02AX02</t>
  </si>
  <si>
    <t>R03AK06</t>
  </si>
  <si>
    <t>Přehled plnění PL - Preskripce léčivých přípravků - orientační přehled</t>
  </si>
  <si>
    <t>50115001     implant.umělé těl.náhr.-kardiostim. (sk.Z_517)</t>
  </si>
  <si>
    <t>50115062     ostatní ZPr - materiál pro hemodialýzu (sk.Z_525)</t>
  </si>
  <si>
    <t>5015</t>
  </si>
  <si>
    <t>lůžkové oddělení ECMO</t>
  </si>
  <si>
    <t>lůžkové oddělení ECMO Celkem</t>
  </si>
  <si>
    <t>5032</t>
  </si>
  <si>
    <t>(prázdné)</t>
  </si>
  <si>
    <t>(prázdné) Celkem</t>
  </si>
  <si>
    <t>ZA315</t>
  </si>
  <si>
    <t>Kompresa NT   5 x  5 cm / 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</si>
  <si>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</si>
  <si>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</si>
  <si>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</si>
  <si>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</si>
  <si>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</si>
  <si>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</si>
  <si>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</si>
  <si>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403708</t>
  </si>
  <si>
    <t>ZA443</t>
  </si>
  <si>
    <t>Šátek trojcípý pletený 125 x 85 x 85 cm 20001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</si>
  <si>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</si>
  <si>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</si>
  <si>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</si>
  <si>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</si>
  <si>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</si>
  <si>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</si>
  <si>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</si>
  <si>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</si>
  <si>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ZA466</t>
  </si>
  <si>
    <t>Tyčinka vatová sterilní 14 cm 9679501</t>
  </si>
  <si>
    <t>Tyčinka vatová sterilní 14 cm bal. á 200 ks 9679501</t>
  </si>
  <si>
    <t>ZA467</t>
  </si>
  <si>
    <t>Tyčinka vatová nesterilní 15 cm 9679369</t>
  </si>
  <si>
    <t>ZA478</t>
  </si>
  <si>
    <t>Krytí actisorb plus 10,5 x 10,5 cm bal. á 10 ks SYSMAP105_1/5</t>
  </si>
  <si>
    <t>ZA507</t>
  </si>
  <si>
    <t>Náplast tegaderm 8,5 cm x 10,5 cm bal. á 50 ks s výřezem 1635W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</si>
  <si>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</si>
  <si>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</si>
  <si>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</si>
  <si>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</si>
  <si>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</si>
  <si>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</si>
  <si>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</si>
  <si>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</si>
  <si>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</si>
  <si>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</si>
  <si>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</si>
  <si>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</si>
  <si>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</si>
  <si>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</si>
  <si>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</si>
  <si>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</si>
  <si>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</si>
  <si>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</si>
  <si>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</si>
  <si>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</si>
  <si>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</si>
  <si>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</si>
  <si>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</si>
  <si>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</si>
  <si>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</si>
  <si>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</si>
  <si>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ZC843</t>
  </si>
  <si>
    <t>Krytí gelitacel 5 x 7 cm GC-507 bal. á 15 ks 742532</t>
  </si>
  <si>
    <t>ZC845</t>
  </si>
  <si>
    <t>Kompresa NT 10 x 20 cm / 5 ks sterilní 26621</t>
  </si>
  <si>
    <t>ZC854</t>
  </si>
  <si>
    <t xml:space="preserve">Kompresa NT 7,5 x 7,5 cm / 2 ks sterilní 26510 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</si>
  <si>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</si>
  <si>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</si>
  <si>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</si>
  <si>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</si>
  <si>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</si>
  <si>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</si>
  <si>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ZD482</t>
  </si>
  <si>
    <t>Sprej Opsite 240 ml,á 12 ks 66004980</t>
  </si>
  <si>
    <t>ZD633</t>
  </si>
  <si>
    <t>Krytí mepilex border sacrum 18 x 18 cm bal. á 5 ks 282000-01</t>
  </si>
  <si>
    <t>ZF352</t>
  </si>
  <si>
    <t>Náplast transpore bílá 2,50 cm x 9,14 m bal. á 12 ks 1534-1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</si>
  <si>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</si>
  <si>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</si>
  <si>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</si>
  <si>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</si>
  <si>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</si>
  <si>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</si>
  <si>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</si>
  <si>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</si>
  <si>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</si>
  <si>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</si>
  <si>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</si>
  <si>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</si>
  <si>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</si>
  <si>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</si>
  <si>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</si>
  <si>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</si>
  <si>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</si>
  <si>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</si>
  <si>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Roztok hyiodine na chronické rány bal. á 50 ml HYIODINE -  již se nevyrábí</t>
  </si>
  <si>
    <t>ZK759</t>
  </si>
  <si>
    <t>Náplast water resistant cosmos bal. á 20 ks (10+10) 5351233</t>
  </si>
  <si>
    <t>ZA440</t>
  </si>
  <si>
    <t>Steh náplasťový Steri-strip 3 x 75 mm bal. á 50 ks R1540</t>
  </si>
  <si>
    <t>ZA526</t>
  </si>
  <si>
    <t>Krytí sorbalgon 10 x 10 cm bal. á 10 ks 999595</t>
  </si>
  <si>
    <t>ZE486</t>
  </si>
  <si>
    <t>Krytí mepilex border lite 4 x 5 cm bal. á 10 ks 281000</t>
  </si>
  <si>
    <t>ZK646</t>
  </si>
  <si>
    <t>Náplast tegaderm CHG 8,5 cm x 11,5 cm na CŽK-antibakt. bal. á 25 ks 1657R</t>
  </si>
  <si>
    <t>ZK920</t>
  </si>
  <si>
    <t>Kanystr Info V.A.C. M8275063</t>
  </si>
  <si>
    <t>ZL410</t>
  </si>
  <si>
    <t>Hemagel 100 g A2681147</t>
  </si>
  <si>
    <t>ZL667</t>
  </si>
  <si>
    <t>Náplast tegaderm i.v. advanced 6,5 cm x 7 cm bal. á 400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</si>
  <si>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</si>
  <si>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</si>
  <si>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</si>
  <si>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</si>
  <si>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</si>
  <si>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</si>
  <si>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</si>
  <si>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</si>
  <si>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</si>
  <si>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</si>
  <si>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</si>
  <si>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</si>
  <si>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</si>
  <si>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</si>
  <si>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ZL973</t>
  </si>
  <si>
    <t>Pěna renasys-F střední set 66800795</t>
  </si>
  <si>
    <t>Pěna renasys-F střední set (M) 66800795</t>
  </si>
  <si>
    <t>ZL974</t>
  </si>
  <si>
    <t>Pěna renasys-F velký set 66800796</t>
  </si>
  <si>
    <t>Pěna renasys-F velký set (L) 66800796</t>
  </si>
  <si>
    <t>ZA475</t>
  </si>
  <si>
    <t>Krytí mepilex 7,5 x 7,5 cm bal. á 5 ks 295200</t>
  </si>
  <si>
    <t>ZL999</t>
  </si>
  <si>
    <t>Rychloobvaz 8 x 4 cm / 3 ks ( pro obj. 1 kus = 3 náplasti) 001445510</t>
  </si>
  <si>
    <t>ZD634</t>
  </si>
  <si>
    <t>Krytí mepilex border sacrum 23 x 23 cm bal. á 5 ks 282400-01</t>
  </si>
  <si>
    <t>ZA615</t>
  </si>
  <si>
    <t>Tampón cavilon 1 ml bal. á 25 ks 3343E</t>
  </si>
  <si>
    <t>ZI975</t>
  </si>
  <si>
    <t>Pěna velká V.A.C M8275053</t>
  </si>
  <si>
    <t>ZA638</t>
  </si>
  <si>
    <t>Set kardio 1 kart á 35 ks 41026</t>
  </si>
  <si>
    <t>Set kardio 1 bal. á 35 ks 41026</t>
  </si>
  <si>
    <t>ZF023</t>
  </si>
  <si>
    <t>Krytí allevyn Ag non adhesive 5 x 5 cm bal. á 10 ks 66800082</t>
  </si>
  <si>
    <t>ZA545</t>
  </si>
  <si>
    <t>Krytí hydrogel. NU-GEL s algin. 15 g bal. á 10 ks SYSMNG415EE</t>
  </si>
  <si>
    <t>ZA492</t>
  </si>
  <si>
    <t>Krytí suprasorb H 10 x 10 cm bal. á 10 ks 20403</t>
  </si>
  <si>
    <t>ZF423</t>
  </si>
  <si>
    <t>Krytí suprasorb F 10 cm x 10 m 20468</t>
  </si>
  <si>
    <t>ZM325</t>
  </si>
  <si>
    <t>Hyiodine gel na chronické rány á 22 g HYIODINE22</t>
  </si>
  <si>
    <t>ZF422</t>
  </si>
  <si>
    <t>Krytí suprasorb X  9 x 9 cm bal. á 5 ks 20531</t>
  </si>
  <si>
    <t>ZL396</t>
  </si>
  <si>
    <t>Filtr pro V.A.C. ATS KC-6248806</t>
  </si>
  <si>
    <t>ZA161</t>
  </si>
  <si>
    <t>Zavaděč bal. á 10 ks CI09800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</si>
  <si>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</si>
  <si>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</si>
  <si>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</si>
  <si>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</si>
  <si>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</si>
  <si>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</si>
  <si>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</si>
  <si>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</si>
  <si>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</si>
  <si>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</si>
  <si>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</si>
  <si>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</si>
  <si>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</si>
  <si>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</si>
  <si>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</si>
  <si>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</si>
  <si>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</si>
  <si>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</si>
  <si>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ZB041</t>
  </si>
  <si>
    <t>Systém hrudní drenáže atrium 1cestný 3600-100</t>
  </si>
  <si>
    <t>Systém hrudní drenáže atrium 1 cestný 3600-100</t>
  </si>
  <si>
    <t>ZB249</t>
  </si>
  <si>
    <t>Sáček močový s křížovou výpustí sterilní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</si>
  <si>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</si>
  <si>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</si>
  <si>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</si>
  <si>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</si>
  <si>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</si>
  <si>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</si>
  <si>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ZB488</t>
  </si>
  <si>
    <t>Sprej cavilon 28 ml bal. á 12 ks 3346E</t>
  </si>
  <si>
    <t>ZB586</t>
  </si>
  <si>
    <t>Vzduchovod nosní PVC 7/9 579209</t>
  </si>
  <si>
    <t>ZB588</t>
  </si>
  <si>
    <t>Vzduchovod nosní PVC 8,5/11 579211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</si>
  <si>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</si>
  <si>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</si>
  <si>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</si>
  <si>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</si>
  <si>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ZB736</t>
  </si>
  <si>
    <t>Stříkačka janett 3-dílná 100 ml sterilní vyplachovací adaptér L bal. á 50 ks 2022C30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</si>
  <si>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</si>
  <si>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</si>
  <si>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</si>
  <si>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</si>
  <si>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</si>
  <si>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</si>
  <si>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</si>
  <si>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</si>
  <si>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ZB767</t>
  </si>
  <si>
    <t>Jehla vakuová 226/38 mm černá 450075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</si>
  <si>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</si>
  <si>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</si>
  <si>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</si>
  <si>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</si>
  <si>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</si>
  <si>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</si>
  <si>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</si>
  <si>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</si>
  <si>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</si>
  <si>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</si>
  <si>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</si>
  <si>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</si>
  <si>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</si>
  <si>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</si>
  <si>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</si>
  <si>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</si>
  <si>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</si>
  <si>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</si>
  <si>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ZC166</t>
  </si>
  <si>
    <t>Manžeta přetlaková   500 ml 100 ZIT-500 (100 051-018-803)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</si>
  <si>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</si>
  <si>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</si>
  <si>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</si>
  <si>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</si>
  <si>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</si>
  <si>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ZC498</t>
  </si>
  <si>
    <t>Držák močových sáčků UH 800800100</t>
  </si>
  <si>
    <t>ZC648</t>
  </si>
  <si>
    <t>Elektroda EKG s gelem ovál 51 x 33 mm pro dospělé H-108006</t>
  </si>
  <si>
    <t>ZC733</t>
  </si>
  <si>
    <t>Vzduchovod ústní guedell   80 mm 24105</t>
  </si>
  <si>
    <t>ZC751</t>
  </si>
  <si>
    <t>Čepelka skalpelová 11 BB511</t>
  </si>
  <si>
    <t>ZC798</t>
  </si>
  <si>
    <t>Fonendoskop oboustranný 47 mm pro dospělé KVS-30L</t>
  </si>
  <si>
    <t>ZC906</t>
  </si>
  <si>
    <t>Škrtidlo se sponou pro dospělé 25 x 500 mm KVS25500</t>
  </si>
  <si>
    <t>ZD650</t>
  </si>
  <si>
    <t>Aquapak - sterilní voda  340 ml s adaptérem bal. á 20 ks 400340</t>
  </si>
  <si>
    <t>ZD671</t>
  </si>
  <si>
    <t>Převodník tlakový PX2X2 dvojitý bal. á 8 ks T005074A</t>
  </si>
  <si>
    <t>ZD809</t>
  </si>
  <si>
    <t>Kanyla vasofix 20G růžová safety 4269110S-01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</si>
  <si>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</si>
  <si>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</si>
  <si>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</si>
  <si>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</si>
  <si>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</si>
  <si>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</si>
  <si>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ZF233</t>
  </si>
  <si>
    <t>Stříkačka injekční arteriální 3 ml line draw L/S bal. á 200 ks 4043E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</si>
  <si>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</si>
  <si>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</si>
  <si>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</si>
  <si>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</si>
  <si>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</si>
  <si>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</si>
  <si>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</si>
  <si>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</si>
  <si>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</si>
  <si>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</si>
  <si>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</si>
  <si>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</si>
  <si>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</si>
  <si>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</si>
  <si>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</si>
  <si>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</si>
  <si>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</si>
  <si>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</si>
  <si>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</si>
  <si>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</si>
  <si>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</si>
  <si>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</si>
  <si>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</si>
  <si>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ZA204</t>
  </si>
  <si>
    <t>Drát zaváděcí á 25 ks AW-04432</t>
  </si>
  <si>
    <t>ZB077</t>
  </si>
  <si>
    <t>Láhev redon drenofast 600 ml-samostatná 28 650</t>
  </si>
  <si>
    <t>ZB340</t>
  </si>
  <si>
    <t>Hadička kyslíková bal. á 50 ks 41113</t>
  </si>
  <si>
    <t>ZB596</t>
  </si>
  <si>
    <t>Mikronebulizér MicroMist 22F 41892</t>
  </si>
  <si>
    <t>ZB648</t>
  </si>
  <si>
    <t>Páska fixační Hand-Fix 30 bal. á 2 ks NKS:60-65</t>
  </si>
  <si>
    <t>ZC748</t>
  </si>
  <si>
    <t>Brýle kyslíkové 210 cm, á 50 ks, 1104</t>
  </si>
  <si>
    <t>ZE253</t>
  </si>
  <si>
    <t>Drainobag 40 malý měch-samost. 5524059</t>
  </si>
  <si>
    <t>ZH093</t>
  </si>
  <si>
    <t>Trokar hrudní Argyle Ch12/23 cm bal. á 10 ks 8888561027</t>
  </si>
  <si>
    <t>ZI031</t>
  </si>
  <si>
    <t>Láhev kojenecká UH 250 ml 2002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</si>
  <si>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</si>
  <si>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</si>
  <si>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</si>
  <si>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</si>
  <si>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</si>
  <si>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</si>
  <si>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</si>
  <si>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</si>
  <si>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</si>
  <si>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</si>
  <si>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</si>
  <si>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</si>
  <si>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</si>
  <si>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ZK890</t>
  </si>
  <si>
    <t>Nůžky lister 18 cm B397113920067</t>
  </si>
  <si>
    <t>ZH092</t>
  </si>
  <si>
    <t>Trokar hrudní Argyle Ch10/23 cm bal. á 10 ks 8888561019</t>
  </si>
  <si>
    <t>ZB743</t>
  </si>
  <si>
    <t>Manžeta TK k tonometru dospělá dvouhadičková na suchý zip P00171</t>
  </si>
  <si>
    <t>ZC735</t>
  </si>
  <si>
    <t>Vzduchovod ústní guedell 100 mm 24107</t>
  </si>
  <si>
    <t>ZA709</t>
  </si>
  <si>
    <t>Katetr močový foley 22CH bal. á 12 ks 1575-02</t>
  </si>
  <si>
    <t>ZC734</t>
  </si>
  <si>
    <t>Vzduchovod ústní guedell   90 mm 24106</t>
  </si>
  <si>
    <t>ZD030</t>
  </si>
  <si>
    <t>Skalpel jednorázový cutfix sterilní bal. á 10 ks 5518040</t>
  </si>
  <si>
    <t>ZJ672</t>
  </si>
  <si>
    <t>Pohár na moč 250 ml UH GAMA204809</t>
  </si>
  <si>
    <t>ZF742</t>
  </si>
  <si>
    <t>Kit pro perikardiocentézu LMP003P6</t>
  </si>
  <si>
    <t>ZA904</t>
  </si>
  <si>
    <t>Mikronebulizér s maskou 41893</t>
  </si>
  <si>
    <t>ZB171</t>
  </si>
  <si>
    <t>Maska kyslíková 1041</t>
  </si>
  <si>
    <t>ZB107</t>
  </si>
  <si>
    <t>System vibrační ACAPELLA 27-7000</t>
  </si>
  <si>
    <t>ZF743</t>
  </si>
  <si>
    <t>Kit pro perikardiocentézu LMP003P8</t>
  </si>
  <si>
    <t>ZB678</t>
  </si>
  <si>
    <t>Cévka odsávací CH16 s finger. 10-16.238</t>
  </si>
  <si>
    <t>ZB669</t>
  </si>
  <si>
    <t>Hadice odsávací 2 kohouty 7/11, délka 180 cm Softub TA 7181</t>
  </si>
  <si>
    <t>ZC894</t>
  </si>
  <si>
    <t>Kryt průtokoměru plastový 100 162-087-902</t>
  </si>
  <si>
    <t>ZB667</t>
  </si>
  <si>
    <t>Hadička spojovací tlaková unicath pr. 2,5 mm x   25 cm PB 3302 M</t>
  </si>
  <si>
    <t>ZA715</t>
  </si>
  <si>
    <t>Set infuzní intrafix 4062957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</si>
  <si>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</si>
  <si>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</si>
  <si>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</si>
  <si>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</si>
  <si>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</si>
  <si>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</si>
  <si>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</si>
  <si>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ZA832</t>
  </si>
  <si>
    <t>Jehla injekční 0,9 x   40 mm žlutá 4657519</t>
  </si>
  <si>
    <t>ZA833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</si>
  <si>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</si>
  <si>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</si>
  <si>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</si>
  <si>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</si>
  <si>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</si>
  <si>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</si>
  <si>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</si>
  <si>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</si>
  <si>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</si>
  <si>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</si>
  <si>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</si>
  <si>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</si>
  <si>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</si>
  <si>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ZK475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</si>
  <si>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</si>
  <si>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</si>
  <si>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</si>
  <si>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</si>
  <si>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</si>
  <si>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</si>
  <si>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303365</t>
  </si>
  <si>
    <t>Rukavice operační latexové s pudrem ansell medigrip plus vel. 8,0 303506(303366)</t>
  </si>
  <si>
    <t>ZL075</t>
  </si>
  <si>
    <t>Rukavice operační gammex bez pudru PF EnLite vel. 8,5 353387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</si>
  <si>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</si>
  <si>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</si>
  <si>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</si>
  <si>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</si>
  <si>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</si>
  <si>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</si>
  <si>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</si>
  <si>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</si>
  <si>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</si>
  <si>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</si>
  <si>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</si>
  <si>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</si>
  <si>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</si>
  <si>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</si>
  <si>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</si>
  <si>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</si>
  <si>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</si>
  <si>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</si>
  <si>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</si>
  <si>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</si>
  <si>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</si>
  <si>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</si>
  <si>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ABO set monoklonální na 30</t>
  </si>
  <si>
    <t>ZA064</t>
  </si>
  <si>
    <t>Krytí sorbalgon 5 x  5 cm  bal. á 10  ks 999598</t>
  </si>
  <si>
    <t>ZB424</t>
  </si>
  <si>
    <t>Elektroda EKG H34SG 31.1946.21</t>
  </si>
  <si>
    <t>ZB762</t>
  </si>
  <si>
    <t>Zkumavka červená 6 ml 456092</t>
  </si>
  <si>
    <t>ZD808</t>
  </si>
  <si>
    <t>Kanyla vasofix 22G modrá safety 4269098S-01</t>
  </si>
  <si>
    <t>ZF160</t>
  </si>
  <si>
    <t>Kanyla vasofix 14G oranžová safety 4269225S-01</t>
  </si>
  <si>
    <t>ZB587</t>
  </si>
  <si>
    <t>Vzduchovod nosní PVC 8,0/10 579210</t>
  </si>
  <si>
    <t>ZC736</t>
  </si>
  <si>
    <t>Vzduchovod ústní guedell 120 mm 24109</t>
  </si>
  <si>
    <t>ZA317</t>
  </si>
  <si>
    <t>Krytí s mastí atrauman 5 x  5 cm bal. á 10 ks 499510</t>
  </si>
  <si>
    <t>ZA318</t>
  </si>
  <si>
    <t>Náplast transpore 1,25 cm x 9,14 m 1527-0</t>
  </si>
  <si>
    <t>ZA327</t>
  </si>
  <si>
    <t>Krytí hydrocoll 10 x 10 cm bal. á 10 ks 900744</t>
  </si>
  <si>
    <t>ZA338</t>
  </si>
  <si>
    <t>Obinadlo hydrofilní   6 cm x   5 m 13005</t>
  </si>
  <si>
    <t>ZA339</t>
  </si>
  <si>
    <t>Obinadlo hydrofilní   8 cm x   5 m 13006</t>
  </si>
  <si>
    <t>ZA418</t>
  </si>
  <si>
    <t>Náplast metaline pod TS 8 x 9 cm 23094</t>
  </si>
  <si>
    <t>ZA425</t>
  </si>
  <si>
    <t>Obinadlo hydrofilní 10 cm x   5 m 13007</t>
  </si>
  <si>
    <t>ZA476</t>
  </si>
  <si>
    <t>Krytí mepilex border lite 10 x 10 cm bal. á 5 ks 281300-00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</si>
  <si>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</si>
  <si>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</si>
  <si>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</si>
  <si>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</si>
  <si>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</si>
  <si>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</si>
  <si>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</si>
  <si>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 xml:space="preserve">Krytí nu-gel 25 g bal. á 6 ks MNG425 </t>
  </si>
  <si>
    <t>ZA589</t>
  </si>
  <si>
    <t>Tampon sterilní stáčený 30 x 30 cm / 5 ks karton á 1500 ks 28007</t>
  </si>
  <si>
    <t>ZA617</t>
  </si>
  <si>
    <t>Tampon TC-OC k ošetření dutiny ústní á 250 ks 12240</t>
  </si>
  <si>
    <t>ZH011</t>
  </si>
  <si>
    <t>Náplast micropore 1,25 cm x 9,14 m bal. á 24 ks 1530-0</t>
  </si>
  <si>
    <t>ZI973</t>
  </si>
  <si>
    <t>Pěna malá  V.A.C M8275051</t>
  </si>
  <si>
    <t>ZA622</t>
  </si>
  <si>
    <t>Kompresa NT   5 x  5 cm nesterilní 06101</t>
  </si>
  <si>
    <t>ZL789</t>
  </si>
  <si>
    <t>Obvaz sterilní hotový č. 2 A4091360</t>
  </si>
  <si>
    <t>ZL790</t>
  </si>
  <si>
    <t>Obvaz sterilní hotový č. 3 A4101144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</si>
  <si>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</si>
  <si>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</si>
  <si>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</si>
  <si>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</si>
  <si>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</si>
  <si>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</si>
  <si>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ZA610</t>
  </si>
  <si>
    <t>Tampon sterilní stáčený 20 x 20 cm / 10 ks karton á 4800 ks 28004</t>
  </si>
  <si>
    <t>ZD599</t>
  </si>
  <si>
    <t>Krytí atrauman 7,5 x 10 cm bal. á 10 ks 499513</t>
  </si>
  <si>
    <t>ZF424</t>
  </si>
  <si>
    <t>Krytí suprasorb X   5 x 5 cm bal. á 5 ks 20534</t>
  </si>
  <si>
    <t>ZC715</t>
  </si>
  <si>
    <t>Krytí suprasorb X   5 x 5 cm bal. á 5 ks 20540</t>
  </si>
  <si>
    <t>ZF748</t>
  </si>
  <si>
    <t>Krytí suprasorb H 14x14 cm bal. á 5 ks 20430</t>
  </si>
  <si>
    <t>ZA532</t>
  </si>
  <si>
    <t>Krytí suprasorb F 15 cm x 10 m 20469</t>
  </si>
  <si>
    <t>ZA597</t>
  </si>
  <si>
    <t>Krytí aquacel  hydrofibre 5 x  5 cm á 10 ks 177901 (1161262)</t>
  </si>
  <si>
    <t>ZA119</t>
  </si>
  <si>
    <t>Trokar hrudní CH18 636.18</t>
  </si>
  <si>
    <t>ZA170</t>
  </si>
  <si>
    <t>Pásek k TS kanyle pěnový 520000</t>
  </si>
  <si>
    <t>ZA428</t>
  </si>
  <si>
    <t>Systém odsávací uzavřený CH14 jednocestný 57 cm 72 hod. bal. á 20 ks Z110-14</t>
  </si>
  <si>
    <t>ZA689</t>
  </si>
  <si>
    <t>Hadička spojovací tlaková unicath pr. 1,0 mm x 150 cm PB 3115 M</t>
  </si>
  <si>
    <t>ZA728</t>
  </si>
  <si>
    <t>Lopatka lékařská nesterilní 1320100655</t>
  </si>
  <si>
    <t>ZA746</t>
  </si>
  <si>
    <t>Stříkačka injekční 3-dílná 1 ml L Omnifix Solo tuberculin 9161406V</t>
  </si>
  <si>
    <t>ZA831</t>
  </si>
  <si>
    <t>Rourka rektální CH20 délka 40 cm 19-20.100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</si>
  <si>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</si>
  <si>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</si>
  <si>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</si>
  <si>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</si>
  <si>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</si>
  <si>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</si>
  <si>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</si>
  <si>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</si>
  <si>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</si>
  <si>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</si>
  <si>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</si>
  <si>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</si>
  <si>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</si>
  <si>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</si>
  <si>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</si>
  <si>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</si>
  <si>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</si>
  <si>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</si>
  <si>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</si>
  <si>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ZB312</t>
  </si>
  <si>
    <t>Zavaděč trach. rourek pro TR vel. 5.0-8.0 mm bal. á 10 ks 100/120/200</t>
  </si>
  <si>
    <t>ZB314</t>
  </si>
  <si>
    <t>Kanyla TS 8,0 s manžetou bal. á 2 ks 100/523/080</t>
  </si>
  <si>
    <t>ZB477</t>
  </si>
  <si>
    <t>Kohout trojcestný lopez valve AA-011-M9000 S</t>
  </si>
  <si>
    <t>ZB536</t>
  </si>
  <si>
    <t>Kanyla arteriální á 25 ks BED:682245</t>
  </si>
  <si>
    <t>Kanyla arteriální á 25 ks 682245</t>
  </si>
  <si>
    <t>ZB543</t>
  </si>
  <si>
    <t>Souprava odběrová tracheální G05206</t>
  </si>
  <si>
    <t>ZB772</t>
  </si>
  <si>
    <t>Přechodka adaptér luer 450070</t>
  </si>
  <si>
    <t>ZB777</t>
  </si>
  <si>
    <t>Zkumavka červená 4 ml gel 454071</t>
  </si>
  <si>
    <t>ZB852</t>
  </si>
  <si>
    <t>Elektroda defibrilační adhezivní pro dospělé bal. á 10 ks 130 x 100 mm 2059145-010</t>
  </si>
  <si>
    <t>ZB966</t>
  </si>
  <si>
    <t>Nůžky chirurgické rovné hrotnaté 15 cm B397113920005</t>
  </si>
  <si>
    <t>ZB988</t>
  </si>
  <si>
    <t>System hrudní drenáže Pleur-evac bal. á 6 ks A-6000-08LF</t>
  </si>
  <si>
    <t>System hrudní drenáže Pleur-evac bal. á 6 ks pro dospělé A-6000-08LF</t>
  </si>
  <si>
    <t>ZC506</t>
  </si>
  <si>
    <t>Kompresa NT 10 x 10 cm / 5 ks sterilní 1325020275</t>
  </si>
  <si>
    <t>ZC586</t>
  </si>
  <si>
    <t>Filtr H-V kompaktní kombinovaný sterilní přímý á 25 ks 19401</t>
  </si>
  <si>
    <t>ZC640</t>
  </si>
  <si>
    <t>Senzor flotrac s hadicí 213 cm MHD8R</t>
  </si>
  <si>
    <t>ZC740</t>
  </si>
  <si>
    <t>Maska tracheostomická bal.á 50 ks 1075</t>
  </si>
  <si>
    <t>ZC769</t>
  </si>
  <si>
    <t>Hadička spojovací HS 1,8 x 450LL 606301</t>
  </si>
  <si>
    <t>ZC772</t>
  </si>
  <si>
    <t>Maska aerosolová pro dospělé 13101</t>
  </si>
  <si>
    <t>ZC777</t>
  </si>
  <si>
    <t>Filtr sací MSF 271-022-001</t>
  </si>
  <si>
    <t>ZC863</t>
  </si>
  <si>
    <t>Hadička spojovací HS 1,8 x 1800LL 606304</t>
  </si>
  <si>
    <t>ZD113</t>
  </si>
  <si>
    <t>Manžeta fixační Ute-Fix á 30 ks NKS:40-06</t>
  </si>
  <si>
    <t>ZD212</t>
  </si>
  <si>
    <t>Brýle kyslíkové pro dospělé 1161000/L</t>
  </si>
  <si>
    <t>ZD261</t>
  </si>
  <si>
    <t>Kanyla ET 7.0 mm s manž. bal. á 20 ks 100/199/070</t>
  </si>
  <si>
    <t>ZD492</t>
  </si>
  <si>
    <t>Svěrka držáku flovac-plast 100 11-5122 (230-500)</t>
  </si>
  <si>
    <t>ZD903</t>
  </si>
  <si>
    <t>Kontejner+lopatka 30 ml nesterilní 331690251330</t>
  </si>
  <si>
    <t>ZE018</t>
  </si>
  <si>
    <t xml:space="preserve">Kyveta k hemochr. bal. 45 ks JACT-LR </t>
  </si>
  <si>
    <t xml:space="preserve">Kyveta k hemochron bal. 45 ks JACT-LR </t>
  </si>
  <si>
    <t>ZE146</t>
  </si>
  <si>
    <t>Micro mist nebulizer bal. á 50 ks 41745</t>
  </si>
  <si>
    <t>In-Line-Neb Tee Kit  bal. á 50 ks 41745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</si>
  <si>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</si>
  <si>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</si>
  <si>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</si>
  <si>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</si>
  <si>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</si>
  <si>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VAD:G-118001- doprodej</t>
  </si>
  <si>
    <t>ZH168</t>
  </si>
  <si>
    <t>Stříkačka injekční 3-dílná 1 ml L tuberculin s jehlou KD-JECT III 831786</t>
  </si>
  <si>
    <t>ZH817</t>
  </si>
  <si>
    <t>Katetr močový foley CH18 180605-000180</t>
  </si>
  <si>
    <t>ZH818</t>
  </si>
  <si>
    <t>Katetr močový foley CH20 180605-000200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</si>
  <si>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</si>
  <si>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</si>
  <si>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</si>
  <si>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</si>
  <si>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</si>
  <si>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</si>
  <si>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</si>
  <si>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</si>
  <si>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</si>
  <si>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</si>
  <si>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</si>
  <si>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</si>
  <si>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</si>
  <si>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</si>
  <si>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</si>
  <si>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</si>
  <si>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ZL249</t>
  </si>
  <si>
    <t>Hadice vrapovaná bal. á 50 m 038-01-228</t>
  </si>
  <si>
    <t>ZL333</t>
  </si>
  <si>
    <t>Systém odsávací uzavřený ET Comfortsoft CH 14 55 cm 72 hod. 02-011-11</t>
  </si>
  <si>
    <t>ZA252</t>
  </si>
  <si>
    <t>Zavaděč perkutánní intro-flex 8,5F bal. á 10 ks I350BF85</t>
  </si>
  <si>
    <t>ZA725</t>
  </si>
  <si>
    <t>Kanyla TS 8,0 s manžetou bal. á 10 ks 100/860/080</t>
  </si>
  <si>
    <t>ZA969</t>
  </si>
  <si>
    <t>Flocare set pro gravitační výživu 35146 (569920)</t>
  </si>
  <si>
    <t>ZB105</t>
  </si>
  <si>
    <t>Kanyla TS 7,5 s manžetou 100/800/075</t>
  </si>
  <si>
    <t>ZB263</t>
  </si>
  <si>
    <t>Kanyla TS 9,0 s manžetou bal. á 2 ks 100/523/090</t>
  </si>
  <si>
    <t>ZB298</t>
  </si>
  <si>
    <t>Trokar hrudní Argyle Ch16/25 cm bal. á 10 ks 8888561035</t>
  </si>
  <si>
    <t>ZB303</t>
  </si>
  <si>
    <t>Spojka asymetrická 4 x 7 mm 120 420</t>
  </si>
  <si>
    <t>ZB310</t>
  </si>
  <si>
    <t>Kanyla ET 8.0 mm s manž. bal. á 20 ks 100/199/080</t>
  </si>
  <si>
    <t>ZB318</t>
  </si>
  <si>
    <t>Maska resuscitační nafuk.dosp.velká bal. á 20 ks 41282</t>
  </si>
  <si>
    <t>ZB322</t>
  </si>
  <si>
    <t>Maska resuscitační nafuk.dosp.střed bal. á 20 ks 41281</t>
  </si>
  <si>
    <t>ZB531</t>
  </si>
  <si>
    <t>Hadička vysokotlaká combidyn 200 cm 5215035</t>
  </si>
  <si>
    <t>ZB545</t>
  </si>
  <si>
    <t>Spojka asymetrická 7-10 60 mm 75111</t>
  </si>
  <si>
    <t>ZB632</t>
  </si>
  <si>
    <t>Ventil expirační jednorázový á 10 ks 84 14 776</t>
  </si>
  <si>
    <t>Ventil expirační jednorázový á 10 ks 8414776</t>
  </si>
  <si>
    <t>ZB666</t>
  </si>
  <si>
    <t>Spojka Y symetrická 9-9-9 mm 120 490</t>
  </si>
  <si>
    <t>Spojka Y symetrická 9 x 9 x 9 mm 120 490</t>
  </si>
  <si>
    <t>ZB937</t>
  </si>
  <si>
    <t>Nůžky chirurgické rovné hrotnaté P00770</t>
  </si>
  <si>
    <t>ZC351</t>
  </si>
  <si>
    <t>Systém odsávací uzavřený CH14 jednocestný 30 cm 72 hod. bal. á 20 ks Z115-14</t>
  </si>
  <si>
    <t>ZD021</t>
  </si>
  <si>
    <t>Láhev 0,50 l šroubový uzávěr 111-888-055</t>
  </si>
  <si>
    <t>ZD454</t>
  </si>
  <si>
    <t>Filtr pro dospělé s HME a portem 038-41-355</t>
  </si>
  <si>
    <t>ZF295</t>
  </si>
  <si>
    <t>Okruh anesteziologický 1,6 m s nízkou poddajností 038-01-130</t>
  </si>
  <si>
    <t>ZF668</t>
  </si>
  <si>
    <t>Manžeta přetlaková 500 ml classic P01268</t>
  </si>
  <si>
    <t>ZG481</t>
  </si>
  <si>
    <t>Systém hrudní drenáže Pleur-evac A-6002-08LF</t>
  </si>
  <si>
    <t>Systém hrudní drenáže Pleur-evac 950 ml 2 cestný A-6002-08LF</t>
  </si>
  <si>
    <t>ZJ277</t>
  </si>
  <si>
    <t>Ventil jednorázový expirační V500 á 10 ks MP01060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</si>
  <si>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</si>
  <si>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</si>
  <si>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</si>
  <si>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</si>
  <si>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ZC982</t>
  </si>
  <si>
    <t>Kanyla TS 8,5 s manžetou bal. á 10 ks 100/860/085</t>
  </si>
  <si>
    <t>ZL437</t>
  </si>
  <si>
    <t>Trokar hrudní CH28 délka 40 cm vnější pr. 9,3 mm bal. á 10 ks 02.000.30.028</t>
  </si>
  <si>
    <t>ZB793</t>
  </si>
  <si>
    <t>Lžíce laryngoskopická 3 bal. á 10 ks DS.2940.150.20</t>
  </si>
  <si>
    <t>ZB899</t>
  </si>
  <si>
    <t>Senzor spirologický bal. á 5 ks 8403735-03</t>
  </si>
  <si>
    <t>ZB309</t>
  </si>
  <si>
    <t>Kanyla ET 7.5 mm s manž. bal. á 20 ks 100/199/075</t>
  </si>
  <si>
    <t>ZL216</t>
  </si>
  <si>
    <t>Senzor fore-sight dual large (dle domluvy p. Pecky na ks) 01-07-2007</t>
  </si>
  <si>
    <t>ZL175</t>
  </si>
  <si>
    <t>Systém odsávací uzavřený ET Comfortsoft CH 12 55 cm 72 hod. 02-011-10</t>
  </si>
  <si>
    <t>ZL215</t>
  </si>
  <si>
    <t>Senzor fore-sight dual medium (dle domluvy p. Pecky na ks) 01-07-2005</t>
  </si>
  <si>
    <t>ZL438</t>
  </si>
  <si>
    <t>Trokar hrudní CH32 délka 40 cm vnější pr. 10,6 mm bal. á 10 ks 02.000.30.032</t>
  </si>
  <si>
    <t>ZD724</t>
  </si>
  <si>
    <t>Rourka vrap.s hladkým průsvitem 20011</t>
  </si>
  <si>
    <t>ZB333</t>
  </si>
  <si>
    <t>Spojka paralerní na 3 vaky-par bal. á 20 ks H3051</t>
  </si>
  <si>
    <t>ZJ654</t>
  </si>
  <si>
    <t>Maska pro neinvazivní ventilaci Nova Star vel. M MP01580</t>
  </si>
  <si>
    <t>ZE373</t>
  </si>
  <si>
    <t>Kanyla ET se sáním nad manžetou SACETT I.D. 7,5 mm 100/189/075</t>
  </si>
  <si>
    <t>ZD996</t>
  </si>
  <si>
    <t>Spojka Y 9-9-9 nest. 86062572</t>
  </si>
  <si>
    <t>ZF442</t>
  </si>
  <si>
    <t>Vak dýchací 2000 ml 2820</t>
  </si>
  <si>
    <t>ZF196</t>
  </si>
  <si>
    <t>Kanyla ET se sáním nad manžetou SACETT I.D. 8,0 mm 100/189/080</t>
  </si>
  <si>
    <t>ZL176</t>
  </si>
  <si>
    <t>Systém odsávací uzavřený ET Comfortsoft CH 16 55 cm 72 hod. 02-011-12</t>
  </si>
  <si>
    <t>ZH300</t>
  </si>
  <si>
    <t>Lžíce laryngoskopická 4 bal. á 10 ks 670150-100040</t>
  </si>
  <si>
    <t>ZA116</t>
  </si>
  <si>
    <t>Kanyla TS 10,0 s manžetou 100/523/100</t>
  </si>
  <si>
    <t>ZF283</t>
  </si>
  <si>
    <t>Držák pro zásobník katetrů N077.1030</t>
  </si>
  <si>
    <t>ZM314</t>
  </si>
  <si>
    <t>Vak jednorázový k odsávačce flovac 2l hadice 1,8 m 000-036-031</t>
  </si>
  <si>
    <t>ZB497</t>
  </si>
  <si>
    <t>Hadička vysokotlaká combidyn 20 cm bal. á 50 ks 5204941</t>
  </si>
  <si>
    <t>ZM315</t>
  </si>
  <si>
    <t>Vak jednorázový k odsávačce flovac 1l hadice 1,8 m 000-036-030</t>
  </si>
  <si>
    <t>ZE239</t>
  </si>
  <si>
    <t>Vak jednorázový k odsávačce flovac 1l bez hadice 000-036-010</t>
  </si>
  <si>
    <t>ZC832</t>
  </si>
  <si>
    <t>Pleuracan A bal. á 10 ks 4462556</t>
  </si>
  <si>
    <t>ZC732</t>
  </si>
  <si>
    <t>Vzduchovod ústní guedell   70 mm 24104</t>
  </si>
  <si>
    <t>ZJ655</t>
  </si>
  <si>
    <t>Kyveta CO2 dospělá 6870279</t>
  </si>
  <si>
    <t>ZH299</t>
  </si>
  <si>
    <t>Lžíce laryngoskopická 3 bal. á 10 ks 670150-100030</t>
  </si>
  <si>
    <t>ZB313</t>
  </si>
  <si>
    <t>Zavaděč trach. rourek bal. á 10 ks 100/120/300</t>
  </si>
  <si>
    <t>ZH091</t>
  </si>
  <si>
    <t>Trokar hrudní Argyle Ch8/23 cm bal. á 10 ks 8888560805</t>
  </si>
  <si>
    <t>ZE846</t>
  </si>
  <si>
    <t>Katetr volumeview-combo kit 5F 20 cm VLV8R520</t>
  </si>
  <si>
    <t>ZC039</t>
  </si>
  <si>
    <t>Kádinka 250 ml vysoká sklo 632417012250</t>
  </si>
  <si>
    <t>ZB818</t>
  </si>
  <si>
    <t>Katetr CVC 3 lumen certofix protect trio 4163214P-S1+set rouškování pro CVC bal. á 10 ks 47561111</t>
  </si>
  <si>
    <t>ZC637</t>
  </si>
  <si>
    <t>Arteriofix bal. á 20 ks 20G 5206324</t>
  </si>
  <si>
    <t>ZA191</t>
  </si>
  <si>
    <t>Katetr 3 lumen 7Fr MAC bal. á 5 ks ML-00703</t>
  </si>
  <si>
    <t>ZB819</t>
  </si>
  <si>
    <t>Arteriofix bal. á 20 ks 5206332</t>
  </si>
  <si>
    <t>ZC218</t>
  </si>
  <si>
    <t>Katetr dialyzační 2 lumen  14,0Fr 15 cm CS-22142-F</t>
  </si>
  <si>
    <t>ZC998</t>
  </si>
  <si>
    <t>Katetr centrální žilní-set CS-04400</t>
  </si>
  <si>
    <t>ZF904</t>
  </si>
  <si>
    <t>Katetr bipolární stimul. 5FR AI07155</t>
  </si>
  <si>
    <t>ZA199</t>
  </si>
  <si>
    <t>Katetr CVC  3 lumen 7Fr s antimikrob.úprav. á 5 ks NM-22703</t>
  </si>
  <si>
    <t>Katetr CVC 3 lumen 7Fr s antimikrob.úprav. á 5 ks NM-22703</t>
  </si>
  <si>
    <t>Katetr CVC 3 lumen 7Fr s antimikrob.úprav. bal. á 5 ks NM-22703</t>
  </si>
  <si>
    <t>ZA254</t>
  </si>
  <si>
    <t>Katetr SG CCO,CEDV,CSvO2 7,5F 774HF75</t>
  </si>
  <si>
    <t>ZC212</t>
  </si>
  <si>
    <t>Katetr term.+ sheat 7Fr AH-05050</t>
  </si>
  <si>
    <t>ZE079</t>
  </si>
  <si>
    <t>Set transfúzní non PVC s odvzdušněním a bakteriálním filtrem ZAR-I-TS</t>
  </si>
  <si>
    <t>ZE420</t>
  </si>
  <si>
    <t>Set hadicový pro aquarius hemofiltr HF19 AQUASET19</t>
  </si>
  <si>
    <t>ZC393</t>
  </si>
  <si>
    <t>Set pro enterální výživu applix smart/vision á 30 ks 7751691</t>
  </si>
  <si>
    <t>Jehla injekční 0,9 x 40 mm žlutá 4657519</t>
  </si>
  <si>
    <t>Jehla injekční 0,8 x   40 mm zelená 4657527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</si>
  <si>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</si>
  <si>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</si>
  <si>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</si>
  <si>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</si>
  <si>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</si>
  <si>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</si>
  <si>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ZL074</t>
  </si>
  <si>
    <t>Rukavice operační gammex bez pudru PF EnLite vel. 8,0 353386</t>
  </si>
  <si>
    <t>DA002</t>
  </si>
  <si>
    <t>PROUZKY TETRAPHAN DIA  KATALOGO</t>
  </si>
  <si>
    <t>DD075</t>
  </si>
  <si>
    <t>MEMBR.SOUPRAVA REF.D711</t>
  </si>
  <si>
    <t>DC515</t>
  </si>
  <si>
    <t>HYPOCHLORID.ROZTOK,S5362</t>
  </si>
  <si>
    <t>DC320</t>
  </si>
  <si>
    <t>AUTOCHECK TM5+/LEVEL3/S7755</t>
  </si>
  <si>
    <t>DA001</t>
  </si>
  <si>
    <t>PROUZKY DIAPHAN pro samotestování 50ks</t>
  </si>
  <si>
    <t>DC240</t>
  </si>
  <si>
    <t>KALIBRACNI ROZTOK S1720</t>
  </si>
  <si>
    <t>DC241</t>
  </si>
  <si>
    <t>KALIBRACNI ROZTOK S1730</t>
  </si>
  <si>
    <t>DF171</t>
  </si>
  <si>
    <t>KALIBRACNI ROZTOK1  S1820 (ABL 825)</t>
  </si>
  <si>
    <t>DB942</t>
  </si>
  <si>
    <t>MEMBR.SOUPRAVA PCO2 D788</t>
  </si>
  <si>
    <t>DB599</t>
  </si>
  <si>
    <t>PROMÝVACÍ ROZTOK S4970</t>
  </si>
  <si>
    <t>DF169</t>
  </si>
  <si>
    <t>PROMYVACI ROZTOK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</si>
  <si>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</si>
  <si>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</si>
  <si>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</si>
  <si>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</si>
  <si>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</si>
  <si>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</si>
  <si>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DC806</t>
  </si>
  <si>
    <t>CISTICI ROZTOK S7375, 175 ml</t>
  </si>
  <si>
    <t>DF170</t>
  </si>
  <si>
    <t>CISTICI ROZTOK S8375 (ABL 825)</t>
  </si>
  <si>
    <t>DC853</t>
  </si>
  <si>
    <t>KALIBRACNI PLYN 2</t>
  </si>
  <si>
    <t>DF166</t>
  </si>
  <si>
    <t>KALIBRACNI ROZTOK2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</si>
  <si>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</si>
  <si>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</si>
  <si>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</si>
  <si>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</si>
  <si>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</si>
  <si>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</si>
  <si>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DD354</t>
  </si>
  <si>
    <t>TEG Kaolin</t>
  </si>
  <si>
    <t>DF593</t>
  </si>
  <si>
    <t>Zkumavka bez heparinasy a 20 ks</t>
  </si>
  <si>
    <t>DE022</t>
  </si>
  <si>
    <t>Glukózová membránová souprava, D7066</t>
  </si>
  <si>
    <t>DD309</t>
  </si>
  <si>
    <t>Laktátová membránová souprava, D7077</t>
  </si>
  <si>
    <t>DD268</t>
  </si>
  <si>
    <t>SADA MEMBRAN PRO CA ELDU</t>
  </si>
  <si>
    <t>DC634</t>
  </si>
  <si>
    <t>THB KALIBRACNI ROZTOK,S7770</t>
  </si>
  <si>
    <t>DC959</t>
  </si>
  <si>
    <t>MEMBRÁNOVÁ SOUPRAVA  Na+ D755</t>
  </si>
  <si>
    <t>DD269</t>
  </si>
  <si>
    <t>SADA MEMBRAN PRO CL ELDU</t>
  </si>
  <si>
    <t>DD267</t>
  </si>
  <si>
    <t>SADA MEMBRAN PRO K ELDU,D722</t>
  </si>
  <si>
    <t>DG379</t>
  </si>
  <si>
    <t>Doprava 21%</t>
  </si>
  <si>
    <t>ZA337</t>
  </si>
  <si>
    <t>Náplast softpore 1,25 cm x 9,15 m bal. á 24 ks 1320103111</t>
  </si>
  <si>
    <t>ZA423</t>
  </si>
  <si>
    <t>Obinadlo elastické idealtex 12 cm x 5 m 9310633</t>
  </si>
  <si>
    <t>ZA444</t>
  </si>
  <si>
    <t>Tampon nesterilní stáčený 20 x 19 cm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</si>
  <si>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</si>
  <si>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</si>
  <si>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</si>
  <si>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</si>
  <si>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</si>
  <si>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 náhrada za krytí opsite flexifix 10 cm x 10 m ) 7237801</t>
  </si>
  <si>
    <t>Krytí hypafix transparent (náhrada za krytí opsite flexifix 10 cm x 10 m) 7237801</t>
  </si>
  <si>
    <t>ZF080</t>
  </si>
  <si>
    <t>Tampon šitý 12 x 47 cm karton á 300 ks 1230100311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</si>
  <si>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</si>
  <si>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</si>
  <si>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</si>
  <si>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</si>
  <si>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ZA494</t>
  </si>
  <si>
    <t>Fólie incizní rucodrape ( opraflex ) 45 x 20 cm 25443</t>
  </si>
  <si>
    <t>ZJ275</t>
  </si>
  <si>
    <t>Krytí aquacel Ag surgical 9 x 25 cm á 10 ks 412011</t>
  </si>
  <si>
    <t>ZE824</t>
  </si>
  <si>
    <t>Krytí cellistyp 5 x 7 cm bal. á 15 ks (náhrada za okcel) 2080508</t>
  </si>
  <si>
    <t>ZM326</t>
  </si>
  <si>
    <t>Krytí nevstřebatelné textilní hemopatch kit. box medium 4,5 x 4,5 cm bal. á 3 ks 1503746</t>
  </si>
  <si>
    <t>ZM332</t>
  </si>
  <si>
    <t>Krytí nevstřebatelné textilní hemopatch kit. box medium 4,5 x 9 cm bal. á 3 ks 1503747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</si>
  <si>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</si>
  <si>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</si>
  <si>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</si>
  <si>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</si>
  <si>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</si>
  <si>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</si>
  <si>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</si>
  <si>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</si>
  <si>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</si>
  <si>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</si>
  <si>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</si>
  <si>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</si>
  <si>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</si>
  <si>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</si>
  <si>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</si>
  <si>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</si>
  <si>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</si>
  <si>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</si>
  <si>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</si>
  <si>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</si>
  <si>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</si>
  <si>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</si>
  <si>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ZA259</t>
  </si>
  <si>
    <t>Kanyla do safény vessel VSL009WV</t>
  </si>
  <si>
    <t>ZA759</t>
  </si>
  <si>
    <t>Drén redon CH10 50 cm U2111000</t>
  </si>
  <si>
    <t>ZA791</t>
  </si>
  <si>
    <t>Stříkačka janett 3-dílná 140-160 ml vyplachovací JNP1543 MED114408</t>
  </si>
  <si>
    <t>Stříkačka janett 3-dílná 140-160 ml sterilní vyplachovací JNP1543 MED114408</t>
  </si>
  <si>
    <t>ZA932</t>
  </si>
  <si>
    <t>Elektroda neutrální ke koagulaci bal. á 50 ks E7509</t>
  </si>
  <si>
    <t>ZB011</t>
  </si>
  <si>
    <t xml:space="preserve">Kanyla aortální glide EZF21TA 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</si>
  <si>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</si>
  <si>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</si>
  <si>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</si>
  <si>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</si>
  <si>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</si>
  <si>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</si>
  <si>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</si>
  <si>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Argyle Ch24/41 cm bal. á 10 ks 8888561050</t>
  </si>
  <si>
    <t>ZB164</t>
  </si>
  <si>
    <t xml:space="preserve">Kyveta k hemochr. ACT+  bal. 45 ks JACT+ </t>
  </si>
  <si>
    <t xml:space="preserve">Kyveta k hemochron ACT+  bal. 45 ks JACT+ </t>
  </si>
  <si>
    <t>ZB165</t>
  </si>
  <si>
    <t>Elektroda steelex elec 3/0 á 36 ks C0992070</t>
  </si>
  <si>
    <t>ZB358</t>
  </si>
  <si>
    <t>Kanyla venózní perfuzní jednostupňová TFM024L</t>
  </si>
  <si>
    <t>ZB418</t>
  </si>
  <si>
    <t>Kanyla endobronchiální levá 35FG 198-35L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</si>
  <si>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</si>
  <si>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</si>
  <si>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</si>
  <si>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</si>
  <si>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</si>
  <si>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</si>
  <si>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</si>
  <si>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</si>
  <si>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ZB539</t>
  </si>
  <si>
    <t>Kanyla endobronchiální levá 37FG 198-37L</t>
  </si>
  <si>
    <t>ZB540</t>
  </si>
  <si>
    <t>Kanyla endobronchiální levá 39F 198-39L</t>
  </si>
  <si>
    <t>ZB553</t>
  </si>
  <si>
    <t>Láhev redon hi-vac 400 ml-kompletní 05.000.22.803</t>
  </si>
  <si>
    <t>ZB598</t>
  </si>
  <si>
    <t>Spojka přímá symetrická 7 x 7 mm 120 430</t>
  </si>
  <si>
    <t>Spojka přímá symetrická 7 x 7 mm 60.23.00 (120 430)</t>
  </si>
  <si>
    <t>ZB844</t>
  </si>
  <si>
    <t>Esmarch 60 x 1250 KVS 06125</t>
  </si>
  <si>
    <t>ZB866</t>
  </si>
  <si>
    <t>Drát ocelový Steel 7,4 x 45 cm M624G</t>
  </si>
  <si>
    <t>ZB916</t>
  </si>
  <si>
    <t>Okruh anesteziologický univerzální 1,6 m 2900</t>
  </si>
  <si>
    <t>ZB964</t>
  </si>
  <si>
    <t>Výplň pro chir. svorky 86 mm, pár č.6 DSAFE86</t>
  </si>
  <si>
    <t>ZC291</t>
  </si>
  <si>
    <t>Manžeta přetlaková 1000 ml 100 ZIT-1000 (051-018-804)</t>
  </si>
  <si>
    <t>ZC655</t>
  </si>
  <si>
    <t>Kanyla venózní perfuzní jednostupňová TFM026L</t>
  </si>
  <si>
    <t>ZC728</t>
  </si>
  <si>
    <t>Hadice silikon 1,5 x 3 m á 25 m 34.000.00.101</t>
  </si>
  <si>
    <t>ZC743</t>
  </si>
  <si>
    <t>Katetr močový tiemann CH14 s balonkem bal. á 12 ks K02-9814-02</t>
  </si>
  <si>
    <t>ZC744</t>
  </si>
  <si>
    <t>Katetr močový tiemann CH16 s balonkem bal. á 12 ks K02-9816-02</t>
  </si>
  <si>
    <t>ZC752</t>
  </si>
  <si>
    <t>Čepelka skalpelová 15 BB515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</si>
  <si>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</si>
  <si>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</si>
  <si>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</si>
  <si>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</si>
  <si>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</si>
  <si>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</si>
  <si>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</si>
  <si>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</si>
  <si>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</si>
  <si>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</si>
  <si>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</si>
  <si>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</si>
  <si>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ZG916</t>
  </si>
  <si>
    <t>Elektroda neutrální bipolární pro dospělé á 100 ks 2510</t>
  </si>
  <si>
    <t>ZH789</t>
  </si>
  <si>
    <t>Okruh anesteziologický 22 mm Compact II 2 l vak  2154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</si>
  <si>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</si>
  <si>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</si>
  <si>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</si>
  <si>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</si>
  <si>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</si>
  <si>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</si>
  <si>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</si>
  <si>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</si>
  <si>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</si>
  <si>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bal. á 50 ks JH10.04246</t>
  </si>
  <si>
    <t>ZA160</t>
  </si>
  <si>
    <t>Katetr MAC s antibak.úpravou 9Fr/10 cm SI-21142</t>
  </si>
  <si>
    <t>ZA257</t>
  </si>
  <si>
    <t>Kanyla retrográdní kardioplegická SRT014MIBB</t>
  </si>
  <si>
    <t>ZB240</t>
  </si>
  <si>
    <t>Sání perikardiální-dlp pericardial jumps 12010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</si>
  <si>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</si>
  <si>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</si>
  <si>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</si>
  <si>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</si>
  <si>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</si>
  <si>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</si>
  <si>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ZB790</t>
  </si>
  <si>
    <t>Hadice k flokaru ats suction line 9108481</t>
  </si>
  <si>
    <t>ZB853</t>
  </si>
  <si>
    <t>Kanyla venózní perfuzní jednostupňová TFM030L</t>
  </si>
  <si>
    <t>ZB932</t>
  </si>
  <si>
    <t>Systém cpap valve aproximate 85006 X5 bal. á 5 ks 125-20</t>
  </si>
  <si>
    <t>ZB952</t>
  </si>
  <si>
    <t>Plegie cílená á 20 ks 30010</t>
  </si>
  <si>
    <t>ZC641</t>
  </si>
  <si>
    <t>Kanyla endobronchiální levá 39 S125-39</t>
  </si>
  <si>
    <t>ZC721</t>
  </si>
  <si>
    <t>Filtr prachový pro kanystr ADU bal. á 40 ks 427001400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</si>
  <si>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</si>
  <si>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</si>
  <si>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</si>
  <si>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</si>
  <si>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</si>
  <si>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HZ1201</t>
  </si>
  <si>
    <t>Klip horizon S-WIDE 30 x 6 bal. á 180 ks červený  HZ1201</t>
  </si>
  <si>
    <t>Klip horizon S-WIDE 30 x 6 bal. á 180 ks červený HZ1201</t>
  </si>
  <si>
    <t>ZE548</t>
  </si>
  <si>
    <t>Kanyla arteriální femorální fem-flex 18 Fr FEMII018A</t>
  </si>
  <si>
    <t>Kanyla femorální arteriální fem-flex 18 Fr FEMII018A</t>
  </si>
  <si>
    <t>ZE555</t>
  </si>
  <si>
    <t>Kanyla venózní femorální VFEM022</t>
  </si>
  <si>
    <t>ZE556</t>
  </si>
  <si>
    <t>Kanyla venózní femorální VFEM020</t>
  </si>
  <si>
    <t>ZE952</t>
  </si>
  <si>
    <t>Kanyla arteriální femorální fem-flex FEMI016A</t>
  </si>
  <si>
    <t>Kanyla femorální arteriální fem-flex FEMI016A</t>
  </si>
  <si>
    <t>ZG002</t>
  </si>
  <si>
    <t>Sání perikardiální SU 29602</t>
  </si>
  <si>
    <t>ZL514</t>
  </si>
  <si>
    <t xml:space="preserve">Hadička k měření tlaku bal. á 20 ks S2589 JH106.5874 </t>
  </si>
  <si>
    <t xml:space="preserve">Hadička k měření tlaku bal. á 20 ks S2589 JH10.65874 </t>
  </si>
  <si>
    <t>ZL623</t>
  </si>
  <si>
    <t>Klipovač horizon open S-WIDE 20 cm zahnutý HZ137082</t>
  </si>
  <si>
    <t>ZB451</t>
  </si>
  <si>
    <t>Trokar hrudní Argyle Ch32/41 cm bal. á 10 ks 8888561076</t>
  </si>
  <si>
    <t>ZA945</t>
  </si>
  <si>
    <t>Plyn kalibrační B k CDI   507 TY 27 S 008</t>
  </si>
  <si>
    <t>ZE550</t>
  </si>
  <si>
    <t>Kanyla arteriální s dilatátorem fem-flex á 5 ks TFA02025</t>
  </si>
  <si>
    <t>ZE715</t>
  </si>
  <si>
    <t>Hadice silikon 1 x 1,8 mm á 25 m MPI:880001</t>
  </si>
  <si>
    <t>ZB296</t>
  </si>
  <si>
    <t>Mikroskalpel Stab Blade/Tip 22,5° Straig 72-2202</t>
  </si>
  <si>
    <t>KI209</t>
  </si>
  <si>
    <t xml:space="preserve">Kleště ablační bipolární Cardioblate - Gemini 4926 </t>
  </si>
  <si>
    <t>ZB009</t>
  </si>
  <si>
    <t>Plyn kalibrační A k CDI   506 TY 79 R 344</t>
  </si>
  <si>
    <t>Plyn kalibrační A k CDI  506 TY 79 R 344</t>
  </si>
  <si>
    <t>ZB514</t>
  </si>
  <si>
    <t>Surgisite tip cleaner bal. á 36 ks 4315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</si>
  <si>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</si>
  <si>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</si>
  <si>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</si>
  <si>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</si>
  <si>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ZI016</t>
  </si>
  <si>
    <t>Tkáňové lepidlo BioGlue 5 ml BG3515-5-G</t>
  </si>
  <si>
    <t>KH172</t>
  </si>
  <si>
    <t xml:space="preserve">spojka Retroguard 3/8 x 3/8 718828200002 </t>
  </si>
  <si>
    <t>ZG134</t>
  </si>
  <si>
    <t>Katetr močový nelaton CH14 pro měření teploty 179360-000140</t>
  </si>
  <si>
    <t>ZB398</t>
  </si>
  <si>
    <t>Maska supraglotická č. 4 8204</t>
  </si>
  <si>
    <t>ZK714</t>
  </si>
  <si>
    <t>Maska supraglotická č. 3 8203</t>
  </si>
  <si>
    <t>ZL515</t>
  </si>
  <si>
    <t>Spojka Y 1/2-3/8-3/8 á 25 ks MEYK1H5440</t>
  </si>
  <si>
    <t>ZJ746</t>
  </si>
  <si>
    <t>Spojka 3/8 - 1/4 bal. á 25 ks MEGK1H4300</t>
  </si>
  <si>
    <t>KC601</t>
  </si>
  <si>
    <t>acrobat SUV sada 87XO4-9000S</t>
  </si>
  <si>
    <t>ZL012</t>
  </si>
  <si>
    <t>Adaptér w/w 5206634</t>
  </si>
  <si>
    <t>ZC754</t>
  </si>
  <si>
    <t>Čepelka skalpelová 21 BB521</t>
  </si>
  <si>
    <t>ZE215</t>
  </si>
  <si>
    <t>Punch aortální jednorázový 15 cm délka 2,8 mm bal. á 6 ks DP- 28K</t>
  </si>
  <si>
    <t>ZF158</t>
  </si>
  <si>
    <t>Hlavice průboj. aort. 4 mm FB184R</t>
  </si>
  <si>
    <t>ZB542</t>
  </si>
  <si>
    <t>Adaptér m/m 5206642</t>
  </si>
  <si>
    <t>ZF483</t>
  </si>
  <si>
    <t>Kanyla tracheoskopická VivaSight 37F DL DLVT37L</t>
  </si>
  <si>
    <t>ZF486</t>
  </si>
  <si>
    <t>Kanyla tracheoskopická VivaSight 39F DL DLVT39L</t>
  </si>
  <si>
    <t>ZB698</t>
  </si>
  <si>
    <t>Kanyla koronární 4,0 mm bal. á 10 ks 225797</t>
  </si>
  <si>
    <t>Kanyla koronární 4,0 mm bal. á 10 ks 225797 JH10.22973</t>
  </si>
  <si>
    <t>ZA764</t>
  </si>
  <si>
    <t>Kanyla venózní dvoustupňová 32-40Fr TR3240OA</t>
  </si>
  <si>
    <t>ZF480</t>
  </si>
  <si>
    <t>Kanyla tracheoskopická VivaSight 35F DL DLVT35L</t>
  </si>
  <si>
    <t>ZF982</t>
  </si>
  <si>
    <t>Spojka Dideco D681 RAC.DIR. 3/8-3/8 CAL SC-5237_CZ</t>
  </si>
  <si>
    <t>ZM236</t>
  </si>
  <si>
    <t xml:space="preserve">Kanyla femorální venózní 23 Fr. BE-PVL2355 JH10.47295             </t>
  </si>
  <si>
    <t>ZM234</t>
  </si>
  <si>
    <t xml:space="preserve">Kanyla femorální arteriální 19 Fr. BE-PAS1915 JH104.7282                 </t>
  </si>
  <si>
    <t>ZB323</t>
  </si>
  <si>
    <t>Spojka Dideco D652 RAC. 1/4+L.L. SC-05250</t>
  </si>
  <si>
    <t>ZB344</t>
  </si>
  <si>
    <t>Vodič ochranný pro pilu GB094R</t>
  </si>
  <si>
    <t>ZA992</t>
  </si>
  <si>
    <t>Maska supraglotická č. 5 8205</t>
  </si>
  <si>
    <t>ZM233</t>
  </si>
  <si>
    <t xml:space="preserve">Kanyla femorální arteriální 17 Fr. BE-PAS1715 JH10.47281                  </t>
  </si>
  <si>
    <t>ZB547</t>
  </si>
  <si>
    <t>Rezervoár cats blood scll. 9108471</t>
  </si>
  <si>
    <t>ZD405</t>
  </si>
  <si>
    <t>Výplň pro chir. svorky typ JAW pár č.6 DSAFE61</t>
  </si>
  <si>
    <t>ZB297</t>
  </si>
  <si>
    <t>Podložka cortex 20 12x16 bal. á 2 ks 103-0116 (pův.k.č.103011664252)</t>
  </si>
  <si>
    <t>ZM305</t>
  </si>
  <si>
    <t>Punch aortální jednorázový 15 cm délka 3,6 mm bal. á 6 ks DP- 36K</t>
  </si>
  <si>
    <t>KG691</t>
  </si>
  <si>
    <t>set pls ecmo dlouhodobé životní podpory JH10.27818</t>
  </si>
  <si>
    <t>ZD032</t>
  </si>
  <si>
    <t>Kanyla aortální 24Fr APC024B</t>
  </si>
  <si>
    <t>ZM237</t>
  </si>
  <si>
    <t xml:space="preserve">Kanyla femorální venózní 25 Fr. BE-PVL2555 JH104.7296                </t>
  </si>
  <si>
    <t>ZG263</t>
  </si>
  <si>
    <t>Rukojeť aktivní elektrody resterizovatelná 4,6 m kabel bal. á 10 ks E2100</t>
  </si>
  <si>
    <t>ZM333</t>
  </si>
  <si>
    <t>Lepidlo tkáňové coseal premix 4 ml 934074</t>
  </si>
  <si>
    <t>ZM316</t>
  </si>
  <si>
    <t>Kanyla femorální arteriální OPTI16</t>
  </si>
  <si>
    <t>ZM317</t>
  </si>
  <si>
    <t>Kanyla femorální arteriální OPTI18</t>
  </si>
  <si>
    <t>KC602</t>
  </si>
  <si>
    <t>axius blower/mister  á 5 ks CB-1000</t>
  </si>
  <si>
    <t>ZB098</t>
  </si>
  <si>
    <t>Trokar hrudní Argyle Ch28/41 cm bal. á 10 ks 8888561068</t>
  </si>
  <si>
    <t>KI498</t>
  </si>
  <si>
    <t>retractor Inserts 28707 á 10 ks</t>
  </si>
  <si>
    <t>ZM232</t>
  </si>
  <si>
    <t xml:space="preserve">Kanyla femorální arteriální 15 Fr. BE-PAS1515 JH104.7280                 </t>
  </si>
  <si>
    <t>ZB343</t>
  </si>
  <si>
    <t>List pilový GB135R</t>
  </si>
  <si>
    <t>List pilový pro pilu na sternum GB135R</t>
  </si>
  <si>
    <t>ZE648</t>
  </si>
  <si>
    <t>Klip horizon M 30 x 6 bal. á 180 ks HZ2200</t>
  </si>
  <si>
    <t>ZA255</t>
  </si>
  <si>
    <t>Kanyla venózní dual drainage return TF3646OA</t>
  </si>
  <si>
    <t>ZM235</t>
  </si>
  <si>
    <t xml:space="preserve">Kanyla femorální venózní 21 Fr. BE-PVL2155 JH104.7294                 </t>
  </si>
  <si>
    <t>ZG480</t>
  </si>
  <si>
    <t>Kauter F7234/1 pálení do protéz á 10 ks F7234/1</t>
  </si>
  <si>
    <t>ZD271</t>
  </si>
  <si>
    <t>Držák láhve flovac-plast 100 11-5121 (300 970-010-210)</t>
  </si>
  <si>
    <t>KI533</t>
  </si>
  <si>
    <t>Set paerfuzní kardioplegický Myotherm XP M423002A</t>
  </si>
  <si>
    <t>ZC596</t>
  </si>
  <si>
    <t>Sonda do koronárních tepen 1,00 mm 7603</t>
  </si>
  <si>
    <t>ZE554</t>
  </si>
  <si>
    <t>Kanyla venózní femorální VFEM024</t>
  </si>
  <si>
    <t>ZF805</t>
  </si>
  <si>
    <t>Kanyla pulmonary artery vent 16F 5,3 mm 12004</t>
  </si>
  <si>
    <t>ZG007</t>
  </si>
  <si>
    <t>Oxygenátor membránový Hilite 7000 LT</t>
  </si>
  <si>
    <t>ZM697</t>
  </si>
  <si>
    <t>Kanyla Cvent -standart aortic root 7 Fr/14 cm  bal. á 20 ks 20014</t>
  </si>
  <si>
    <t>ZL812</t>
  </si>
  <si>
    <t xml:space="preserve">Hadice z kardioplegie PVC set 3/16x 1/16,190 cm MEH83776-0                </t>
  </si>
  <si>
    <t>ZM696</t>
  </si>
  <si>
    <t>Kanyla left vent catether 18Fr/38 1 cm PVC bal. á 20 ks 12118</t>
  </si>
  <si>
    <t>KC599</t>
  </si>
  <si>
    <t>acrobat SUV OM-9000S</t>
  </si>
  <si>
    <t>ZF138</t>
  </si>
  <si>
    <t>Klíč utahovací retraktorový GF3245-3</t>
  </si>
  <si>
    <t>ZM797</t>
  </si>
  <si>
    <t>Kleště na aortu atraumatické morris De Bakey silné zahnuté 20 cm 11-403-00-07</t>
  </si>
  <si>
    <t>ZM728</t>
  </si>
  <si>
    <t>Spojka 1/2 - 3/8 bal. á 25 ks MEGK1H5400</t>
  </si>
  <si>
    <t>ZM786</t>
  </si>
  <si>
    <t>Jehelec TC microvascular 23 cm microprofil 20-666-04-07</t>
  </si>
  <si>
    <t>ZB457</t>
  </si>
  <si>
    <t>Elektroda ke koagulaci á 12 ks 0014A</t>
  </si>
  <si>
    <t>ZM727</t>
  </si>
  <si>
    <t>Spojka 3/8 - 3/8 s luerem bal. á 25 ks MEGK3H4400</t>
  </si>
  <si>
    <t>ZM803</t>
  </si>
  <si>
    <t>Turniket cévní 3.0 mm 26 cm 24-550-30-07</t>
  </si>
  <si>
    <t>ZM787</t>
  </si>
  <si>
    <t>Kleště na drát 15 cm 20-500-01-07</t>
  </si>
  <si>
    <t>ZM796</t>
  </si>
  <si>
    <t>Nůžky higmed diethrich fino 125° 18 cm 11-404-00-07</t>
  </si>
  <si>
    <t>ZM790</t>
  </si>
  <si>
    <t>Jehelec mathieu-kocher rovný 20 cm normal profil 20-674-20-07</t>
  </si>
  <si>
    <t>ZM791</t>
  </si>
  <si>
    <t>Rozvěrač tupý weitlaner-loctite 3 x 4 16 cm 15-751-16-07</t>
  </si>
  <si>
    <t>ZM794</t>
  </si>
  <si>
    <t>Nůžky higmed diethrich fino 45° 18 cm 11-404-45-07</t>
  </si>
  <si>
    <t>ZM792</t>
  </si>
  <si>
    <t>Pinzeta cévní atraumatická De Bakey rovná 2.0 mm 20 cm 24-388-20-07</t>
  </si>
  <si>
    <t>ZM723</t>
  </si>
  <si>
    <t>Spojka 3/8 - 3/8-3/8 bal. á 25 ks MEYK1H4440</t>
  </si>
  <si>
    <t>ZM724</t>
  </si>
  <si>
    <t>Spojka 3/8 - 1/4-1/4 bal. á 25 ks MEYK1H4330</t>
  </si>
  <si>
    <t>ZM785</t>
  </si>
  <si>
    <t>Jehelec TC microvascular 20 cm microprofil 20-666-03-07</t>
  </si>
  <si>
    <t>ZM788</t>
  </si>
  <si>
    <t>Kleště na drát 15,5 cm 20-500-15-07</t>
  </si>
  <si>
    <t>ZM725</t>
  </si>
  <si>
    <t>Spojka 1/4 - 1/4-1/4 bal. á 25 ks MEYK1H3330</t>
  </si>
  <si>
    <t>ZM726</t>
  </si>
  <si>
    <t>Spojka 3/8 - 3/8 bal. á 25 ks MEGK1H4400</t>
  </si>
  <si>
    <t>ZE536</t>
  </si>
  <si>
    <t>Kanyla koronární 6,0 mm 215810 JH10.21749</t>
  </si>
  <si>
    <t>ZD031</t>
  </si>
  <si>
    <t>Kanyla aortální 22Fr APC022B</t>
  </si>
  <si>
    <t>ZF670</t>
  </si>
  <si>
    <t xml:space="preserve">Kádinka 150 ml nízká s výlevkou sklo 632417010150 </t>
  </si>
  <si>
    <t>KC706</t>
  </si>
  <si>
    <t>ring annulo.tricuspid 4900T34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</si>
  <si>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</si>
  <si>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</si>
  <si>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</si>
  <si>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</si>
  <si>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</si>
  <si>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</si>
  <si>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ZF685</t>
  </si>
  <si>
    <t>Šroub samořezný unilock sternální 10 mm 04.501.110</t>
  </si>
  <si>
    <t>Šroub unilock sternální 3.0 mm 04.501.110</t>
  </si>
  <si>
    <t>ZF686</t>
  </si>
  <si>
    <t>Šroub samořezný unilock sternální 12 mm 04.501.112</t>
  </si>
  <si>
    <t>Šroub unilock sternální 3.0 mm 04.501.112</t>
  </si>
  <si>
    <t>ZG486</t>
  </si>
  <si>
    <t>Dlaha sternální uzamykatelná 2,4 mm 460.019</t>
  </si>
  <si>
    <t>Dlaha sternální uzamykatelná 2.4 mm 460.019</t>
  </si>
  <si>
    <t>ZH558</t>
  </si>
  <si>
    <t>Šroub samořezný unilock sternální 14 mm 04.501.114</t>
  </si>
  <si>
    <t>Šroub unilock sternální 3.0 mm 04.501.114</t>
  </si>
  <si>
    <t>ZH559</t>
  </si>
  <si>
    <t>Šroub samořezný unilock sternální 16 mm 04.501.116</t>
  </si>
  <si>
    <t>Šroub unilock sternální 3.0 mm 04.501.116</t>
  </si>
  <si>
    <t>ZI132</t>
  </si>
  <si>
    <t>Dlaha sternální 2,4 mm pro tělo sterna 460.045</t>
  </si>
  <si>
    <t>Dlaha sternální 2.4 mm pro tělo sterna 460.045</t>
  </si>
  <si>
    <t>Dlaha sternální uzamykatelná 2.4 mm 460.045</t>
  </si>
  <si>
    <t>ZJ546</t>
  </si>
  <si>
    <t>Dlaha sternální ZipFix  balení á 5 ks 08.501.001.05S</t>
  </si>
  <si>
    <t>Dlaha sternální ZipFix bal. á 5 ks 08.501.001.05S</t>
  </si>
  <si>
    <t>ZG540</t>
  </si>
  <si>
    <t>Dlaha sternální 2,4 mm pro tělo sterna 460.038</t>
  </si>
  <si>
    <t>Dlaha sternální 2.4 mm pro tělo sterna 460.038</t>
  </si>
  <si>
    <t>KC712</t>
  </si>
  <si>
    <t>ring holder mitral 4450M34</t>
  </si>
  <si>
    <t>ZH560</t>
  </si>
  <si>
    <t>Šroub samořezný unilock sternální 18 mm 04.501.118</t>
  </si>
  <si>
    <t>Šroub unilock sternální 3.0 mm 04.501.118</t>
  </si>
  <si>
    <t>ZF684</t>
  </si>
  <si>
    <t>Dlaha sternální uzamykatelná 2,4 mm 460.023</t>
  </si>
  <si>
    <t>Dlaha sternální uzamykatelná 2.4 mm 460.023</t>
  </si>
  <si>
    <t>ZI644</t>
  </si>
  <si>
    <t xml:space="preserve">Dlaha sternální uzamykatelná 2,4 mm rovná 460.046 </t>
  </si>
  <si>
    <t xml:space="preserve">Dlaha sternální uzamykatelná 2.4 mm 460.046 </t>
  </si>
  <si>
    <t>ZG541</t>
  </si>
  <si>
    <t>Dlaha sternální 2,4 mm pro tělo sterna 460.039</t>
  </si>
  <si>
    <t>KC607</t>
  </si>
  <si>
    <t>mhv regent SJM, 23AGFN-756</t>
  </si>
  <si>
    <t>KI338</t>
  </si>
  <si>
    <t>kroužek anuloplastický MC3 Trikuspidální 32mm 4900T32</t>
  </si>
  <si>
    <t>KI332</t>
  </si>
  <si>
    <t>kroužek anuloplastický Physio Mitrální 36mm 4450M36</t>
  </si>
  <si>
    <t>KC707</t>
  </si>
  <si>
    <t>ring annulo.tricuspid 4900T36</t>
  </si>
  <si>
    <t>KI329</t>
  </si>
  <si>
    <t>kroužek anuloplastický Physio Mitrální 30mm 4450M30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</si>
  <si>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</si>
  <si>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</si>
  <si>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</si>
  <si>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</si>
  <si>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</si>
  <si>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</si>
  <si>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</si>
  <si>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</si>
  <si>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</si>
  <si>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</si>
  <si>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</si>
  <si>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</si>
  <si>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KI331</t>
  </si>
  <si>
    <t>kroužek anuloplastický Physio Mitrální 34mm 4450M34</t>
  </si>
  <si>
    <t>KC619</t>
  </si>
  <si>
    <t>mhv masters SJM, 23MJ-501</t>
  </si>
  <si>
    <t>ZI168</t>
  </si>
  <si>
    <t>Dlaha sternální 2.4 mm pro tělo sterna 460.040</t>
  </si>
  <si>
    <t>Dlaha sternální uzamykatelná 2.4 mm 460.040</t>
  </si>
  <si>
    <t>KI340</t>
  </si>
  <si>
    <t>kroužek anuloplastický MC3 Trikuspidální 36mm 4900T36</t>
  </si>
  <si>
    <t>KC615</t>
  </si>
  <si>
    <t>mhv masters SJM, 29MJ-501</t>
  </si>
  <si>
    <t>ZF683</t>
  </si>
  <si>
    <t>Dlaha sternální uzamykatelná 2.4 mm 460.024S</t>
  </si>
  <si>
    <t>KI337</t>
  </si>
  <si>
    <t>kroužek anuloplastický MC3 Trikuspidální 30mm 4900T30</t>
  </si>
  <si>
    <t>KC621</t>
  </si>
  <si>
    <t>mhv konduit SJM 23VAVGJ-515</t>
  </si>
  <si>
    <t>KC620</t>
  </si>
  <si>
    <t>mhv masters SJM, 31MJ-501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</si>
  <si>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</si>
  <si>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</si>
  <si>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</si>
  <si>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</si>
  <si>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</si>
  <si>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</si>
  <si>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ZB325</t>
  </si>
  <si>
    <t>Shunt intracoronary 1,50 mm á 5 ks 31150</t>
  </si>
  <si>
    <t>Shunt intrakoronární 1,50 mm á 5 ks 31150</t>
  </si>
  <si>
    <t>ZC615</t>
  </si>
  <si>
    <t>Katetr CVC 3 lumen certofix trio V720 bal. á 10 ks 4163214P</t>
  </si>
  <si>
    <t>ZC627</t>
  </si>
  <si>
    <t>Balón kontrapulzační 40CC/7,5Fr IAB-05840-LWS</t>
  </si>
  <si>
    <t>ZC630</t>
  </si>
  <si>
    <t>Katetr 3 cestný set EU-12853-IMIN</t>
  </si>
  <si>
    <t>Katetr CVC 3 lumen set bal. á 5 ks NM-12853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</si>
  <si>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</si>
  <si>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</si>
  <si>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</si>
  <si>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</si>
  <si>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</si>
  <si>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</si>
  <si>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ZA211</t>
  </si>
  <si>
    <t>Shunt sensor (čidlo pro CDI500) 510H</t>
  </si>
  <si>
    <t>ZB583</t>
  </si>
  <si>
    <t>Shunt intracoronary 1,75 mm á 5 ks 31175</t>
  </si>
  <si>
    <t>Shunt intrakoronární 1,75 mm á 5 ks 31175</t>
  </si>
  <si>
    <t>ZC626</t>
  </si>
  <si>
    <t>Balón kontrapulzační 30CC/7,5Fr IAB-05830-LWS</t>
  </si>
  <si>
    <t>ZE312</t>
  </si>
  <si>
    <t>Shunt intracoronary 1,25 mm á 5 ks 31125</t>
  </si>
  <si>
    <t>Shunt intrakoronární 1,25 mm á 5 ks 31125</t>
  </si>
  <si>
    <t>ZH575</t>
  </si>
  <si>
    <t>Katetr urologický cystofix FG 15 4440153</t>
  </si>
  <si>
    <t>ZB485</t>
  </si>
  <si>
    <t>Katetr radioablační  AT-OLL2</t>
  </si>
  <si>
    <t>ZA238</t>
  </si>
  <si>
    <t>Balón kontrapulzační 40CC/8Fr IAB-04840-U</t>
  </si>
  <si>
    <t>KD633</t>
  </si>
  <si>
    <t>trokar xcel 11 x 100 mm D11LT-X</t>
  </si>
  <si>
    <t>ZC658</t>
  </si>
  <si>
    <t>Hemoclip plus small with Tape titan žlutý WK533835</t>
  </si>
  <si>
    <t>ZL481</t>
  </si>
  <si>
    <t>Hemoclip plus medium 8" applier WK533110</t>
  </si>
  <si>
    <t>ZC966</t>
  </si>
  <si>
    <t>Set vavd-sada připoj. hadic 500050 bal. á 10 ks JH10.22807</t>
  </si>
  <si>
    <t>Set vavd-sada připoj. hadic bal. á 10 ks 500050 JH10.22807</t>
  </si>
  <si>
    <t>ZA260</t>
  </si>
  <si>
    <t>Set k proplachu-adapter kardioplegický CDS004S</t>
  </si>
  <si>
    <t>ZA870</t>
  </si>
  <si>
    <t>Set bez kontr.vakua Yankauer 34092182</t>
  </si>
  <si>
    <t>Set bez kontroly vakua yankauer bal. á 100 ks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</si>
  <si>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</si>
  <si>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</si>
  <si>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</si>
  <si>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</si>
  <si>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</si>
  <si>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</si>
  <si>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ZM238</t>
  </si>
  <si>
    <t>Set zaváděcí perkutální arteriální PIK100 JH104.7384</t>
  </si>
  <si>
    <t>ZM239</t>
  </si>
  <si>
    <t>Set zaváděcí perkutální venózní PIK150 JH10.47385</t>
  </si>
  <si>
    <t>ZA244</t>
  </si>
  <si>
    <t>Set hemofiltrační incl. BC 140 plus bal. á 10 ks P-0400 JH10.05142</t>
  </si>
  <si>
    <t>ZK340</t>
  </si>
  <si>
    <t>Set collectionTX cardio 04266</t>
  </si>
  <si>
    <t>ZA248</t>
  </si>
  <si>
    <t>Šití prolen bl 2/0 bal. á 12 ks W8977</t>
  </si>
  <si>
    <t>ZA853</t>
  </si>
  <si>
    <t>Šití prolen bl 5/0 bal. á 12 ks W8830</t>
  </si>
  <si>
    <t>ZB033</t>
  </si>
  <si>
    <t>Šití dafilon modrý 3/0 (2) bal. á 36 ks C0935468</t>
  </si>
  <si>
    <t>ZB145</t>
  </si>
  <si>
    <t>Šití premicron zelený 3/0 bal. á 36 ks C0026815</t>
  </si>
  <si>
    <t>Šití premicron zelený 3/0 (2) bal. á 36 ks C0026815</t>
  </si>
  <si>
    <t>ZB280</t>
  </si>
  <si>
    <t>Šití prolen bl 2/0 bal. á 12 ks W8937</t>
  </si>
  <si>
    <t>ZB537</t>
  </si>
  <si>
    <t>Šití prolen bl 7/0 bal. á 36 ks EH8020H</t>
  </si>
  <si>
    <t>ZB593</t>
  </si>
  <si>
    <t>Šití prolen 6/0 bal. á 36 ks 8711H</t>
  </si>
  <si>
    <t>Šití prolen bl 6/0 bal. á 36 ks 8711H</t>
  </si>
  <si>
    <t>ZB608</t>
  </si>
  <si>
    <t>Šití premicron zelený 2/0 bal. á 36 ks C0026057</t>
  </si>
  <si>
    <t>Šití premicron zelený 2/0 (3)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</si>
  <si>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</si>
  <si>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</si>
  <si>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</si>
  <si>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</si>
  <si>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</si>
  <si>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</si>
  <si>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ZD222</t>
  </si>
  <si>
    <t>Šití dafilon modrý 3/0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</si>
  <si>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</si>
  <si>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</si>
  <si>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</si>
  <si>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</si>
  <si>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</si>
  <si>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</si>
  <si>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</si>
  <si>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</si>
  <si>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</si>
  <si>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</si>
  <si>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</si>
  <si>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</si>
  <si>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ZB150</t>
  </si>
  <si>
    <t>Šití premicron Z/B 2/0 bal. á 24 ks B0027711</t>
  </si>
  <si>
    <t>ZB279</t>
  </si>
  <si>
    <t>Šití prolen bl 6/0 bal. á 12 ks W8815</t>
  </si>
  <si>
    <t>ZB283</t>
  </si>
  <si>
    <t>Šití prolen bl 3/0 bal. á 12 ks W8844</t>
  </si>
  <si>
    <t>ZB286</t>
  </si>
  <si>
    <t>Šití prolen bl 7/0 bal. á 12 ks W8704</t>
  </si>
  <si>
    <t>ZB617</t>
  </si>
  <si>
    <t>Šití prolen bl 4/0 bal. á 12 ks W8761</t>
  </si>
  <si>
    <t>ZB981</t>
  </si>
  <si>
    <t>Šití premicron bal. á 36 ks C0026905</t>
  </si>
  <si>
    <t>Šití premicron zelený 3/0 bal. á 36 ks C0026905</t>
  </si>
  <si>
    <t>ZD449</t>
  </si>
  <si>
    <t>Šití prolen 3/0 se40j. bal. á 12 ks W8851</t>
  </si>
  <si>
    <t>ZF429</t>
  </si>
  <si>
    <t>Šití prolen bl 5/0 bal. á 12 ks W8710</t>
  </si>
  <si>
    <t>ZI467</t>
  </si>
  <si>
    <t>Šití monoplus fialový bal. á 24 ks B0024091</t>
  </si>
  <si>
    <t>Šití monoplus fialový 1 (4) bal. á 24 ks B0024091</t>
  </si>
  <si>
    <t>ZI468</t>
  </si>
  <si>
    <t>Šití cardioflon 3/0 19R20A</t>
  </si>
  <si>
    <t>ZI869</t>
  </si>
  <si>
    <t>Šití cardioflon 2/0 19R30A</t>
  </si>
  <si>
    <t>ZJ181</t>
  </si>
  <si>
    <t>Šití optime 2/0 kožní bal. á 36 ks 18S30K</t>
  </si>
  <si>
    <t>ZB700</t>
  </si>
  <si>
    <t>Šití premicron zelený 2/0 bal. á 36 ks C0026906</t>
  </si>
  <si>
    <t>ZK841</t>
  </si>
  <si>
    <t>Šití prolen bl 4/0 bal. á 12 ks W8831</t>
  </si>
  <si>
    <t>ZB285</t>
  </si>
  <si>
    <t>Šití prolen bl 6/0 bal. á 12 ks W8814</t>
  </si>
  <si>
    <t>ZB053</t>
  </si>
  <si>
    <t>Šití premicron bal. á 36 ks C0026904</t>
  </si>
  <si>
    <t>ZH802</t>
  </si>
  <si>
    <t>Šití prolen 5/0 s 2 jehlami bal. á 36 ks 8580H</t>
  </si>
  <si>
    <t>Šití prolen 5/0 bal. á 36 ks s 2 jehlami 8580H</t>
  </si>
  <si>
    <t>ZB282</t>
  </si>
  <si>
    <t>Šití prolen bl 2/0 bal. á 12 ks W8843</t>
  </si>
  <si>
    <t>Šití tip cleaner bal. á 36 ks 4315</t>
  </si>
  <si>
    <t>ZH235</t>
  </si>
  <si>
    <t>Šití dafilon modrý 2/0 bal. á 36 ks C0934801</t>
  </si>
  <si>
    <t>ZI466</t>
  </si>
  <si>
    <t>Šití premicron bal. á 36 ks + podložka teflonová 6x3 mm C0027995</t>
  </si>
  <si>
    <t>ZH325</t>
  </si>
  <si>
    <t>Šití cardioflon 0 19R35A</t>
  </si>
  <si>
    <t>ZE847</t>
  </si>
  <si>
    <t>Šití cardioxyl 1/2 zakřivení jehla 25 vlákno 90 bal. á 12 ks 73P30P</t>
  </si>
  <si>
    <t>ZJ660</t>
  </si>
  <si>
    <t>Šití optime 2/0 18S30S</t>
  </si>
  <si>
    <t>ZK086</t>
  </si>
  <si>
    <t>Šití optime 2/0 přířezy bal. á 24 ks 18R30A</t>
  </si>
  <si>
    <t>ZE529</t>
  </si>
  <si>
    <t>Šití premilene 4/0 bal. á 36 ks C0090338</t>
  </si>
  <si>
    <t>ZI870</t>
  </si>
  <si>
    <t>Šití premicron zelený bal. á 36 ks 5/0 C0026843</t>
  </si>
  <si>
    <t>ZB555</t>
  </si>
  <si>
    <t>Šití prolen bl 3/0 bal. á 12 ks W8522</t>
  </si>
  <si>
    <t>ZD149</t>
  </si>
  <si>
    <t>Šití prolen bl 7/0 bal. á 12 ks W8702</t>
  </si>
  <si>
    <t>ZB148</t>
  </si>
  <si>
    <t>Šití premicron zelený 2/0 bal. á 36 ks C0026036</t>
  </si>
  <si>
    <t>ZK717</t>
  </si>
  <si>
    <t>Šití optime 0 bal. á 24 ks 18R35A</t>
  </si>
  <si>
    <t>ZB287</t>
  </si>
  <si>
    <t>Šití prolen 8/0 bal. á 12 ks W2777</t>
  </si>
  <si>
    <t>ZB149</t>
  </si>
  <si>
    <t>Šití premicron Z/B 2/0 bal. á 24 ks B0027720</t>
  </si>
  <si>
    <t>ZB909</t>
  </si>
  <si>
    <t>Šití prolen bl 8/0 bal. á 12 ks W8703</t>
  </si>
  <si>
    <t>ZJ325</t>
  </si>
  <si>
    <t>Šití optime 2/0 ba. á 36 ks 18G30H</t>
  </si>
  <si>
    <t>ZH803</t>
  </si>
  <si>
    <t>Šití prolen bl 6/0 bal. á 12 ks W8597</t>
  </si>
  <si>
    <t>ZH066</t>
  </si>
  <si>
    <t>Šití cardioxyl 2/0 s 18j. 73P30A</t>
  </si>
  <si>
    <t>ZF001</t>
  </si>
  <si>
    <t>Šití gore-tex suture á 12 ks N-0N07A</t>
  </si>
  <si>
    <t>ZF671</t>
  </si>
  <si>
    <t>Šití gore-tex suture á 12 ks N-3200A</t>
  </si>
  <si>
    <t>ZB144</t>
  </si>
  <si>
    <t>Šití premicron zelený 2/0 bal. á 36 ks C0026816</t>
  </si>
  <si>
    <t>ZB146</t>
  </si>
  <si>
    <t>Šití premicron zelený 5/0 bal. á 36 ks C0026903</t>
  </si>
  <si>
    <t>ZG826</t>
  </si>
  <si>
    <t>Šití cardioxyl s 25j 73P30E</t>
  </si>
  <si>
    <t>ZB281</t>
  </si>
  <si>
    <t>Šití prolen bl 2/0 bal. á 12 ks W8850</t>
  </si>
  <si>
    <t>ZM717</t>
  </si>
  <si>
    <t>Šití prolen 4/0 s 26j VISI Black bal. á 12 ks W8355</t>
  </si>
  <si>
    <t>ZM718</t>
  </si>
  <si>
    <t>Šití premicron Z/B 2/0 s 26j multipack bal. á 6 x 4 ks zelenobílý M0027756</t>
  </si>
  <si>
    <t>ZM716</t>
  </si>
  <si>
    <t>Šití prolen 4/0 s 20j VISI Black bal. á 12 ks W8340</t>
  </si>
  <si>
    <t>ZM720</t>
  </si>
  <si>
    <t>Šití premicron 2/0 s 30j bal. á 36 ks C0026531</t>
  </si>
  <si>
    <t>ZM719</t>
  </si>
  <si>
    <t>Šití premicron Z/B 2/0 s 17j multipack bal. á 6 x 4 ks zelenobílý M0027785</t>
  </si>
  <si>
    <t>ZB284</t>
  </si>
  <si>
    <t>Šití prolen 4/0 bal. á 12 ks W8935</t>
  </si>
  <si>
    <t>ZA360</t>
  </si>
  <si>
    <t>Jehla sterican 0,5 x 25 mm oranžová 9186158</t>
  </si>
  <si>
    <t>ZB168</t>
  </si>
  <si>
    <t>Jehla chirurgická B10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</si>
  <si>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</si>
  <si>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</si>
  <si>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</si>
  <si>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</si>
  <si>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</si>
  <si>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</si>
  <si>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</si>
  <si>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</si>
  <si>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ZB480</t>
  </si>
  <si>
    <t>Jehla chirurgická G10</t>
  </si>
  <si>
    <t>ZB996</t>
  </si>
  <si>
    <t>Jehla chirurgická B9</t>
  </si>
  <si>
    <t>ZK199</t>
  </si>
  <si>
    <t>Jehla redon ostře zahnutá CH 10 BN913R</t>
  </si>
  <si>
    <t>ZA258</t>
  </si>
  <si>
    <t>Jehla na plegii AR014VC</t>
  </si>
  <si>
    <t>ZB205</t>
  </si>
  <si>
    <t>Jehla chirurgická G4</t>
  </si>
  <si>
    <t>ZB260</t>
  </si>
  <si>
    <t>Jehla chirurgická G5</t>
  </si>
  <si>
    <t>ZM694</t>
  </si>
  <si>
    <t>Jehla chirurgická E1</t>
  </si>
  <si>
    <t>ZM695</t>
  </si>
  <si>
    <t>Jehla chirurgická E2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</si>
  <si>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</si>
  <si>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</si>
  <si>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</si>
  <si>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</si>
  <si>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</si>
  <si>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</si>
  <si>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</si>
  <si>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</si>
  <si>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</si>
  <si>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</si>
  <si>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</si>
  <si>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</si>
  <si>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</si>
  <si>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</si>
  <si>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</si>
  <si>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</si>
  <si>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</si>
  <si>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</si>
  <si>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</si>
  <si>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</si>
  <si>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ZM294</t>
  </si>
  <si>
    <t>Rukavice nitril sempercare bez p. XL bal. á 180 ks 30818</t>
  </si>
  <si>
    <t>DD076</t>
  </si>
  <si>
    <t>MEMBR.SOUPRAVA PO2 D799</t>
  </si>
  <si>
    <t>ZB153</t>
  </si>
  <si>
    <t>Vosk kostní Knochenwasch 2,5G 1029754</t>
  </si>
  <si>
    <t>ZD033</t>
  </si>
  <si>
    <t>Protéza cévní hemashield 28/15 175128P0</t>
  </si>
  <si>
    <t>Protéza cévní hemashield 28/15 VS02.175128P0</t>
  </si>
  <si>
    <t>ZH839</t>
  </si>
  <si>
    <t>Protéza cévní hemashield gold 8/20cm IGK0008-20</t>
  </si>
  <si>
    <t>Protéza cévní hemashield gold 8/20 IGK0008-20</t>
  </si>
  <si>
    <t>ZA948</t>
  </si>
  <si>
    <t>Protéza cévní gore-tex hladká 8 mm 40 cm N-ST0804</t>
  </si>
  <si>
    <t>ZC999</t>
  </si>
  <si>
    <t>Protéza cévní hemashield 30/15 VS02.175130P0</t>
  </si>
  <si>
    <t>ZC263</t>
  </si>
  <si>
    <t>Protéza cévní hemashield 24/15 175124</t>
  </si>
  <si>
    <t>ZH586</t>
  </si>
  <si>
    <t>Protéza cévní hemashield 16/15 cm 175116P0</t>
  </si>
  <si>
    <t>ZC839</t>
  </si>
  <si>
    <t>Protéza cévní hemashield 26/15 175126P0</t>
  </si>
  <si>
    <t>Protéza cévní hemashield 26/15 VS02.175126P0</t>
  </si>
  <si>
    <t>ZF382</t>
  </si>
  <si>
    <t>Protéza cévní hemashield 12/15 175112</t>
  </si>
  <si>
    <t>ZF133</t>
  </si>
  <si>
    <t>Protéza cévní hemashield 14x15 175114P</t>
  </si>
  <si>
    <t>ZC155</t>
  </si>
  <si>
    <t>Protéza cévní hemashield 32/15 VS02.175132P0</t>
  </si>
  <si>
    <t>KI180</t>
  </si>
  <si>
    <t>Kroužek anuloplastický SJM Séguin  SARP-28</t>
  </si>
  <si>
    <t>ZF375</t>
  </si>
  <si>
    <t>Protéza cévní hemashield 34/15 VS02.175134P0</t>
  </si>
  <si>
    <t>KF234</t>
  </si>
  <si>
    <t>cévní náhrada bio valsalva 25 mm VC3325</t>
  </si>
  <si>
    <t>KC617</t>
  </si>
  <si>
    <t>graft aortální 27CAVGJ-515</t>
  </si>
  <si>
    <t>ZH165</t>
  </si>
  <si>
    <t>Protéza cévní InterGard knitted 6/20 IGK0006-20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</si>
  <si>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</si>
  <si>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</si>
  <si>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</si>
  <si>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</si>
  <si>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</si>
  <si>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</si>
  <si>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</si>
  <si>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</si>
  <si>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</si>
  <si>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</si>
  <si>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</si>
  <si>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</si>
  <si>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50115040</t>
  </si>
  <si>
    <t>505 SZM laboratorní sklo a materiál (112 02 140)</t>
  </si>
  <si>
    <t>50115070</t>
  </si>
  <si>
    <t>513 SZM katetry, stenty, porty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</si>
  <si>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</si>
  <si>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</si>
  <si>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</si>
  <si>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</si>
  <si>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</si>
  <si>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</si>
  <si>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</si>
  <si>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</si>
  <si>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</si>
  <si>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</si>
  <si>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</si>
  <si>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</si>
  <si>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</si>
  <si>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</si>
  <si>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</si>
  <si>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</si>
  <si>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</si>
  <si>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</si>
  <si>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Přikrylová Kateřina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</si>
  <si>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</si>
  <si>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</si>
  <si>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</si>
  <si>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</si>
  <si>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</si>
  <si>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</si>
  <si>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</si>
  <si>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</si>
  <si>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</si>
  <si>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</si>
  <si>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</si>
  <si>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</si>
  <si>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</si>
  <si>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89517</t>
  </si>
  <si>
    <t>UZ DUPLEXNÍ VYŠETŘENÍ DVOU A VÍCE CÉV, T. J. MORFO</t>
  </si>
  <si>
    <t>09543</t>
  </si>
  <si>
    <t>REGULAČNÍ POPLATEK ZA NÁVŠTĚVU -- POPLATEK UHRAZEN</t>
  </si>
  <si>
    <t>09119</t>
  </si>
  <si>
    <t xml:space="preserve">ODBĚR KRVE ZE ŽÍLY U DOSPĚLÉHO NEBO DÍTĚTE NAD 10 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</si>
  <si>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</si>
  <si>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</si>
  <si>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</si>
  <si>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</si>
  <si>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</si>
  <si>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</si>
  <si>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09115</t>
  </si>
  <si>
    <t>ODBĚR BIOLOGICKÉHO MATERIÁLU JINÉHO NEŽ KREV NA KV</t>
  </si>
  <si>
    <t>17023</t>
  </si>
  <si>
    <t>KONTROLNÍ VYŠETŘENÍ KARDIOLOGEM</t>
  </si>
  <si>
    <t>09233</t>
  </si>
  <si>
    <t>INJEKČNÍ OKRSKOVÁ ANESTÉZIE</t>
  </si>
  <si>
    <t>17273</t>
  </si>
  <si>
    <t>VYSOCE SPECIALIZOVANÁ KONTRASTNÍ ECHOKARDIOGRAFIE</t>
  </si>
  <si>
    <t>17021</t>
  </si>
  <si>
    <t>KOMPLEXNÍ VYŠETŘENÍ KARDIOLOGEM</t>
  </si>
  <si>
    <t>17266</t>
  </si>
  <si>
    <t>SPECIALIZOVANÁ ZÁTĚŽOVÁ ECHOKARDIOGRAFIE FARMAKOLO</t>
  </si>
  <si>
    <t>09215</t>
  </si>
  <si>
    <t>INJEKCE I. M., S. C., I. D.</t>
  </si>
  <si>
    <t>17263</t>
  </si>
  <si>
    <t>SPECIALIZOVANÁ KONTRASTNÍ ECHOKARDIOGRAFIE</t>
  </si>
  <si>
    <t>09547</t>
  </si>
  <si>
    <t>REGULAČNÍ POPLATEK -- POJIŠTĚNEC OD ÚHRADY POPLATK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</si>
  <si>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</si>
  <si>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</si>
  <si>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</si>
  <si>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</si>
  <si>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</si>
  <si>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</si>
  <si>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</si>
  <si>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</si>
  <si>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</si>
  <si>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51021</t>
  </si>
  <si>
    <t>KOMPLEXNÍ VYŠETŘENÍ CHIRURGEM</t>
  </si>
  <si>
    <t>57243</t>
  </si>
  <si>
    <t>HRUDNÍ PUNKCE</t>
  </si>
  <si>
    <t>09545</t>
  </si>
  <si>
    <t>REGULAČNÍ POPLATEK ZA POHOTOVOSTNÍ SLUŽBU -- POPLA</t>
  </si>
  <si>
    <t>51012</t>
  </si>
  <si>
    <t>51825</t>
  </si>
  <si>
    <t>SEKUNDÁRNÍ SUTURA RÁNY</t>
  </si>
  <si>
    <t>09239</t>
  </si>
  <si>
    <t>SUTURA RÁNY A PODKOŽÍ DO 5 CM</t>
  </si>
  <si>
    <t>51821</t>
  </si>
  <si>
    <t>CHIRURGICKÉ ODSTRANĚNÍ CIZÍHO TĚLESA</t>
  </si>
  <si>
    <t>55022</t>
  </si>
  <si>
    <t>CÍLENÉ VYŠETŘENÍ KARDIOCHIRURGEM</t>
  </si>
  <si>
    <t>17271</t>
  </si>
  <si>
    <t>VYSOCE SPECIALIZOVANÉ ECHOKARDIOGRAFICKÉ VYŠETŘENÍ</t>
  </si>
  <si>
    <t>11022</t>
  </si>
  <si>
    <t>CÍLENÉ VYŠETŘENÍ INTERNISTOU</t>
  </si>
  <si>
    <t>11021</t>
  </si>
  <si>
    <t>KOMPLEXNÍ VYŠETŘENÍ INTERNISTOU</t>
  </si>
  <si>
    <t>51013</t>
  </si>
  <si>
    <t>55021</t>
  </si>
  <si>
    <t>KOMPLEXNÍ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</si>
  <si>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</si>
  <si>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</si>
  <si>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</si>
  <si>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</si>
  <si>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</si>
  <si>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</si>
  <si>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</si>
  <si>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</si>
  <si>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</si>
  <si>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</si>
  <si>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</si>
  <si>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</si>
  <si>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</si>
  <si>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</si>
  <si>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</si>
  <si>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</si>
  <si>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</si>
  <si>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</si>
  <si>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</si>
  <si>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</si>
  <si>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</si>
  <si>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</si>
  <si>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51022</t>
  </si>
  <si>
    <t>CÍLENÉ VYŠETŘENÍ CHIRURGEM</t>
  </si>
  <si>
    <t>5T5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</si>
  <si>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</si>
  <si>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</si>
  <si>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</si>
  <si>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</si>
  <si>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</si>
  <si>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</si>
  <si>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</si>
  <si>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</si>
  <si>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</si>
  <si>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</si>
  <si>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14</t>
  </si>
  <si>
    <t>16</t>
  </si>
  <si>
    <t>17</t>
  </si>
  <si>
    <t>18</t>
  </si>
  <si>
    <t>26</t>
  </si>
  <si>
    <t>30</t>
  </si>
  <si>
    <t>31</t>
  </si>
  <si>
    <t>32</t>
  </si>
  <si>
    <t>17520</t>
  </si>
  <si>
    <t>KARDIOVERSE ELEKTRICKÁ (NIKOLIV PŘI RESUSCITACI)</t>
  </si>
  <si>
    <t>55213</t>
  </si>
  <si>
    <t>PRIMOIMPLANTACE KARDIOSTIMULÁTORU PRO DVOUDUTINOVO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</si>
  <si>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</si>
  <si>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</si>
  <si>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</si>
  <si>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</si>
  <si>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</si>
  <si>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</si>
  <si>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</si>
  <si>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</si>
  <si>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55211</t>
  </si>
  <si>
    <t>IMPLANTACE KARDIOSTIMULÁTORU PRO JEDNODUTINOVOU KA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</si>
  <si>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</si>
  <si>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</si>
  <si>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</si>
  <si>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</si>
  <si>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</si>
  <si>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</si>
  <si>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</si>
  <si>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</si>
  <si>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</si>
  <si>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</si>
  <si>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</si>
  <si>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61167</t>
  </si>
  <si>
    <t>TRANSPOZICE FASCIOKUTÁNNÍHO LALOKU</t>
  </si>
  <si>
    <t>07546</t>
  </si>
  <si>
    <t>(DRG) OTEVŘENÝ PŘÍSTUP</t>
  </si>
  <si>
    <t>07425</t>
  </si>
  <si>
    <t>(VZP) EMBOLECTOMIE A. POPLITEA PROXIMALIS</t>
  </si>
  <si>
    <t>07531</t>
  </si>
  <si>
    <t>(VZP) ARTERIOGRAFIE PEROPERAČNÍ</t>
  </si>
  <si>
    <t>07550</t>
  </si>
  <si>
    <t>(DRG) ENDOVASKULÁRNÍ PŘÍSTUP PERKUTÁNNÍ NEBO S?PRE</t>
  </si>
  <si>
    <t>07551</t>
  </si>
  <si>
    <t>(DRG) HYBRIDNÍ PŘÍSTUP</t>
  </si>
  <si>
    <t>07351</t>
  </si>
  <si>
    <t>(VZP) TROMBECTOMIE BŘIŠNÍ AORTY</t>
  </si>
  <si>
    <t>07197</t>
  </si>
  <si>
    <t>(DRG) ZAVEDENÍ STENTU ČI STENTGRAFTU DO DESCENDENT</t>
  </si>
  <si>
    <t>15450</t>
  </si>
  <si>
    <t>LAPAROSKOPIE DIAGNOSTICKÁ (MIMO GYNEKOLOGICKOU)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</si>
  <si>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</si>
  <si>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</si>
  <si>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</si>
  <si>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</si>
  <si>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</si>
  <si>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</si>
  <si>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</si>
  <si>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</si>
  <si>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</si>
  <si>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</si>
  <si>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</si>
  <si>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</si>
  <si>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07379</t>
  </si>
  <si>
    <t>(VZP) BYPASS NEBO NÁHRADA ILIKO - FEMORÁLNÍ PROTET</t>
  </si>
  <si>
    <t>51386</t>
  </si>
  <si>
    <t>SUTURA EV. EXCIZE A SUTURA LÉZE STĚNY ŽALUDKU NEBO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</si>
  <si>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</si>
  <si>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</si>
  <si>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</si>
  <si>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</si>
  <si>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</si>
  <si>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</si>
  <si>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</si>
  <si>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51357</t>
  </si>
  <si>
    <t>JEJUNOSTOMIE, ILEOSTOMIE NEBO KOLOSTOMIE, ANTEPOZI</t>
  </si>
  <si>
    <t>NEKREKTOMIE DO 5 % POVRCHU TĚLA - TANGENCIÁLNÍ NEB</t>
  </si>
  <si>
    <t>07563</t>
  </si>
  <si>
    <t>(DRG) URGENTNÍ OPERACE KVCH</t>
  </si>
  <si>
    <t>47277</t>
  </si>
  <si>
    <t>RADIAČNĚ NAVIGOVANÝ CHIRURGICKÝ VÝKON (PŘIČTI K CH</t>
  </si>
  <si>
    <t>57247</t>
  </si>
  <si>
    <t>PNEUMONEKTOMIE, NEBO LOBEKTOMIE, NEBO BILOBEKTOMIE</t>
  </si>
  <si>
    <t>07469</t>
  </si>
  <si>
    <t>(VZP) EMBOLECTOMIE A. POPLITEA A BÉRCOVÝCH TEPEN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</si>
  <si>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</si>
  <si>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</si>
  <si>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</si>
  <si>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</si>
  <si>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</si>
  <si>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</si>
  <si>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</si>
  <si>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</si>
  <si>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07554</t>
  </si>
  <si>
    <t>(DRG) OPERAČNÍ VÝKON S MIMOTĚLNÍM OBĚHEM, PERIFERN</t>
  </si>
  <si>
    <t>54130</t>
  </si>
  <si>
    <t>ANEURYSMA BŘIŠNÍ AORTY  INFRARENÁLNÍ NEBO ANEURYSM</t>
  </si>
  <si>
    <t>54910</t>
  </si>
  <si>
    <t>PLIKACE DOLNÍ DUTÉ ŽÍLY</t>
  </si>
  <si>
    <t>07182</t>
  </si>
  <si>
    <t>(DRG) ZAVEDENÍ STENTU ČI STENTGRAFTU DO OBLOUKU AO</t>
  </si>
  <si>
    <t>07198</t>
  </si>
  <si>
    <t>(DRG) CHIRURGICKÁ EXTENZE STENTGRAFTU DESCENDENTNÍ</t>
  </si>
  <si>
    <t>5F5</t>
  </si>
  <si>
    <t>1</t>
  </si>
  <si>
    <t>0001093</t>
  </si>
  <si>
    <t>PENICILIN G 1,0 DRASELNÁ SOĹ BIOTIKA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</si>
  <si>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</si>
  <si>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</si>
  <si>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</si>
  <si>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</si>
  <si>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</si>
  <si>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</si>
  <si>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</si>
  <si>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</si>
  <si>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</si>
  <si>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</si>
  <si>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</si>
  <si>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</si>
  <si>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TIENAM 500 MG/500 MG I.V.</t>
  </si>
  <si>
    <t>0015651</t>
  </si>
  <si>
    <t>0016600</t>
  </si>
  <si>
    <t>0017041</t>
  </si>
  <si>
    <t>0017810</t>
  </si>
  <si>
    <t>0025746</t>
  </si>
  <si>
    <t>0049193</t>
  </si>
  <si>
    <t>CEFTAX 1000</t>
  </si>
  <si>
    <t>0053922</t>
  </si>
  <si>
    <t>0056801</t>
  </si>
  <si>
    <t>0058092</t>
  </si>
  <si>
    <t>0058755</t>
  </si>
  <si>
    <t>0059830</t>
  </si>
  <si>
    <t>CIPRINOL 200 MG/100 ML</t>
  </si>
  <si>
    <t>HAEMOCOMPLETTAN P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</si>
  <si>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</si>
  <si>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</si>
  <si>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</si>
  <si>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</si>
  <si>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</si>
  <si>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</si>
  <si>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</si>
  <si>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</si>
  <si>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</si>
  <si>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</si>
  <si>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</si>
  <si>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</si>
  <si>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</si>
  <si>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</si>
  <si>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0077024</t>
  </si>
  <si>
    <t>ULTRAVIST 300</t>
  </si>
  <si>
    <t>0083050</t>
  </si>
  <si>
    <t>SEFOTAK 1 G</t>
  </si>
  <si>
    <t>0083417</t>
  </si>
  <si>
    <t>MERONEM 1 G</t>
  </si>
  <si>
    <t>0083487</t>
  </si>
  <si>
    <t>MERONEM 500 MG</t>
  </si>
  <si>
    <t>0087199</t>
  </si>
  <si>
    <t>MAXIPIME 1 G</t>
  </si>
  <si>
    <t>0092289</t>
  </si>
  <si>
    <t>0092290</t>
  </si>
  <si>
    <t>EDICIN 1 G</t>
  </si>
  <si>
    <t>0093173</t>
  </si>
  <si>
    <t>ANTITHROMBIN III IMMUNO</t>
  </si>
  <si>
    <t>0094155</t>
  </si>
  <si>
    <t>ABAKTAL 400 MG/5 ML</t>
  </si>
  <si>
    <t>0094176</t>
  </si>
  <si>
    <t>CEFOTAXIME LEK 1 G PRÁŠEK PRO INJEKČNÍ ROZTOK</t>
  </si>
  <si>
    <t>0096414</t>
  </si>
  <si>
    <t>0098212</t>
  </si>
  <si>
    <t>0104051</t>
  </si>
  <si>
    <t>HUMAN ALBUMIN 200 G/L BAXTER</t>
  </si>
  <si>
    <t>0129767</t>
  </si>
  <si>
    <t>0131656</t>
  </si>
  <si>
    <t>0137499</t>
  </si>
  <si>
    <t>0141838</t>
  </si>
  <si>
    <t>AMIKACIN B.BRAUN 10 MG/ML</t>
  </si>
  <si>
    <t>0142077</t>
  </si>
  <si>
    <t>0156258</t>
  </si>
  <si>
    <t>VANCOMYCIN KABI 500 MG</t>
  </si>
  <si>
    <t>0162187</t>
  </si>
  <si>
    <t>0164246</t>
  </si>
  <si>
    <t>CEFTAZIDIM STRAGEN 1 G</t>
  </si>
  <si>
    <t>0164247</t>
  </si>
  <si>
    <t>CEFTAZIDIM STRAGEN 2 G</t>
  </si>
  <si>
    <t>0164350</t>
  </si>
  <si>
    <t>TAZOCIN 4 G/0,5 G</t>
  </si>
  <si>
    <t>ATENATIV</t>
  </si>
  <si>
    <t>0092359</t>
  </si>
  <si>
    <t>PROSTAPHLIN 1000 MG</t>
  </si>
  <si>
    <t>0193477</t>
  </si>
  <si>
    <t>0134595</t>
  </si>
  <si>
    <t>0156835</t>
  </si>
  <si>
    <t>MEROPENEM KABI 1 G</t>
  </si>
  <si>
    <t>0183926</t>
  </si>
  <si>
    <t>2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</si>
  <si>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</si>
  <si>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</si>
  <si>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</si>
  <si>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</si>
  <si>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</si>
  <si>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</si>
  <si>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</si>
  <si>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</si>
  <si>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</si>
  <si>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0026096</t>
  </si>
  <si>
    <t>ROURKA ENDOBRONCHIÁLNÍ DOUBLE LUMEN LEVÝ BRONCHUS</t>
  </si>
  <si>
    <t>0037235</t>
  </si>
  <si>
    <t>PROTÉZA GORE-TEX CÉVNÍ - PRUŽNÁ STANDART S KROUŽKY</t>
  </si>
  <si>
    <t>0043082</t>
  </si>
  <si>
    <t>CHLOPEŇ SRDEČNÍ BIOLOGICKÁ - BOVINNÍ AORTÁLNÍ</t>
  </si>
  <si>
    <t>0043119</t>
  </si>
  <si>
    <t>ŠTĚP ALLOGENNÍ KOSTNÍ ZMRAZENÝ</t>
  </si>
  <si>
    <t>0043155</t>
  </si>
  <si>
    <t>CHLOPEŇ SRDEČNÍ BIOLOGICKÁ - BOVINNÍ AORTÁLNÍ MAGN</t>
  </si>
  <si>
    <t>0043159</t>
  </si>
  <si>
    <t>CHLOPEŇ SRDEČNÍ BIOLOGICKÁ - PRASEČÍ AORTÁLNÍ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</si>
  <si>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</si>
  <si>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</si>
  <si>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</si>
  <si>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</si>
  <si>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</si>
  <si>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</si>
  <si>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</si>
  <si>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</si>
  <si>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</si>
  <si>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</si>
  <si>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</si>
  <si>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</si>
  <si>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</si>
  <si>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</si>
  <si>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</si>
  <si>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</si>
  <si>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</si>
  <si>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</si>
  <si>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</si>
  <si>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</si>
  <si>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</si>
  <si>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</si>
  <si>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</si>
  <si>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</si>
  <si>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</si>
  <si>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</si>
  <si>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0047307</t>
  </si>
  <si>
    <t>KATETR ABLAČNÍ ATS CRYOMAZE SURGIFROST,60SF2,60SFX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</si>
  <si>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</si>
  <si>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</si>
  <si>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</si>
  <si>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</si>
  <si>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</si>
  <si>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</si>
  <si>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0048599</t>
  </si>
  <si>
    <t>OXYGENÁTOR-SADA: HEPARIN.KANYLA DVOUSTUP.VENOZNÍ</t>
  </si>
  <si>
    <t>0048601</t>
  </si>
  <si>
    <t xml:space="preserve">OBĚH MIMOTĚLNÍ - OXYGENÁTOR SADA - HEPARIN.KANYLA </t>
  </si>
  <si>
    <t>0048606</t>
  </si>
  <si>
    <t>KATETR ABLAČNÍ ATS CRYOMAZE FROSTBYTE,60CM1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</si>
  <si>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</si>
  <si>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</si>
  <si>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</si>
  <si>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</si>
  <si>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</si>
  <si>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</si>
  <si>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</si>
  <si>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</si>
  <si>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</si>
  <si>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</si>
  <si>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</si>
  <si>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</si>
  <si>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</si>
  <si>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</si>
  <si>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</si>
  <si>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</si>
  <si>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</si>
  <si>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</si>
  <si>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</si>
  <si>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</si>
  <si>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</si>
  <si>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</si>
  <si>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</si>
  <si>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</si>
  <si>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</si>
  <si>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</si>
  <si>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</si>
  <si>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</si>
  <si>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</si>
  <si>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</si>
  <si>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</si>
  <si>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</si>
  <si>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</si>
  <si>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</si>
  <si>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0056291</t>
  </si>
  <si>
    <t>KATETR BALONKOVÝ FOGARTY 120804F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</si>
  <si>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</si>
  <si>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</si>
  <si>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</si>
  <si>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</si>
  <si>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</si>
  <si>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</si>
  <si>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</si>
  <si>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</si>
  <si>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</si>
  <si>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</si>
  <si>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</si>
  <si>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</si>
  <si>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</si>
  <si>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</si>
  <si>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0058324</t>
  </si>
  <si>
    <t>KARDIOSTIMULÁTOR BIVENTRIKULÁRNÍ FRONTIER 3X2 5510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</si>
  <si>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</si>
  <si>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</si>
  <si>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</si>
  <si>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</si>
  <si>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0059540</t>
  </si>
  <si>
    <t>OXYGENÁTOR-SADA:KANYLA JEDNOSTUPŇOVÁ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</si>
  <si>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</si>
  <si>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</si>
  <si>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</si>
  <si>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</si>
  <si>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</si>
  <si>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</si>
  <si>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0059546</t>
  </si>
  <si>
    <t>OXYGENÁTOR-SADA:KANYLA ARTEGRÁDNÍ AORTÁLNÍ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</si>
  <si>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</si>
  <si>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</si>
  <si>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</si>
  <si>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</si>
  <si>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</si>
  <si>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</si>
  <si>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</si>
  <si>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</si>
  <si>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</si>
  <si>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</si>
  <si>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</si>
  <si>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</si>
  <si>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</si>
  <si>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</si>
  <si>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</si>
  <si>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</si>
  <si>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</si>
  <si>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</si>
  <si>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</si>
  <si>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0083071</t>
  </si>
  <si>
    <t>DLAHA STERNÁLNÍ STERILNÍ TITAN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</si>
  <si>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</si>
  <si>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</si>
  <si>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</si>
  <si>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</si>
  <si>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</si>
  <si>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</si>
  <si>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</si>
  <si>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</si>
  <si>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0108123</t>
  </si>
  <si>
    <t>DLAHA ŽEBRA TITAN</t>
  </si>
  <si>
    <t>0108126</t>
  </si>
  <si>
    <t>ŠROUB SAMOŘEZNÝ ŽEBRA TITAN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</si>
  <si>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</si>
  <si>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</si>
  <si>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</si>
  <si>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</si>
  <si>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</si>
  <si>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</si>
  <si>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</si>
  <si>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0161532</t>
  </si>
  <si>
    <t>CHLOPEŇ SRDEČNÍ BIOLOGICKÁ - BOVINNÍ AORTÁLNÍ MITR</t>
  </si>
  <si>
    <t>0161533</t>
  </si>
  <si>
    <t>CHLOPEŇ SRDEČNÍ BIOLOGICKÁ - BOVINNÍ TRIFECTA</t>
  </si>
  <si>
    <t>0192067</t>
  </si>
  <si>
    <t>KARDIOSTIMULÁTOR BIVENTRIKULÁRNÍ CONSULTA CRT-P</t>
  </si>
  <si>
    <t>0043156</t>
  </si>
  <si>
    <t>0059404</t>
  </si>
  <si>
    <t>KATETR BALÓNKOVÝ 114F7P 115F7P (ZMĚŘENí TLAKU A MI</t>
  </si>
  <si>
    <t>0094715</t>
  </si>
  <si>
    <t>KATETR ABLAČNÍ CARDIOABLATE GEMINI</t>
  </si>
  <si>
    <t>0141821</t>
  </si>
  <si>
    <t>KARDIOSTIMULÁTOR DVOUDUTINOVÝ EVIA DR-T KOMPLET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</si>
  <si>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</si>
  <si>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</si>
  <si>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</si>
  <si>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</si>
  <si>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</si>
  <si>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</si>
  <si>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</si>
  <si>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</si>
  <si>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</si>
  <si>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</si>
  <si>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0141808</t>
  </si>
  <si>
    <t>KARDIOSTIMULÁTOR DVOUDUTINOVÝ ADVISA DR MRI SURESC</t>
  </si>
  <si>
    <t>0191951</t>
  </si>
  <si>
    <t>KARDIOSTIMULÁTOR JEDNODUTINOVÝ G20 SR, G20SRA1</t>
  </si>
  <si>
    <t>0057221</t>
  </si>
  <si>
    <t>KATETR TERMODIL.DIAG.AH-XXXXX..AH-XXXXX,X,XX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</si>
  <si>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</si>
  <si>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</si>
  <si>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</si>
  <si>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</si>
  <si>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</si>
  <si>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</si>
  <si>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</si>
  <si>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</si>
  <si>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</si>
  <si>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</si>
  <si>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0054839</t>
  </si>
  <si>
    <t>KROUŽEK ANULOPLASTICKÝ SJM TAILOR TARP-25-35, TAB-</t>
  </si>
  <si>
    <t>0112969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</si>
  <si>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</si>
  <si>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</si>
  <si>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</si>
  <si>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</si>
  <si>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</si>
  <si>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</si>
  <si>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0141807</t>
  </si>
  <si>
    <t>0049759</t>
  </si>
  <si>
    <t>KARDIOSTEH GORE-TEX</t>
  </si>
  <si>
    <t>0082143</t>
  </si>
  <si>
    <t>RENASYS F PŘEVAZOVÝ SET VELKÝ L</t>
  </si>
  <si>
    <t>0099748</t>
  </si>
  <si>
    <t>09121</t>
  </si>
  <si>
    <t>PUNKCE PARENCHYMATICKÉHO ORGÁNU NEBO DUTINY</t>
  </si>
  <si>
    <t>09227</t>
  </si>
  <si>
    <t>I. V. APLIKACE KRVE NEBO KREVNÍCH DERIVÁTŮ</t>
  </si>
  <si>
    <t>17710</t>
  </si>
  <si>
    <t>PUNKCE PERIKARDU- PROVÁDÍ-LI SE ZA KONTROLY NĚKTER</t>
  </si>
  <si>
    <t>51819</t>
  </si>
  <si>
    <t>OŠETŘENÍ A OBVAZ ROZSÁHLÉ RÁNY V CELKOVÉ ANESTEZII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</si>
  <si>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</si>
  <si>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</si>
  <si>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</si>
  <si>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</si>
  <si>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</si>
  <si>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</si>
  <si>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</si>
  <si>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</si>
  <si>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</si>
  <si>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</si>
  <si>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</si>
  <si>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</si>
  <si>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</si>
  <si>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</si>
  <si>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</si>
  <si>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</si>
  <si>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</si>
  <si>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</si>
  <si>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</si>
  <si>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</si>
  <si>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</si>
  <si>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</si>
  <si>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</si>
  <si>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</si>
  <si>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</si>
  <si>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</si>
  <si>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</si>
  <si>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</si>
  <si>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</si>
  <si>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</si>
  <si>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</si>
  <si>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</si>
  <si>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</si>
  <si>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</si>
  <si>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</si>
  <si>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</si>
  <si>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</si>
  <si>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</si>
  <si>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</si>
  <si>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</si>
  <si>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</si>
  <si>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</si>
  <si>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</si>
  <si>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</si>
  <si>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</si>
  <si>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</si>
  <si>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</si>
  <si>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</si>
  <si>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</si>
  <si>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</si>
  <si>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</si>
  <si>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</si>
  <si>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</si>
  <si>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</si>
  <si>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</si>
  <si>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07176</t>
  </si>
  <si>
    <t>(DRG) NÁHRADA OBLOUKU AORTY KOMPLETNÍ S POUŽITÍM K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</si>
  <si>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</si>
  <si>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</si>
  <si>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</si>
  <si>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</si>
  <si>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</si>
  <si>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</si>
  <si>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07271</t>
  </si>
  <si>
    <t>(DRG) STERNOTOMIE JAKO SAMOSTATNÝ VÝKON JINÝ NEŽ P</t>
  </si>
  <si>
    <t>07156</t>
  </si>
  <si>
    <t>(DRG) NÁHRADA ASCENDENTNÍ AORTY PROTÉZOU PRO AKUTN</t>
  </si>
  <si>
    <t>07267</t>
  </si>
  <si>
    <t>(DRG) ODSTRANĚNÍ KRÁTKO AŽ STŘEDNĚDOBÉ PODPORY SRD</t>
  </si>
  <si>
    <t>07166</t>
  </si>
  <si>
    <t>(DRG) PLASTIKA ASCENDENTNÍ AORTY ZÁPLATOU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</si>
  <si>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</si>
  <si>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</si>
  <si>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</si>
  <si>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</si>
  <si>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</si>
  <si>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</si>
  <si>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</si>
  <si>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</si>
  <si>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</si>
  <si>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</si>
  <si>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</si>
  <si>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</si>
  <si>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</si>
  <si>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</si>
  <si>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</si>
  <si>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</si>
  <si>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</si>
  <si>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</si>
  <si>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</si>
  <si>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</si>
  <si>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07056</t>
  </si>
  <si>
    <t>(DRG) PLASTIKA PULMONÁLNÍ CHLOPNĚ</t>
  </si>
  <si>
    <t>07061</t>
  </si>
  <si>
    <t>(DRG) EMBOLECTOMIE Z A. PULMONALIS</t>
  </si>
  <si>
    <t>07140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</si>
  <si>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</si>
  <si>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</si>
  <si>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</si>
  <si>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</si>
  <si>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</si>
  <si>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</si>
  <si>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07147</t>
  </si>
  <si>
    <t>(DRG) RESEKCE HYPERTROFICKÉHO SEPTA KOMOR</t>
  </si>
  <si>
    <t>07110</t>
  </si>
  <si>
    <t>(DRG) PLASTIKA HORNÍ NEBO DOLNÍ DUTÉ ŽÍLY</t>
  </si>
  <si>
    <t>07566</t>
  </si>
  <si>
    <t>(DRG) CHIRURGICKÁ REDUKCE JEDNÉ NEBO OBOU SRDEČNÍC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</si>
  <si>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</si>
  <si>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</si>
  <si>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</si>
  <si>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</si>
  <si>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</si>
  <si>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</si>
  <si>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</si>
  <si>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</si>
  <si>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</si>
  <si>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</si>
  <si>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</si>
  <si>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</si>
  <si>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</si>
  <si>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REGULAČNÍ POPLATEK ZA KAŽDÝ DEN LŮŽKOVÉ PÉČE -- PO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</si>
  <si>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</si>
  <si>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</si>
  <si>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</si>
  <si>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</si>
  <si>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</si>
  <si>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</si>
  <si>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78111</t>
  </si>
  <si>
    <t>ANESTÉZIE INTRAVENOZNÍ Á 20 MIN.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</si>
  <si>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</si>
  <si>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</si>
  <si>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</si>
  <si>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</si>
  <si>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</si>
  <si>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</si>
  <si>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</si>
  <si>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</si>
  <si>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</si>
  <si>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</si>
  <si>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</si>
  <si>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</si>
  <si>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</si>
  <si>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</si>
  <si>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</si>
  <si>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</si>
  <si>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</si>
  <si>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</si>
  <si>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07562</t>
  </si>
  <si>
    <t>(DRG) PLÁNOVANÁ OPERACE KVCH</t>
  </si>
  <si>
    <t>55220</t>
  </si>
  <si>
    <t>JEDNODUCHÝ VÝKON NA SRDCI - PRIMOOPERACE</t>
  </si>
  <si>
    <t>78117</t>
  </si>
  <si>
    <t>00698</t>
  </si>
  <si>
    <t>OD TYPU 98 - PRO NEMOCNICE TYPU 3, (KATEGORIE 6) -</t>
  </si>
  <si>
    <t>90888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</si>
  <si>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</si>
  <si>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</si>
  <si>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</si>
  <si>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</si>
  <si>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</si>
  <si>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</si>
  <si>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</si>
  <si>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</si>
  <si>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</si>
  <si>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</si>
  <si>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</si>
  <si>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</si>
  <si>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</si>
  <si>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</si>
  <si>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</si>
  <si>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</si>
  <si>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</si>
  <si>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</si>
  <si>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</si>
  <si>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</si>
  <si>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</si>
  <si>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</si>
  <si>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</si>
  <si>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</si>
  <si>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</si>
  <si>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78310</t>
  </si>
  <si>
    <t xml:space="preserve">NEODKLADNÁ KARDIOPULMONÁLNÍ RESUSCITACE ROZŠÍŘENÁ </t>
  </si>
  <si>
    <t>78320</t>
  </si>
  <si>
    <t>07559</t>
  </si>
  <si>
    <t>(DRG) KRYSTALOIDNÍ KARDIOPLEGIE JAKO SOUČÁST JINÉH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</si>
  <si>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</si>
  <si>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</si>
  <si>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</si>
  <si>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</si>
  <si>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</si>
  <si>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</si>
  <si>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</si>
  <si>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</si>
  <si>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</si>
  <si>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</si>
  <si>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</si>
  <si>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</si>
  <si>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</si>
  <si>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</si>
  <si>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</si>
  <si>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</si>
  <si>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</si>
  <si>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</si>
  <si>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</si>
  <si>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</si>
  <si>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</si>
  <si>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</si>
  <si>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</si>
  <si>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</si>
  <si>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</si>
  <si>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</si>
  <si>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</si>
  <si>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</si>
  <si>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</si>
  <si>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</si>
  <si>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</si>
  <si>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</si>
  <si>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</si>
  <si>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</si>
  <si>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</si>
  <si>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</si>
  <si>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</si>
  <si>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</si>
  <si>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</si>
  <si>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</si>
  <si>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07118</t>
  </si>
  <si>
    <t>(DRG) UZÁVĚR POINFARKTOVÉHO DEFEKTU MEZIKOMOROVÉ P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</si>
  <si>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</si>
  <si>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</si>
  <si>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</si>
  <si>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</si>
  <si>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</si>
  <si>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</si>
  <si>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</si>
  <si>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</si>
  <si>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</si>
  <si>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</si>
  <si>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</si>
  <si>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</si>
  <si>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</si>
  <si>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</si>
  <si>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</si>
  <si>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</si>
  <si>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</si>
  <si>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</si>
  <si>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</si>
  <si>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</si>
  <si>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</si>
  <si>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</si>
  <si>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</si>
  <si>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</si>
  <si>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</si>
  <si>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07008</t>
  </si>
  <si>
    <t>(DRG) OPERACE PRO PORANĚNÍ KORONÁRNÍCH TEPEN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</si>
  <si>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</si>
  <si>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</si>
  <si>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</si>
  <si>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</si>
  <si>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</si>
  <si>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07047</t>
  </si>
  <si>
    <t>(DRG) PLASTIKA TRIKUSPIDÁLNÍ CHLOPNĚ BEZ IMPLANTAC</t>
  </si>
  <si>
    <t>07238</t>
  </si>
  <si>
    <t>(DRG) CHIRURGICKÁ EXTRAKCE TRVALÉHO STIMULAČNÍHO N</t>
  </si>
  <si>
    <t>07020</t>
  </si>
  <si>
    <t>(DRG) NÁHRADA AORTÁLNÍ CHLOPNĚ BEZSTENTOVOU BIOLOG</t>
  </si>
  <si>
    <t>07272</t>
  </si>
  <si>
    <t>(DRG) TORAKOTOMIE JAKO SAMOSTATNÝ VÝKON JINÝ NEŽ P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</si>
  <si>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</si>
  <si>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</si>
  <si>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</si>
  <si>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</si>
  <si>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</si>
  <si>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</si>
  <si>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</si>
  <si>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</si>
  <si>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</si>
  <si>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</si>
  <si>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</si>
  <si>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</si>
  <si>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</si>
  <si>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</si>
  <si>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</si>
  <si>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</si>
  <si>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</si>
  <si>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</si>
  <si>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</si>
  <si>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</si>
  <si>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</si>
  <si>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</si>
  <si>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</si>
  <si>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</si>
  <si>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</si>
  <si>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66815</t>
  </si>
  <si>
    <t>AUTOGENNÍ ŠTĚP</t>
  </si>
  <si>
    <t>0001619</t>
  </si>
  <si>
    <t>0011592</t>
  </si>
  <si>
    <t>METRONIDAZOL B. BRAUN 5 MG/ML</t>
  </si>
  <si>
    <t>0015273</t>
  </si>
  <si>
    <t>SULPERAZON 2 G IM/IV</t>
  </si>
  <si>
    <t>0025901</t>
  </si>
  <si>
    <t>0026127</t>
  </si>
  <si>
    <t>0026902</t>
  </si>
  <si>
    <t>VFEND 200 MG</t>
  </si>
  <si>
    <t>0031547</t>
  </si>
  <si>
    <t>0096413</t>
  </si>
  <si>
    <t>GENTAMICIN LEK 40 MG/2 ML</t>
  </si>
  <si>
    <t>0097000</t>
  </si>
  <si>
    <t>METRONIDAZOLE 0.5%-POLPHARMA</t>
  </si>
  <si>
    <t>0116077</t>
  </si>
  <si>
    <t>FLUCONAZOL-TEVA 2 MG/ML</t>
  </si>
  <si>
    <t>0119095</t>
  </si>
  <si>
    <t>FLEXBUMIN 200 G/L</t>
  </si>
  <si>
    <t>0125249</t>
  </si>
  <si>
    <t>0127516</t>
  </si>
  <si>
    <t>CEFTAZIDIM MYLAN 2 G</t>
  </si>
  <si>
    <t>0131654</t>
  </si>
  <si>
    <t>CEFTAZIDIM KABI 1 GM</t>
  </si>
  <si>
    <t>0156259</t>
  </si>
  <si>
    <t>VANCOMYCIN KABI 1000 MG</t>
  </si>
  <si>
    <t>0162180</t>
  </si>
  <si>
    <t>CIPROFLOXACIN KABI 200 MG/100 ML INFUZNÍ ROZTOK</t>
  </si>
  <si>
    <t>0164401</t>
  </si>
  <si>
    <t>FLUCONAZOL KABI 2 MG/ML</t>
  </si>
  <si>
    <t>0166269</t>
  </si>
  <si>
    <t>VANCOMYCIN MYLAN 1000 MG</t>
  </si>
  <si>
    <t>0176197</t>
  </si>
  <si>
    <t>0164407</t>
  </si>
  <si>
    <t>0029448</t>
  </si>
  <si>
    <t>NOVOSEVEN 50 KIU (1 MG)</t>
  </si>
  <si>
    <t>0162496</t>
  </si>
  <si>
    <t>0016982</t>
  </si>
  <si>
    <t>FLUCONAZOL ARDEZ</t>
  </si>
  <si>
    <t>0165449</t>
  </si>
  <si>
    <t>VANCOMYCIN PHARMASWISS 500 MG</t>
  </si>
  <si>
    <t>0151460</t>
  </si>
  <si>
    <t>CEFUROXIM KABI 750 MG</t>
  </si>
  <si>
    <t>0166265</t>
  </si>
  <si>
    <t>VANCOMYCIN MYLAN 500 MG</t>
  </si>
  <si>
    <t>0107931</t>
  </si>
  <si>
    <t>0207922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</si>
  <si>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</si>
  <si>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</si>
  <si>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</si>
  <si>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</si>
  <si>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</si>
  <si>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</si>
  <si>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0043970</t>
  </si>
  <si>
    <t>SYSTÉM MONITOROVACÍ INTRAKRANIÁLNÍ TKÁŇOVÁ O2 NERO</t>
  </si>
  <si>
    <t>0043979</t>
  </si>
  <si>
    <t>ČIDLO PRO MĚŘENÍ NITROLEBNÍHO TLAKU NEUROVENT</t>
  </si>
  <si>
    <t>0043984</t>
  </si>
  <si>
    <t>0048591</t>
  </si>
  <si>
    <t>0048989</t>
  </si>
  <si>
    <t>ELEKTRODA KOAGULAČNÍ JEDNORÁZOVÁ GN211</t>
  </si>
  <si>
    <t>0056292</t>
  </si>
  <si>
    <t>KATETR BALONKOVÝ FOGARTY 120805F</t>
  </si>
  <si>
    <t>0056305</t>
  </si>
  <si>
    <t>KATETR BALONKOVÝ FOGARTY 620404F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</si>
  <si>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</si>
  <si>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</si>
  <si>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</si>
  <si>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</si>
  <si>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</si>
  <si>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0059547</t>
  </si>
  <si>
    <t>OXYGENÁTOR-SADA:KANYLA VESSEL</t>
  </si>
  <si>
    <t>0046437</t>
  </si>
  <si>
    <t>PROTÉZA CÉVNÍ INTERVASCULAR PLETENÁ</t>
  </si>
  <si>
    <t>0113357</t>
  </si>
  <si>
    <t>KARDIOSTIMULÁTOR DVOUDUTINOVÝ ENTOVIS DR-T KOMPLET</t>
  </si>
  <si>
    <t>0048852</t>
  </si>
  <si>
    <t>0026142</t>
  </si>
  <si>
    <t>KANYLA TRACHEOSTOMICKÁ S NASTAVITELNÝM ÚCHYTEM</t>
  </si>
  <si>
    <t>0052490</t>
  </si>
  <si>
    <t>JEHLA HUBER - PORTÁLNÍ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</si>
  <si>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</si>
  <si>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</si>
  <si>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</si>
  <si>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</si>
  <si>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</si>
  <si>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</si>
  <si>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</si>
  <si>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</si>
  <si>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</si>
  <si>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</si>
  <si>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</si>
  <si>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</si>
  <si>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</si>
  <si>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</si>
  <si>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</si>
  <si>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</si>
  <si>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</si>
  <si>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</si>
  <si>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</si>
  <si>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</si>
  <si>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</si>
  <si>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</si>
  <si>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61115</t>
  </si>
  <si>
    <t xml:space="preserve">REVIZE, EXCIZE A SUTURA PORANĚNÍ KŮŽE A PODKOŽÍ A </t>
  </si>
  <si>
    <t>62710</t>
  </si>
  <si>
    <t>SÍŤOVÁNÍ (MESHOVÁNÍ) ŠTĚPU DO ROZSAHU 5 % Z POVRCH</t>
  </si>
  <si>
    <t>62310</t>
  </si>
  <si>
    <t>NEKREKTOMIE DO 1% POVRCHU TĚLA</t>
  </si>
  <si>
    <t>61165</t>
  </si>
  <si>
    <t>ROZPROSTŘENÍ NEBO MODELACE LALOKU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</si>
  <si>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</si>
  <si>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</si>
  <si>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</si>
  <si>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</si>
  <si>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</si>
  <si>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</si>
  <si>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61169</t>
  </si>
  <si>
    <t>TRANSPOZICE MUSKULÁRNÍHO LALOKU</t>
  </si>
  <si>
    <t>62720</t>
  </si>
  <si>
    <t>SÍŤOVÁNÍ (MESHOVÁNÍ) ŠTĚPU NAD 5 % MAX. DO 20 %</t>
  </si>
  <si>
    <t>62330</t>
  </si>
  <si>
    <t>NEKREKTOMIE 5 - 10 % POVRCHU TĚLA - TANGENCIÁLNÍ N</t>
  </si>
  <si>
    <t>708</t>
  </si>
  <si>
    <t>7F6</t>
  </si>
  <si>
    <t>76479</t>
  </si>
  <si>
    <t>NEFREKTOMIE TRANSPERITONEÁLNÍ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</si>
  <si>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</si>
  <si>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</si>
  <si>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</si>
  <si>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</si>
  <si>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</si>
  <si>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</si>
  <si>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</si>
  <si>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</si>
  <si>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</si>
  <si>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</si>
  <si>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</si>
  <si>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</si>
  <si>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</si>
  <si>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</si>
  <si>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</si>
  <si>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</si>
  <si>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</si>
  <si>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</si>
  <si>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</si>
  <si>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</si>
  <si>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</si>
  <si>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</si>
  <si>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</si>
  <si>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</si>
  <si>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</si>
  <si>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</si>
  <si>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</si>
  <si>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</si>
  <si>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</si>
  <si>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</si>
  <si>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</si>
  <si>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</si>
  <si>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</si>
  <si>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</si>
  <si>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</si>
  <si>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</si>
  <si>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</si>
  <si>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</si>
  <si>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</si>
  <si>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</si>
  <si>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</si>
  <si>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</si>
  <si>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</si>
  <si>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</si>
  <si>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</si>
  <si>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</si>
  <si>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</si>
  <si>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</si>
  <si>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</si>
  <si>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</si>
  <si>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</si>
  <si>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</si>
  <si>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</si>
  <si>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</si>
  <si>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</si>
  <si>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</si>
  <si>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</si>
  <si>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</si>
  <si>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</si>
  <si>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</si>
  <si>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</si>
  <si>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</si>
  <si>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</si>
  <si>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</si>
  <si>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</si>
  <si>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</si>
  <si>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</si>
  <si>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</si>
  <si>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</si>
  <si>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</si>
  <si>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</si>
  <si>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</si>
  <si>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</si>
  <si>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</si>
  <si>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</si>
  <si>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</si>
  <si>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</si>
  <si>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</si>
  <si>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</si>
  <si>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</si>
  <si>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</si>
  <si>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</si>
  <si>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</si>
  <si>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05231</t>
  </si>
  <si>
    <t xml:space="preserve">PERKUTÁNNÍ KORONÁRNÍ ANGIOPLASTIKA. &lt;=2 POTAHOVANÉ STENTY PŘI AKUTNÍM INFARKTU MYOKARDU BEZ CC      </t>
  </si>
  <si>
    <t>05261</t>
  </si>
  <si>
    <t xml:space="preserve">PERKUTÁNNÍ KORONÁRNÍ ANGIOPLASTIKA. &gt;=3 POTAHOVANÉ STENTY BEZ AKUTNÍHO INFARKTU MYOKARDU BEZ CC     </t>
  </si>
  <si>
    <t>05271</t>
  </si>
  <si>
    <t xml:space="preserve">PERKUTÁNNÍ KORONÁRNÍ ANGIOPLASTIKA. &lt;=2 POTAHOVANÉ STENTY BEZ AKUTNÍHO INFARKTU MYOKARDU BEZ CC     </t>
  </si>
  <si>
    <t>05281</t>
  </si>
  <si>
    <t xml:space="preserve">PERKUTÁNNÍ KORONÁRNÍ ANGIOPLASTIKA. &gt;=3 NEPOTAHOVANÉ STENTY BEZ AKUTNÍHO INFARKTU MYOKARDU BEZ CC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</si>
  <si>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</si>
  <si>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</si>
  <si>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</si>
  <si>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</si>
  <si>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</si>
  <si>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</si>
  <si>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</si>
  <si>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</si>
  <si>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</si>
  <si>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</si>
  <si>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</si>
  <si>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</si>
  <si>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</si>
  <si>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</si>
  <si>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</si>
  <si>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</si>
  <si>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</si>
  <si>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</si>
  <si>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</si>
  <si>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</si>
  <si>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</si>
  <si>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</si>
  <si>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</si>
  <si>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</si>
  <si>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</si>
  <si>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</si>
  <si>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</si>
  <si>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</si>
  <si>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</si>
  <si>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</si>
  <si>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</si>
  <si>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</si>
  <si>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</si>
  <si>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</si>
  <si>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</si>
  <si>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</si>
  <si>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</si>
  <si>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</si>
  <si>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</si>
  <si>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</si>
  <si>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</si>
  <si>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</si>
  <si>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</si>
  <si>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</si>
  <si>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</si>
  <si>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</si>
  <si>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</si>
  <si>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</si>
  <si>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</si>
  <si>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</si>
  <si>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</si>
  <si>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</si>
  <si>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</si>
  <si>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</si>
  <si>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</si>
  <si>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</si>
  <si>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08093</t>
  </si>
  <si>
    <t>TRANSPLANTACE KŮŽE NEBO TKÁNĚ PRO PORUCHY MUSKULOSKELETÁLNÍHO SYSTÉMU NEBO POJIVOVÉ TKÁNĚ KROMĚ RUKY</t>
  </si>
  <si>
    <t>09331</t>
  </si>
  <si>
    <t xml:space="preserve">PORANĚNÍ KŮŽE. PODKOŽNÍ TKÁNĚ A PRSU BEZ CC                                                         </t>
  </si>
  <si>
    <t>11322</t>
  </si>
  <si>
    <t xml:space="preserve">INFEKCE LEDVIN A MOČOVÝCH CEST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</si>
  <si>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</si>
  <si>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</si>
  <si>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</si>
  <si>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</si>
  <si>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</si>
  <si>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</si>
  <si>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</si>
  <si>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</si>
  <si>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</si>
  <si>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</si>
  <si>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</si>
  <si>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</si>
  <si>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</si>
  <si>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</si>
  <si>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</si>
  <si>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</si>
  <si>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</si>
  <si>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</si>
  <si>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</si>
  <si>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</si>
  <si>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</si>
  <si>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</si>
  <si>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</si>
  <si>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</si>
  <si>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</si>
  <si>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</si>
  <si>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</si>
  <si>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</si>
  <si>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</si>
  <si>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</si>
  <si>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</si>
  <si>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>SKIASKOPIE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</si>
  <si>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</si>
  <si>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</si>
  <si>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</si>
  <si>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</si>
  <si>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</si>
  <si>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</si>
  <si>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</si>
  <si>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</si>
  <si>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</si>
  <si>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</si>
  <si>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</si>
  <si>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</si>
  <si>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</si>
  <si>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</si>
  <si>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</si>
  <si>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</si>
  <si>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</si>
  <si>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</si>
  <si>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</si>
  <si>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0002018</t>
  </si>
  <si>
    <t>99mTc-makrosalb inj.</t>
  </si>
  <si>
    <t>0002027</t>
  </si>
  <si>
    <t>99mTc-MIBI inj.</t>
  </si>
  <si>
    <t>0002034</t>
  </si>
  <si>
    <t>0002067</t>
  </si>
  <si>
    <t>81m-krypton plyn k inhal.</t>
  </si>
  <si>
    <t>0002095</t>
  </si>
  <si>
    <t>47023</t>
  </si>
  <si>
    <t>KONTROLNÍ VYŠETŘENÍ LÉKAŘEM SE SPECIALIZOVANOU ZPŮ</t>
  </si>
  <si>
    <t>47125</t>
  </si>
  <si>
    <t>KARDIOANGIOGRAFIE FIRST PASS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</si>
  <si>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</si>
  <si>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</si>
  <si>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</si>
  <si>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</si>
  <si>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</si>
  <si>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</si>
  <si>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</si>
  <si>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</si>
  <si>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47257</t>
  </si>
  <si>
    <t>SCINTIGRAFIE PLIC PERFÚZNÍ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</si>
  <si>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</si>
  <si>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</si>
  <si>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</si>
  <si>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</si>
  <si>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</si>
  <si>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</si>
  <si>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</si>
  <si>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94191</t>
  </si>
  <si>
    <t>FOTOGRAFIE GELU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</si>
  <si>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</si>
  <si>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</si>
  <si>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</si>
  <si>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</si>
  <si>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</si>
  <si>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</si>
  <si>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</si>
  <si>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</si>
  <si>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</si>
  <si>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</si>
  <si>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</si>
  <si>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</si>
  <si>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</si>
  <si>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</si>
  <si>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</si>
  <si>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</si>
  <si>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</si>
  <si>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</si>
  <si>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</si>
  <si>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</si>
  <si>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</si>
  <si>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</si>
  <si>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</si>
  <si>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</si>
  <si>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</si>
  <si>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</si>
  <si>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</si>
  <si>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</si>
  <si>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</si>
  <si>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</si>
  <si>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</si>
  <si>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</si>
  <si>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</si>
  <si>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</si>
  <si>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</si>
  <si>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</si>
  <si>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</si>
  <si>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</si>
  <si>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</si>
  <si>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</si>
  <si>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</si>
  <si>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</si>
  <si>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</si>
  <si>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</si>
  <si>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</si>
  <si>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</si>
  <si>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</si>
  <si>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</si>
  <si>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</si>
  <si>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</si>
  <si>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</si>
  <si>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</si>
  <si>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</si>
  <si>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</si>
  <si>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</si>
  <si>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</si>
  <si>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</si>
  <si>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</si>
  <si>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</si>
  <si>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</si>
  <si>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</si>
  <si>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</si>
  <si>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</si>
  <si>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</si>
  <si>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</si>
  <si>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</si>
  <si>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</si>
  <si>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96889</t>
  </si>
  <si>
    <t>TROMBIN GENERAČNÍ ČAS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</si>
  <si>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</si>
  <si>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</si>
  <si>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</si>
  <si>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</si>
  <si>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</si>
  <si>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</si>
  <si>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</si>
  <si>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</si>
  <si>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</si>
  <si>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</si>
  <si>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</si>
  <si>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</si>
  <si>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</si>
  <si>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</si>
  <si>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</si>
  <si>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</si>
  <si>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</si>
  <si>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</si>
  <si>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</si>
  <si>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</si>
  <si>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</si>
  <si>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</si>
  <si>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</si>
  <si>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</si>
  <si>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</si>
  <si>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</si>
  <si>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</si>
  <si>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</si>
  <si>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</si>
  <si>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</si>
  <si>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</si>
  <si>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</si>
  <si>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</si>
  <si>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</si>
  <si>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</si>
  <si>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</si>
  <si>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</si>
  <si>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</si>
  <si>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</si>
  <si>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</si>
  <si>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</si>
  <si>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</si>
  <si>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</si>
  <si>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</si>
  <si>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</si>
  <si>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</si>
  <si>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</si>
  <si>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</si>
  <si>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</si>
  <si>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</si>
  <si>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</si>
  <si>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</si>
  <si>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</si>
  <si>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</si>
  <si>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</si>
  <si>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</si>
  <si>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</si>
  <si>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</si>
  <si>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</si>
  <si>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</si>
  <si>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</si>
  <si>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</si>
  <si>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</si>
  <si>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</si>
  <si>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</si>
  <si>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</si>
  <si>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</si>
  <si>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</si>
  <si>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</si>
  <si>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</si>
  <si>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</si>
  <si>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</si>
  <si>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</si>
  <si>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</si>
  <si>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</si>
  <si>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</si>
  <si>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</si>
  <si>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</si>
  <si>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</si>
  <si>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</si>
  <si>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</si>
  <si>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</si>
  <si>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</si>
  <si>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</si>
  <si>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</si>
  <si>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</si>
  <si>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</si>
  <si>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</si>
  <si>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</si>
  <si>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</si>
  <si>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</si>
  <si>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</si>
  <si>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</si>
  <si>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</si>
  <si>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</si>
  <si>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</si>
  <si>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</si>
  <si>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</si>
  <si>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</si>
  <si>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</si>
  <si>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</si>
  <si>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</si>
  <si>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</si>
  <si>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</si>
  <si>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</si>
  <si>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</si>
  <si>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</si>
  <si>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</si>
  <si>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</si>
  <si>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</si>
  <si>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</si>
  <si>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</si>
  <si>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</si>
  <si>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</si>
  <si>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</si>
  <si>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</si>
  <si>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</si>
  <si>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</si>
  <si>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</si>
  <si>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</si>
  <si>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</si>
  <si>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</si>
  <si>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</si>
  <si>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</si>
  <si>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</si>
  <si>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</si>
  <si>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</si>
  <si>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</si>
  <si>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</si>
  <si>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</si>
  <si>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</si>
  <si>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</si>
  <si>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</si>
  <si>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</si>
  <si>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</si>
  <si>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</si>
  <si>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</si>
  <si>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</si>
  <si>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</si>
  <si>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</si>
  <si>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</si>
  <si>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</si>
  <si>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</si>
  <si>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</si>
  <si>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</si>
  <si>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</si>
  <si>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</si>
  <si>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</si>
  <si>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</si>
  <si>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</si>
  <si>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</si>
  <si>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</si>
  <si>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</si>
  <si>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</si>
  <si>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</si>
  <si>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</si>
  <si>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</si>
  <si>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</si>
  <si>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</si>
  <si>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</si>
  <si>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</si>
  <si>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</si>
  <si>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</si>
  <si>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</si>
  <si>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</si>
  <si>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</si>
  <si>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</si>
  <si>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</si>
  <si>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</si>
  <si>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</si>
  <si>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</si>
  <si>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</si>
  <si>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81733</t>
  </si>
  <si>
    <t>KVANTITATIVNÍ STANOVENÍ KRVE VE STOLICI NA ANALYZÁ</t>
  </si>
  <si>
    <t>81159</t>
  </si>
  <si>
    <t>CHOLINESTERÁZA STATIM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</si>
  <si>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</si>
  <si>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</si>
  <si>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</si>
  <si>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</si>
  <si>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</si>
  <si>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</si>
  <si>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</si>
  <si>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</si>
  <si>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</si>
  <si>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</si>
  <si>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</si>
  <si>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</si>
  <si>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</si>
  <si>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</si>
  <si>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</si>
  <si>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</si>
  <si>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</si>
  <si>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</si>
  <si>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</si>
  <si>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</si>
  <si>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</si>
  <si>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</si>
  <si>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</si>
  <si>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</si>
  <si>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</si>
  <si>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</si>
  <si>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0065980</t>
  </si>
  <si>
    <t>DOTAREM</t>
  </si>
  <si>
    <t>0077018</t>
  </si>
  <si>
    <t>ULTRAVIST 370</t>
  </si>
  <si>
    <t>0077019</t>
  </si>
  <si>
    <t>0093626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</si>
  <si>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</si>
  <si>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</si>
  <si>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</si>
  <si>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</si>
  <si>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</si>
  <si>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</si>
  <si>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</si>
  <si>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</si>
  <si>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</si>
  <si>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</si>
  <si>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</si>
  <si>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</si>
  <si>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0049439</t>
  </si>
  <si>
    <t>STENTGRAFT ZENITH TX2 ZTEG-2P</t>
  </si>
  <si>
    <t>0049983</t>
  </si>
  <si>
    <t>KATETR BALÓNKOVÝ ZELOS</t>
  </si>
  <si>
    <t>0052140</t>
  </si>
  <si>
    <t>KATETR DILATAČNÍ PTA WANDA, SMASH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</si>
  <si>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</si>
  <si>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</si>
  <si>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</si>
  <si>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</si>
  <si>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</si>
  <si>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</si>
  <si>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</si>
  <si>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</si>
  <si>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0056125</t>
  </si>
  <si>
    <t>KATETR ASPIRAČNÍ, KATETR MĚŘÍCÍ</t>
  </si>
  <si>
    <t>0056303</t>
  </si>
  <si>
    <t>KATETR BALONKOVÝ FOGARTY TRU-LUMEN 12TLW807F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</si>
  <si>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</si>
  <si>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</si>
  <si>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</si>
  <si>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</si>
  <si>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</si>
  <si>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</si>
  <si>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</si>
  <si>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</si>
  <si>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</si>
  <si>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</si>
  <si>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</si>
  <si>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</si>
  <si>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</si>
  <si>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</si>
  <si>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</si>
  <si>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</si>
  <si>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</si>
  <si>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</si>
  <si>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</si>
  <si>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</si>
  <si>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</si>
  <si>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</si>
  <si>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</si>
  <si>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</si>
  <si>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</si>
  <si>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</si>
  <si>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</si>
  <si>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</si>
  <si>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</si>
  <si>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</si>
  <si>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</si>
  <si>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</si>
  <si>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</si>
  <si>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</si>
  <si>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</si>
  <si>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</si>
  <si>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</si>
  <si>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0151038</t>
  </si>
  <si>
    <t>FILTR VENAKAVÁLNÍ</t>
  </si>
  <si>
    <t>0059796</t>
  </si>
  <si>
    <t>DRÁT VODÍCÍ ANGIODYN J3 SFC-FS 150-0,35</t>
  </si>
  <si>
    <t>0092108</t>
  </si>
  <si>
    <t>STENTGRAFT AORTÁLNÍ HRUDNÍ VALIANT 10CM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</si>
  <si>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</si>
  <si>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</si>
  <si>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</si>
  <si>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</si>
  <si>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</si>
  <si>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</si>
  <si>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</si>
  <si>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</si>
  <si>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</si>
  <si>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</si>
  <si>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</si>
  <si>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</si>
  <si>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</si>
  <si>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</si>
  <si>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</si>
  <si>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</si>
  <si>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</si>
  <si>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</si>
  <si>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</si>
  <si>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</si>
  <si>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</si>
  <si>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</si>
  <si>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</si>
  <si>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</si>
  <si>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</si>
  <si>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</si>
  <si>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</si>
  <si>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</si>
  <si>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</si>
  <si>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</si>
  <si>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</si>
  <si>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</si>
  <si>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</si>
  <si>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</si>
  <si>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</si>
  <si>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</si>
  <si>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</si>
  <si>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</si>
  <si>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</si>
  <si>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</si>
  <si>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</si>
  <si>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</si>
  <si>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</si>
  <si>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</si>
  <si>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</si>
  <si>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</si>
  <si>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</si>
  <si>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</si>
  <si>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</si>
  <si>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</si>
  <si>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</si>
  <si>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</si>
  <si>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</si>
  <si>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</si>
  <si>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</si>
  <si>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</si>
  <si>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</si>
  <si>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</si>
  <si>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</si>
  <si>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</si>
  <si>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</si>
  <si>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</si>
  <si>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</si>
  <si>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</si>
  <si>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</si>
  <si>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</si>
  <si>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</si>
  <si>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</si>
  <si>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</si>
  <si>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</si>
  <si>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</si>
  <si>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</si>
  <si>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</si>
  <si>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</si>
  <si>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</si>
  <si>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</si>
  <si>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</si>
  <si>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</si>
  <si>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</si>
  <si>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</si>
  <si>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</si>
  <si>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</si>
  <si>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</si>
  <si>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</si>
  <si>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</si>
  <si>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</si>
  <si>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</si>
  <si>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</si>
  <si>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</si>
  <si>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</si>
  <si>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</si>
  <si>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</si>
  <si>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</si>
  <si>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</si>
  <si>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</si>
  <si>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</si>
  <si>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</si>
  <si>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</si>
  <si>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</si>
  <si>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</si>
  <si>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</si>
  <si>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</si>
  <si>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</si>
  <si>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</si>
  <si>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</si>
  <si>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</si>
  <si>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</si>
  <si>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</si>
  <si>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</si>
  <si>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</si>
  <si>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</si>
  <si>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</si>
  <si>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</si>
  <si>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</si>
  <si>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</si>
  <si>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</si>
  <si>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</si>
  <si>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</si>
  <si>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</si>
  <si>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</si>
  <si>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</si>
  <si>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</si>
  <si>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</si>
  <si>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</si>
  <si>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</si>
  <si>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</si>
  <si>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</si>
  <si>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</si>
  <si>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</si>
  <si>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</si>
  <si>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</si>
  <si>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</si>
  <si>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</si>
  <si>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</si>
  <si>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</si>
  <si>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</si>
  <si>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</si>
  <si>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</si>
  <si>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</si>
  <si>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</si>
  <si>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</si>
  <si>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</si>
  <si>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</si>
  <si>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</si>
  <si>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</si>
  <si>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</si>
  <si>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</si>
  <si>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</si>
  <si>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</si>
  <si>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</si>
  <si>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</si>
  <si>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</si>
  <si>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</si>
  <si>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</si>
  <si>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</si>
  <si>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</si>
  <si>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</si>
  <si>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</si>
  <si>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</si>
  <si>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</si>
  <si>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</si>
  <si>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</si>
  <si>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</si>
  <si>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</si>
  <si>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</si>
  <si>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</si>
  <si>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</si>
  <si>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</si>
  <si>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</si>
  <si>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</si>
  <si>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</si>
  <si>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</si>
  <si>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</si>
  <si>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</si>
  <si>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</si>
  <si>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</si>
  <si>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</si>
  <si>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</si>
  <si>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</si>
  <si>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</si>
  <si>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</si>
  <si>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</si>
  <si>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</si>
  <si>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</si>
  <si>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</si>
  <si>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</si>
  <si>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</si>
  <si>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</si>
  <si>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</si>
  <si>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</si>
  <si>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</si>
  <si>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</si>
  <si>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</si>
  <si>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</si>
  <si>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</si>
  <si>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</si>
  <si>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</si>
  <si>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</si>
  <si>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</si>
  <si>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91131</t>
  </si>
  <si>
    <t>STANOVENÍ IgA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</si>
  <si>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</si>
  <si>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</si>
  <si>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</si>
  <si>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</si>
  <si>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</si>
  <si>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</si>
  <si>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</si>
  <si>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</si>
  <si>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</si>
  <si>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</si>
  <si>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</si>
  <si>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</si>
  <si>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</si>
  <si>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</si>
  <si>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</si>
  <si>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</si>
  <si>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</si>
  <si>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</si>
  <si>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</si>
  <si>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</si>
  <si>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</si>
  <si>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</si>
  <si>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</si>
  <si>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</si>
  <si>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</si>
  <si>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</si>
  <si>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</si>
  <si>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</si>
  <si>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</si>
  <si>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</si>
  <si>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</si>
  <si>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</si>
  <si>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</si>
  <si>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</si>
  <si>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</si>
  <si>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</si>
  <si>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</si>
  <si>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</si>
  <si>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</si>
  <si>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</si>
  <si>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</si>
  <si>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</si>
  <si>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91159</t>
  </si>
  <si>
    <t>STANOVENÍ C3 SLOŽKY KOMPLEMENTU</t>
  </si>
  <si>
    <t>91199</t>
  </si>
  <si>
    <t>STANOVENÍ IgA PROTI POTRAVINOVÝM ALERGENŮM ELISA</t>
  </si>
  <si>
    <t>91269</t>
  </si>
  <si>
    <t>STANOVENÍ ANTI U1-RNP Ab ELISA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</si>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</sst>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7" fontId="12" fillId="0" borderId="2" xfId="0" applyNumberFormat="1" applyFont="1" applyBorder="1"/>
    <xf numFmtId="167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1.3365647240683443</c:v>
                </c:pt>
                <c:pt idx="1">
                  <c:v>1.625086435002274</c:v>
                </c:pt>
                <c:pt idx="2">
                  <c:v>1.7309621101943999</c:v>
                </c:pt>
                <c:pt idx="3">
                  <c:v>1.792249312593388</c:v>
                </c:pt>
                <c:pt idx="4">
                  <c:v>1.7399350287810298</c:v>
                </c:pt>
                <c:pt idx="5">
                  <c:v>1.7523126632150423</c:v>
                </c:pt>
                <c:pt idx="6">
                  <c:v>1.8148542573871691</c:v>
                </c:pt>
                <c:pt idx="7">
                  <c:v>1.7602194676330252</c:v>
                </c:pt>
                <c:pt idx="8">
                  <c:v>1.8042151942289661</c:v>
                </c:pt>
                <c:pt idx="9">
                  <c:v>1.7723873646198449</c:v>
                </c:pt>
                <c:pt idx="10">
                  <c:v>1.7449930774154716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715072"/>
        <c:axId val="1327716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1.8048625926510531</c:v>
                </c:pt>
                <c:pt idx="1">
                  <c:v>1.8048625926510531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719552"/>
        <c:axId val="1327721088"/>
      </c:scatterChart>
      <c:catAx>
        <c:axId val="13277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77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716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7715072"/>
        <c:crosses val="autoZero"/>
        <c:crossBetween val="between"/>
      </c:valAx>
      <c:valAx>
        <c:axId val="13277195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7721088"/>
        <c:crosses val="max"/>
        <c:crossBetween val="midCat"/>
      </c:valAx>
      <c:valAx>
        <c:axId val="1327721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77195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0.87820144344382711</c:v>
                </c:pt>
                <c:pt idx="1">
                  <c:v>0.95391931894597459</c:v>
                </c:pt>
                <c:pt idx="2">
                  <c:v>0.95501007237185698</c:v>
                </c:pt>
                <c:pt idx="3">
                  <c:v>0.98643804760663112</c:v>
                </c:pt>
                <c:pt idx="4">
                  <c:v>0.97379346200013761</c:v>
                </c:pt>
                <c:pt idx="5">
                  <c:v>0.96353762936188203</c:v>
                </c:pt>
                <c:pt idx="6">
                  <c:v>0.95965118645587921</c:v>
                </c:pt>
                <c:pt idx="7">
                  <c:v>0.95503944289624432</c:v>
                </c:pt>
                <c:pt idx="8">
                  <c:v>0.94118958208464321</c:v>
                </c:pt>
                <c:pt idx="9">
                  <c:v>0.95718103829596357</c:v>
                </c:pt>
                <c:pt idx="10">
                  <c:v>0.96676425506340258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795456"/>
        <c:axId val="16497977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123136"/>
        <c:axId val="1650126208"/>
      </c:scatterChart>
      <c:catAx>
        <c:axId val="16497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497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9797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49795456"/>
        <c:crosses val="autoZero"/>
        <c:crossBetween val="between"/>
      </c:valAx>
      <c:valAx>
        <c:axId val="1650123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50126208"/>
        <c:crosses val="max"/>
        <c:crossBetween val="midCat"/>
      </c:valAx>
      <c:valAx>
        <c:axId val="1650126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501231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3079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4516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4517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4556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6149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6156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6159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6235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7116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7288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7952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125387.99126397191</v>
      </c>
      <c r="D4" s="287">
        <f ca="1">IF(ISERROR(VLOOKUP("Náklady celkem",INDIRECT("HI!$A:$G"),5,0)),0,VLOOKUP("Náklady celkem",INDIRECT("HI!$A:$G"),5,0))</f>
        <v>128894.82194000005</v>
      </c>
      <c r="E4" s="288">
        <f ca="1">IF(C4=0,0,D4/C4)</f>
        <v>1.0279678352023793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7255.2657647096739</v>
      </c>
      <c r="D7" s="295">
        <f>IF(ISERROR(HI!E5),"",HI!E5)</f>
        <v>6890.5452500000029</v>
      </c>
      <c r="E7" s="292">
        <f t="shared" ref="E7:E15" si="0">IF(C7=0,0,D7/C7)</f>
        <v>0.94973023366232734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0.93928403209185984</v>
      </c>
      <c r="E8" s="292">
        <f t="shared" si="0"/>
        <v>1.0436489245465108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0.18711900344553406</v>
      </c>
      <c r="E9" s="292">
        <f>IF(C9=0,0,D9/C9)</f>
        <v>0.62373001148511353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0.44508268041921023</v>
      </c>
      <c r="E11" s="292">
        <f t="shared" si="0"/>
        <v>0.74180446736535044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0.92178729493958267</v>
      </c>
      <c r="E12" s="292">
        <f t="shared" si="0"/>
        <v>1.1522341186744782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32999.877168296014</v>
      </c>
      <c r="D15" s="295">
        <f>IF(ISERROR(HI!E6),"",HI!E6)</f>
        <v>33195.85674000001</v>
      </c>
      <c r="E15" s="292">
        <f t="shared" si="0"/>
        <v>1.0059387970053502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61070.166666666672</v>
      </c>
      <c r="D16" s="291">
        <f ca="1">IF(ISERROR(VLOOKUP("Osobní náklady (Kč) *",INDIRECT("HI!$A:$G"),5,0)),0,VLOOKUP("Osobní náklady (Kč) *",INDIRECT("HI!$A:$G"),5,0))</f>
        <v>62277.259300000042</v>
      </c>
      <c r="E16" s="292">
        <f ca="1">IF(C16=0,0,D16/C16)</f>
        <v>1.019765667906589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226308.09499999994</v>
      </c>
      <c r="D18" s="311">
        <f ca="1">IF(ISERROR(VLOOKUP("Výnosy celkem",INDIRECT("HI!$A:$G"),5,0)),0,VLOOKUP("Výnosy celkem",INDIRECT("HI!$A:$G"),5,0))</f>
        <v>224920.57200000007</v>
      </c>
      <c r="E18" s="312">
        <f t="shared" ref="E18:E28" ca="1" si="1">IF(C18=0,0,D18/C18)</f>
        <v>0.99386887596751738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1057.415</v>
      </c>
      <c r="D19" s="291">
        <f ca="1">IF(ISERROR(VLOOKUP("Ambulance *",INDIRECT("HI!$A:$G"),5,0)),0,VLOOKUP("Ambulance *",INDIRECT("HI!$A:$G"),5,0))</f>
        <v>1131.8520000000001</v>
      </c>
      <c r="E19" s="292">
        <f t="shared" ca="1" si="1"/>
        <v>1.0703952563563031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1.0703952563563028</v>
      </c>
      <c r="E20" s="292">
        <f t="shared" si="1"/>
        <v>1.0703952563563028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0.95612675402997993</v>
      </c>
      <c r="E21" s="292">
        <f t="shared" si="1"/>
        <v>1.124855004741153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225250.67999999993</v>
      </c>
      <c r="D22" s="291">
        <f ca="1">IF(ISERROR(VLOOKUP("Hospitalizace *",INDIRECT("HI!$A:$G"),5,0)),0,VLOOKUP("Hospitalizace *",INDIRECT("HI!$A:$G"),5,0))</f>
        <v>223788.72000000006</v>
      </c>
      <c r="E22" s="292">
        <f ca="1">IF(C22=0,0,D22/C22)</f>
        <v>0.9935096311362972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0.9935096311362972</v>
      </c>
      <c r="E23" s="292">
        <f t="shared" si="1"/>
        <v>0.9935096311362972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0.96949952838548259</v>
      </c>
      <c r="E24" s="292">
        <f t="shared" si="1"/>
        <v>0.96949952838548259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1.9189273168702172</v>
      </c>
      <c r="E25" s="292">
        <f t="shared" si="1"/>
        <v>1.9189273168702172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1.0403458213256485</v>
      </c>
      <c r="E26" s="292">
        <f t="shared" si="1"/>
        <v>1.0951008645533142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0.96676425506340258</v>
      </c>
      <c r="E27" s="292">
        <f t="shared" si="1"/>
        <v>0.96676425506340258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0.93701926227259436</v>
      </c>
      <c r="D28" s="297">
        <f>IF(ISERROR(VLOOKUP("Celkem:",'ZV Vyžád.'!$A:$M,7,0)),"",VLOOKUP("Celkem:",'ZV Vyžád.'!$A:$M,7,0))</f>
        <v>0.85302318671538313</v>
      </c>
      <c r="E28" s="292">
        <f t="shared" si="1"/>
        <v>0.91035821894046043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7708.00864</v>
      </c>
      <c r="C5" s="33">
        <v>7565.4556499999981</v>
      </c>
      <c r="D5" s="12"/>
      <c r="E5" s="230">
        <v>6890.5452500000029</v>
      </c>
      <c r="F5" s="32">
        <v>7255.2657647096739</v>
      </c>
      <c r="G5" s="229">
        <f>E5-F5</f>
        <v>-364.72051470967108</v>
      </c>
      <c r="H5" s="235">
        <f>IF(F5&lt;0.00000001,"",E5/F5)</f>
        <v>0.94973023366232734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33537.747069999998</v>
      </c>
      <c r="C6" s="35">
        <v>29987.283079999997</v>
      </c>
      <c r="D6" s="12"/>
      <c r="E6" s="231">
        <v>33195.85674000001</v>
      </c>
      <c r="F6" s="34">
        <v>32999.877168296014</v>
      </c>
      <c r="G6" s="232">
        <f>E6-F6</f>
        <v>195.97957170399604</v>
      </c>
      <c r="H6" s="236">
        <f>IF(F6&lt;0.00000001,"",E6/F6)</f>
        <v>1.0059387970053502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62629.888409999985</v>
      </c>
      <c r="C7" s="35">
        <v>59567.768089999998</v>
      </c>
      <c r="D7" s="12"/>
      <c r="E7" s="231">
        <v>62277.259300000042</v>
      </c>
      <c r="F7" s="34">
        <v>61070.166666666672</v>
      </c>
      <c r="G7" s="232">
        <f>E7-F7</f>
        <v>1207.09263333337</v>
      </c>
      <c r="H7" s="236">
        <f>IF(F7&lt;0.00000001,"",E7/F7)</f>
        <v>1.019765667906589</v>
      </c>
    </row>
    <row r="8" spans="1:8" ht="14.4" customHeight="1" thickBot="1" x14ac:dyDescent="0.35">
      <c r="A8" s="1" t="s">
        <v>97</v>
      </c>
      <c r="B8" s="15">
        <v>29972.186760000041</v>
      </c>
      <c r="C8" s="37">
        <v>25293.921380000003</v>
      </c>
      <c r="D8" s="12"/>
      <c r="E8" s="233">
        <v>26531.160650000005</v>
      </c>
      <c r="F8" s="36">
        <v>24062.681664299555</v>
      </c>
      <c r="G8" s="234">
        <f>E8-F8</f>
        <v>2468.4789857004507</v>
      </c>
      <c r="H8" s="237">
        <f>IF(F8&lt;0.00000001,"",E8/F8)</f>
        <v>1.1025853651782624</v>
      </c>
    </row>
    <row r="9" spans="1:8" ht="14.4" customHeight="1" thickBot="1" x14ac:dyDescent="0.35">
      <c r="A9" s="2" t="s">
        <v>98</v>
      </c>
      <c r="B9" s="3">
        <v>133847.83088000002</v>
      </c>
      <c r="C9" s="39">
        <v>122414.42819999999</v>
      </c>
      <c r="D9" s="12"/>
      <c r="E9" s="3">
        <v>128894.82194000005</v>
      </c>
      <c r="F9" s="38">
        <v>125387.99126397191</v>
      </c>
      <c r="G9" s="38">
        <f>E9-F9</f>
        <v>3506.8306760281412</v>
      </c>
      <c r="H9" s="238">
        <f>IF(F9&lt;0.00000001,"",E9/F9)</f>
        <v>1.0279678352023793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1057.415</v>
      </c>
      <c r="C11" s="33">
        <f>IF(ISERROR(VLOOKUP("Celkem:",'ZV Vykáz.-A'!A:F,4,0)),0,VLOOKUP("Celkem:",'ZV Vykáz.-A'!A:F,4,0)/1000)</f>
        <v>1096.308</v>
      </c>
      <c r="D11" s="12"/>
      <c r="E11" s="230">
        <f>IF(ISERROR(VLOOKUP("Celkem:",'ZV Vykáz.-A'!A:F,6,0)),0,VLOOKUP("Celkem:",'ZV Vykáz.-A'!A:F,6,0)/1000)</f>
        <v>1131.8520000000001</v>
      </c>
      <c r="F11" s="32">
        <f>B11</f>
        <v>1057.415</v>
      </c>
      <c r="G11" s="229">
        <f>E11-F11</f>
        <v>74.437000000000126</v>
      </c>
      <c r="H11" s="235">
        <f>IF(F11&lt;0.00000001,"",E11/F11)</f>
        <v>1.0703952563563031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225250.67999999993</v>
      </c>
      <c r="C12" s="37">
        <f>IF(ISERROR(VLOOKUP("Celkem",CaseMix!A:D,3,0)),0,VLOOKUP("Celkem",CaseMix!A:D,3,0)*30)</f>
        <v>201069.18</v>
      </c>
      <c r="D12" s="12"/>
      <c r="E12" s="233">
        <f>IF(ISERROR(VLOOKUP("Celkem",CaseMix!A:D,4,0)),0,VLOOKUP("Celkem",CaseMix!A:D,4,0)*30)</f>
        <v>223788.72000000006</v>
      </c>
      <c r="F12" s="36">
        <f>B12</f>
        <v>225250.67999999993</v>
      </c>
      <c r="G12" s="234">
        <f>E12-F12</f>
        <v>-1461.9599999998754</v>
      </c>
      <c r="H12" s="237">
        <f>IF(F12&lt;0.00000001,"",E12/F12)</f>
        <v>0.9935096311362972</v>
      </c>
    </row>
    <row r="13" spans="1:8" ht="14.4" customHeight="1" thickBot="1" x14ac:dyDescent="0.35">
      <c r="A13" s="4" t="s">
        <v>101</v>
      </c>
      <c r="B13" s="9">
        <f>SUM(B11:B12)</f>
        <v>226308.09499999994</v>
      </c>
      <c r="C13" s="41">
        <f>SUM(C11:C12)</f>
        <v>202165.48799999998</v>
      </c>
      <c r="D13" s="12"/>
      <c r="E13" s="9">
        <f>SUM(E11:E12)</f>
        <v>224920.57200000007</v>
      </c>
      <c r="F13" s="40">
        <f>SUM(F11:F12)</f>
        <v>226308.09499999994</v>
      </c>
      <c r="G13" s="40">
        <f>E13-F13</f>
        <v>-1387.5229999998701</v>
      </c>
      <c r="H13" s="239">
        <f>IF(F13&lt;0.00000001,"",E13/F13)</f>
        <v>0.99386887596751738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1.6907864215064814</v>
      </c>
      <c r="C15" s="43">
        <f>IF(C9=0,"",C13/C9)</f>
        <v>1.6514841507873823</v>
      </c>
      <c r="D15" s="12"/>
      <c r="E15" s="10">
        <f>IF(E9=0,"",E13/E9)</f>
        <v>1.7449930774154727</v>
      </c>
      <c r="F15" s="42">
        <f>IF(F9=0,"",F13/F9)</f>
        <v>1.8048625926510531</v>
      </c>
      <c r="G15" s="42">
        <f>IF(ISERROR(F15-E15),"",E15-F15)</f>
        <v>-5.9869515235580373E-2</v>
      </c>
      <c r="H15" s="240">
        <f>IF(ISERROR(F15-E15),"",IF(F15&lt;0.00000001,"",E15/F15))</f>
        <v>0.96682876830659903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1.3365647240683443</v>
      </c>
      <c r="C4" s="331">
        <f t="shared" ref="C4:M4" si="0">(C10+C8)/C6</f>
        <v>1.625086435002274</v>
      </c>
      <c r="D4" s="331">
        <f t="shared" si="0"/>
        <v>1.7309621101943999</v>
      </c>
      <c r="E4" s="331">
        <f t="shared" si="0"/>
        <v>1.792249312593388</v>
      </c>
      <c r="F4" s="331">
        <f t="shared" si="0"/>
        <v>1.7399350287810298</v>
      </c>
      <c r="G4" s="331">
        <f t="shared" si="0"/>
        <v>1.7523126632150423</v>
      </c>
      <c r="H4" s="331">
        <f t="shared" si="0"/>
        <v>1.8148542573871691</v>
      </c>
      <c r="I4" s="331">
        <f t="shared" si="0"/>
        <v>1.7602194676330252</v>
      </c>
      <c r="J4" s="331">
        <f t="shared" si="0"/>
        <v>1.8042151942289661</v>
      </c>
      <c r="K4" s="331">
        <f t="shared" si="0"/>
        <v>1.7723873646198449</v>
      </c>
      <c r="L4" s="331">
        <f t="shared" si="0"/>
        <v>1.7449930774154716</v>
      </c>
      <c r="M4" s="331">
        <f t="shared" si="0"/>
        <v>8.7812061257733966E-3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11497.918300000099</v>
      </c>
      <c r="C5" s="331">
        <f>IF(ISERROR(VLOOKUP($A5,'Man Tab'!$A:$Q,COLUMN()+2,0)),0,VLOOKUP($A5,'Man Tab'!$A:$Q,COLUMN()+2,0))</f>
        <v>10879.170829999999</v>
      </c>
      <c r="D5" s="331">
        <f>IF(ISERROR(VLOOKUP($A5,'Man Tab'!$A:$Q,COLUMN()+2,0)),0,VLOOKUP($A5,'Man Tab'!$A:$Q,COLUMN()+2,0))</f>
        <v>11283.25829</v>
      </c>
      <c r="E5" s="331">
        <f>IF(ISERROR(VLOOKUP($A5,'Man Tab'!$A:$Q,COLUMN()+2,0)),0,VLOOKUP($A5,'Man Tab'!$A:$Q,COLUMN()+2,0))</f>
        <v>11528.063829999999</v>
      </c>
      <c r="F5" s="331">
        <f>IF(ISERROR(VLOOKUP($A5,'Man Tab'!$A:$Q,COLUMN()+2,0)),0,VLOOKUP($A5,'Man Tab'!$A:$Q,COLUMN()+2,0))</f>
        <v>12460.939640000001</v>
      </c>
      <c r="G5" s="331">
        <f>IF(ISERROR(VLOOKUP($A5,'Man Tab'!$A:$Q,COLUMN()+2,0)),0,VLOOKUP($A5,'Man Tab'!$A:$Q,COLUMN()+2,0))</f>
        <v>10890.347830000001</v>
      </c>
      <c r="H5" s="331">
        <f>IF(ISERROR(VLOOKUP($A5,'Man Tab'!$A:$Q,COLUMN()+2,0)),0,VLOOKUP($A5,'Man Tab'!$A:$Q,COLUMN()+2,0))</f>
        <v>12641.13076</v>
      </c>
      <c r="I5" s="331">
        <f>IF(ISERROR(VLOOKUP($A5,'Man Tab'!$A:$Q,COLUMN()+2,0)),0,VLOOKUP($A5,'Man Tab'!$A:$Q,COLUMN()+2,0))</f>
        <v>11838.481470000001</v>
      </c>
      <c r="J5" s="331">
        <f>IF(ISERROR(VLOOKUP($A5,'Man Tab'!$A:$Q,COLUMN()+2,0)),0,VLOOKUP($A5,'Man Tab'!$A:$Q,COLUMN()+2,0))</f>
        <v>10837.5569</v>
      </c>
      <c r="K5" s="331">
        <f>IF(ISERROR(VLOOKUP($A5,'Man Tab'!$A:$Q,COLUMN()+2,0)),0,VLOOKUP($A5,'Man Tab'!$A:$Q,COLUMN()+2,0))</f>
        <v>11246.919320000001</v>
      </c>
      <c r="L5" s="331">
        <f>IF(ISERROR(VLOOKUP($A5,'Man Tab'!$A:$Q,COLUMN()+2,0)),0,VLOOKUP($A5,'Man Tab'!$A:$Q,COLUMN()+2,0))</f>
        <v>13791.03477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11497.918300000099</v>
      </c>
      <c r="C6" s="333">
        <f t="shared" ref="C6:M6" si="1">C5+B6</f>
        <v>22377.089130000099</v>
      </c>
      <c r="D6" s="333">
        <f t="shared" si="1"/>
        <v>33660.3474200001</v>
      </c>
      <c r="E6" s="333">
        <f t="shared" si="1"/>
        <v>45188.411250000099</v>
      </c>
      <c r="F6" s="333">
        <f t="shared" si="1"/>
        <v>57649.350890000103</v>
      </c>
      <c r="G6" s="333">
        <f t="shared" si="1"/>
        <v>68539.698720000102</v>
      </c>
      <c r="H6" s="333">
        <f t="shared" si="1"/>
        <v>81180.829480000102</v>
      </c>
      <c r="I6" s="333">
        <f t="shared" si="1"/>
        <v>93019.310950000101</v>
      </c>
      <c r="J6" s="333">
        <f t="shared" si="1"/>
        <v>103856.8678500001</v>
      </c>
      <c r="K6" s="333">
        <f t="shared" si="1"/>
        <v>115103.7871700001</v>
      </c>
      <c r="L6" s="333">
        <f t="shared" si="1"/>
        <v>128894.8219400001</v>
      </c>
      <c r="M6" s="333">
        <f t="shared" si="1"/>
        <v>128894.8219400001</v>
      </c>
    </row>
    <row r="7" spans="1:13" ht="14.4" customHeight="1" x14ac:dyDescent="0.3">
      <c r="A7" s="332" t="s">
        <v>127</v>
      </c>
      <c r="B7" s="332">
        <v>508.87700000000001</v>
      </c>
      <c r="C7" s="332">
        <v>1205.731</v>
      </c>
      <c r="D7" s="332">
        <v>1931.412</v>
      </c>
      <c r="E7" s="332">
        <v>2685.2</v>
      </c>
      <c r="F7" s="332">
        <v>3325.88</v>
      </c>
      <c r="G7" s="332">
        <v>3981.19</v>
      </c>
      <c r="H7" s="332">
        <v>4886.41</v>
      </c>
      <c r="I7" s="332">
        <v>5431.357</v>
      </c>
      <c r="J7" s="332">
        <v>6216.3530000000001</v>
      </c>
      <c r="K7" s="332">
        <v>6765.6480000000001</v>
      </c>
      <c r="L7" s="332">
        <v>7459.6239999999998</v>
      </c>
      <c r="M7" s="332"/>
    </row>
    <row r="8" spans="1:13" ht="14.4" customHeight="1" x14ac:dyDescent="0.3">
      <c r="A8" s="332" t="s">
        <v>99</v>
      </c>
      <c r="B8" s="333">
        <f>B7*30</f>
        <v>15266.31</v>
      </c>
      <c r="C8" s="333">
        <f t="shared" ref="C8:M8" si="2">C7*30</f>
        <v>36171.93</v>
      </c>
      <c r="D8" s="333">
        <f t="shared" si="2"/>
        <v>57942.36</v>
      </c>
      <c r="E8" s="333">
        <f t="shared" si="2"/>
        <v>80556</v>
      </c>
      <c r="F8" s="333">
        <f t="shared" si="2"/>
        <v>99776.400000000009</v>
      </c>
      <c r="G8" s="333">
        <f t="shared" si="2"/>
        <v>119435.7</v>
      </c>
      <c r="H8" s="333">
        <f t="shared" si="2"/>
        <v>146592.29999999999</v>
      </c>
      <c r="I8" s="333">
        <f t="shared" si="2"/>
        <v>162940.71</v>
      </c>
      <c r="J8" s="333">
        <f t="shared" si="2"/>
        <v>186490.59</v>
      </c>
      <c r="K8" s="333">
        <f t="shared" si="2"/>
        <v>202969.44</v>
      </c>
      <c r="L8" s="333">
        <f t="shared" si="2"/>
        <v>223788.72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101402</v>
      </c>
      <c r="C9" s="332">
        <v>91372</v>
      </c>
      <c r="D9" s="332">
        <v>129652</v>
      </c>
      <c r="E9" s="332">
        <v>110473</v>
      </c>
      <c r="F9" s="332">
        <v>96826</v>
      </c>
      <c r="G9" s="332">
        <v>137557</v>
      </c>
      <c r="H9" s="332">
        <v>71792</v>
      </c>
      <c r="I9" s="332">
        <v>54618</v>
      </c>
      <c r="J9" s="332">
        <v>95857</v>
      </c>
      <c r="K9" s="332">
        <v>149509</v>
      </c>
      <c r="L9" s="332">
        <v>92794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101.402</v>
      </c>
      <c r="C10" s="333">
        <f t="shared" ref="C10:M10" si="3">C9/1000+B10</f>
        <v>192.774</v>
      </c>
      <c r="D10" s="333">
        <f t="shared" si="3"/>
        <v>322.42599999999999</v>
      </c>
      <c r="E10" s="333">
        <f t="shared" si="3"/>
        <v>432.899</v>
      </c>
      <c r="F10" s="333">
        <f t="shared" si="3"/>
        <v>529.72500000000002</v>
      </c>
      <c r="G10" s="333">
        <f t="shared" si="3"/>
        <v>667.28200000000004</v>
      </c>
      <c r="H10" s="333">
        <f t="shared" si="3"/>
        <v>739.07400000000007</v>
      </c>
      <c r="I10" s="333">
        <f t="shared" si="3"/>
        <v>793.69200000000012</v>
      </c>
      <c r="J10" s="333">
        <f t="shared" si="3"/>
        <v>889.54900000000009</v>
      </c>
      <c r="K10" s="333">
        <f t="shared" si="3"/>
        <v>1039.058</v>
      </c>
      <c r="L10" s="333">
        <f t="shared" si="3"/>
        <v>1131.8520000000001</v>
      </c>
      <c r="M10" s="333">
        <f t="shared" si="3"/>
        <v>1131.8520000000001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11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1.8048625926510531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1.8048625926510531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5695.9999999999</v>
      </c>
      <c r="C6" s="53">
        <v>474.66666666665799</v>
      </c>
      <c r="D6" s="53">
        <v>718.51000000000397</v>
      </c>
      <c r="E6" s="53">
        <v>877.98</v>
      </c>
      <c r="F6" s="53">
        <v>473.892</v>
      </c>
      <c r="G6" s="53">
        <v>706.40350000000001</v>
      </c>
      <c r="H6" s="53">
        <v>620.15650000000005</v>
      </c>
      <c r="I6" s="53">
        <v>268.80099999999999</v>
      </c>
      <c r="J6" s="53">
        <v>674.51</v>
      </c>
      <c r="K6" s="53">
        <v>772.529</v>
      </c>
      <c r="L6" s="53">
        <v>269.10449999999997</v>
      </c>
      <c r="M6" s="53">
        <v>621.69550000000004</v>
      </c>
      <c r="N6" s="53">
        <v>748.86300000000006</v>
      </c>
      <c r="O6" s="53">
        <v>4.9406564584124654E-324</v>
      </c>
      <c r="P6" s="54">
        <v>6752.4449999999997</v>
      </c>
      <c r="Q6" s="188">
        <v>1.2932415091930001</v>
      </c>
    </row>
    <row r="7" spans="1:17" ht="14.4" customHeight="1" x14ac:dyDescent="0.3">
      <c r="A7" s="19" t="s">
        <v>35</v>
      </c>
      <c r="B7" s="55">
        <v>7914.8353796832898</v>
      </c>
      <c r="C7" s="56">
        <v>659.56961497360703</v>
      </c>
      <c r="D7" s="56">
        <v>636.51431000000298</v>
      </c>
      <c r="E7" s="56">
        <v>617.23290999999995</v>
      </c>
      <c r="F7" s="56">
        <v>684.94541000000004</v>
      </c>
      <c r="G7" s="56">
        <v>888.84897999999998</v>
      </c>
      <c r="H7" s="56">
        <v>657.66746000000001</v>
      </c>
      <c r="I7" s="56">
        <v>508.66822000000002</v>
      </c>
      <c r="J7" s="56">
        <v>470.41010999999997</v>
      </c>
      <c r="K7" s="56">
        <v>741.02918</v>
      </c>
      <c r="L7" s="56">
        <v>594.59934999999996</v>
      </c>
      <c r="M7" s="56">
        <v>560.72307000000001</v>
      </c>
      <c r="N7" s="56">
        <v>529.90625</v>
      </c>
      <c r="O7" s="56">
        <v>4.9406564584124654E-324</v>
      </c>
      <c r="P7" s="57">
        <v>6890.5452500000001</v>
      </c>
      <c r="Q7" s="189">
        <v>0.94973023366200005</v>
      </c>
    </row>
    <row r="8" spans="1:17" ht="14.4" customHeight="1" x14ac:dyDescent="0.3">
      <c r="A8" s="19" t="s">
        <v>36</v>
      </c>
      <c r="B8" s="55">
        <v>3425.1412216394401</v>
      </c>
      <c r="C8" s="56">
        <v>285.42843513662001</v>
      </c>
      <c r="D8" s="56">
        <v>289.96200000000101</v>
      </c>
      <c r="E8" s="56">
        <v>243.93899999999999</v>
      </c>
      <c r="F8" s="56">
        <v>419.99900000000002</v>
      </c>
      <c r="G8" s="56">
        <v>317.19900000000001</v>
      </c>
      <c r="H8" s="56">
        <v>384.25200000000001</v>
      </c>
      <c r="I8" s="56">
        <v>249.31299999999999</v>
      </c>
      <c r="J8" s="56">
        <v>154.988</v>
      </c>
      <c r="K8" s="56">
        <v>365.77499999999998</v>
      </c>
      <c r="L8" s="56">
        <v>220.417</v>
      </c>
      <c r="M8" s="56">
        <v>265.35000000000002</v>
      </c>
      <c r="N8" s="56">
        <v>219.83199999999999</v>
      </c>
      <c r="O8" s="56">
        <v>4.9406564584124654E-324</v>
      </c>
      <c r="P8" s="57">
        <v>3131.0259999999998</v>
      </c>
      <c r="Q8" s="189">
        <v>0.99723325440999999</v>
      </c>
    </row>
    <row r="9" spans="1:17" ht="14.4" customHeight="1" x14ac:dyDescent="0.3">
      <c r="A9" s="19" t="s">
        <v>37</v>
      </c>
      <c r="B9" s="55">
        <v>35999.866001777402</v>
      </c>
      <c r="C9" s="56">
        <v>2999.98883348145</v>
      </c>
      <c r="D9" s="56">
        <v>2775.6744200000098</v>
      </c>
      <c r="E9" s="56">
        <v>2708.6899800000001</v>
      </c>
      <c r="F9" s="56">
        <v>2846.5420899999999</v>
      </c>
      <c r="G9" s="56">
        <v>3040.82125</v>
      </c>
      <c r="H9" s="56">
        <v>3944.9978900000001</v>
      </c>
      <c r="I9" s="56">
        <v>3229.9720200000002</v>
      </c>
      <c r="J9" s="56">
        <v>2241.0017200000002</v>
      </c>
      <c r="K9" s="56">
        <v>3308.5148600000002</v>
      </c>
      <c r="L9" s="56">
        <v>2917.5580399999999</v>
      </c>
      <c r="M9" s="56">
        <v>3019.9481799999999</v>
      </c>
      <c r="N9" s="56">
        <v>3162.1362899999999</v>
      </c>
      <c r="O9" s="56">
        <v>4.9406564584124654E-324</v>
      </c>
      <c r="P9" s="57">
        <v>33195.856740000003</v>
      </c>
      <c r="Q9" s="189">
        <v>1.005938797005</v>
      </c>
    </row>
    <row r="10" spans="1:17" ht="14.4" customHeight="1" x14ac:dyDescent="0.3">
      <c r="A10" s="19" t="s">
        <v>38</v>
      </c>
      <c r="B10" s="55">
        <v>543.89825247492604</v>
      </c>
      <c r="C10" s="56">
        <v>45.324854372910004</v>
      </c>
      <c r="D10" s="56">
        <v>52.5381</v>
      </c>
      <c r="E10" s="56">
        <v>58.180280000000003</v>
      </c>
      <c r="F10" s="56">
        <v>60.050539999999998</v>
      </c>
      <c r="G10" s="56">
        <v>63.291679999999999</v>
      </c>
      <c r="H10" s="56">
        <v>55.960979999999999</v>
      </c>
      <c r="I10" s="56">
        <v>57.480559999999997</v>
      </c>
      <c r="J10" s="56">
        <v>39.661409999999997</v>
      </c>
      <c r="K10" s="56">
        <v>50.515860000000004</v>
      </c>
      <c r="L10" s="56">
        <v>52.30444</v>
      </c>
      <c r="M10" s="56">
        <v>54.893830000000001</v>
      </c>
      <c r="N10" s="56">
        <v>55.787050000000001</v>
      </c>
      <c r="O10" s="56">
        <v>4.9406564584124654E-324</v>
      </c>
      <c r="P10" s="57">
        <v>600.66472999999996</v>
      </c>
      <c r="Q10" s="189">
        <v>1.2047669055079999</v>
      </c>
    </row>
    <row r="11" spans="1:17" ht="14.4" customHeight="1" x14ac:dyDescent="0.3">
      <c r="A11" s="19" t="s">
        <v>39</v>
      </c>
      <c r="B11" s="55">
        <v>808.94629088091006</v>
      </c>
      <c r="C11" s="56">
        <v>67.412190906741998</v>
      </c>
      <c r="D11" s="56">
        <v>63.212400000000002</v>
      </c>
      <c r="E11" s="56">
        <v>70.641689999999997</v>
      </c>
      <c r="F11" s="56">
        <v>69.708160000000007</v>
      </c>
      <c r="G11" s="56">
        <v>74.324489999999997</v>
      </c>
      <c r="H11" s="56">
        <v>64.495760000000004</v>
      </c>
      <c r="I11" s="56">
        <v>68.85745</v>
      </c>
      <c r="J11" s="56">
        <v>64.462919999999997</v>
      </c>
      <c r="K11" s="56">
        <v>76.631519999999995</v>
      </c>
      <c r="L11" s="56">
        <v>71.772350000000003</v>
      </c>
      <c r="M11" s="56">
        <v>82.686509999999998</v>
      </c>
      <c r="N11" s="56">
        <v>74.872389999999996</v>
      </c>
      <c r="O11" s="56">
        <v>4.9406564584124654E-324</v>
      </c>
      <c r="P11" s="57">
        <v>781.66564000000005</v>
      </c>
      <c r="Q11" s="189">
        <v>1.054119615034</v>
      </c>
    </row>
    <row r="12" spans="1:17" ht="14.4" customHeight="1" x14ac:dyDescent="0.3">
      <c r="A12" s="19" t="s">
        <v>40</v>
      </c>
      <c r="B12" s="55">
        <v>241.07580320140301</v>
      </c>
      <c r="C12" s="56">
        <v>20.089650266783</v>
      </c>
      <c r="D12" s="56">
        <v>71.330100000000002</v>
      </c>
      <c r="E12" s="56">
        <v>4.9406564584124654E-324</v>
      </c>
      <c r="F12" s="56">
        <v>28.654710000000001</v>
      </c>
      <c r="G12" s="56">
        <v>51.496409999999997</v>
      </c>
      <c r="H12" s="56">
        <v>38.435740000000003</v>
      </c>
      <c r="I12" s="56">
        <v>36.84592</v>
      </c>
      <c r="J12" s="56">
        <v>38.891120000000001</v>
      </c>
      <c r="K12" s="56">
        <v>47.40954</v>
      </c>
      <c r="L12" s="56">
        <v>17.466100000000001</v>
      </c>
      <c r="M12" s="56">
        <v>245.28697</v>
      </c>
      <c r="N12" s="56">
        <v>8.5876400000000004</v>
      </c>
      <c r="O12" s="56">
        <v>4.9406564584124654E-324</v>
      </c>
      <c r="P12" s="57">
        <v>584.40425000000005</v>
      </c>
      <c r="Q12" s="189">
        <v>2.6445288188389999</v>
      </c>
    </row>
    <row r="13" spans="1:17" ht="14.4" customHeight="1" x14ac:dyDescent="0.3">
      <c r="A13" s="19" t="s">
        <v>41</v>
      </c>
      <c r="B13" s="55">
        <v>537.55684288136297</v>
      </c>
      <c r="C13" s="56">
        <v>44.796403573446</v>
      </c>
      <c r="D13" s="56">
        <v>26.552569999999999</v>
      </c>
      <c r="E13" s="56">
        <v>20.909790000000001</v>
      </c>
      <c r="F13" s="56">
        <v>20.81438</v>
      </c>
      <c r="G13" s="56">
        <v>30.793209999999998</v>
      </c>
      <c r="H13" s="56">
        <v>48.463889999999999</v>
      </c>
      <c r="I13" s="56">
        <v>51.71405</v>
      </c>
      <c r="J13" s="56">
        <v>45.020740000000004</v>
      </c>
      <c r="K13" s="56">
        <v>32.359789999999997</v>
      </c>
      <c r="L13" s="56">
        <v>60.291110000000003</v>
      </c>
      <c r="M13" s="56">
        <v>41.26858</v>
      </c>
      <c r="N13" s="56">
        <v>62.552810000000001</v>
      </c>
      <c r="O13" s="56">
        <v>4.9406564584124654E-324</v>
      </c>
      <c r="P13" s="57">
        <v>440.74092000000002</v>
      </c>
      <c r="Q13" s="189">
        <v>0.89443243580800003</v>
      </c>
    </row>
    <row r="14" spans="1:17" ht="14.4" customHeight="1" x14ac:dyDescent="0.3">
      <c r="A14" s="19" t="s">
        <v>42</v>
      </c>
      <c r="B14" s="55">
        <v>2149.2848787416701</v>
      </c>
      <c r="C14" s="56">
        <v>179.10707322847199</v>
      </c>
      <c r="D14" s="56">
        <v>236.51700000000099</v>
      </c>
      <c r="E14" s="56">
        <v>198.45400000000001</v>
      </c>
      <c r="F14" s="56">
        <v>179.613</v>
      </c>
      <c r="G14" s="56">
        <v>155.691</v>
      </c>
      <c r="H14" s="56">
        <v>134.524</v>
      </c>
      <c r="I14" s="56">
        <v>124.149</v>
      </c>
      <c r="J14" s="56">
        <v>115.29</v>
      </c>
      <c r="K14" s="56">
        <v>110.818</v>
      </c>
      <c r="L14" s="56">
        <v>119.526</v>
      </c>
      <c r="M14" s="56">
        <v>165.47200000000001</v>
      </c>
      <c r="N14" s="56">
        <v>183.04499999999999</v>
      </c>
      <c r="O14" s="56">
        <v>4.9406564584124654E-324</v>
      </c>
      <c r="P14" s="57">
        <v>1723.0989999999999</v>
      </c>
      <c r="Q14" s="189">
        <v>0.87459060556699997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5.434722104253712E-323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5.434722104253712E-323</v>
      </c>
      <c r="Q16" s="189" t="s">
        <v>335</v>
      </c>
    </row>
    <row r="17" spans="1:17" ht="14.4" customHeight="1" x14ac:dyDescent="0.3">
      <c r="A17" s="19" t="s">
        <v>45</v>
      </c>
      <c r="B17" s="55">
        <v>960.95761996988006</v>
      </c>
      <c r="C17" s="56">
        <v>80.079801664155994</v>
      </c>
      <c r="D17" s="56">
        <v>18.34796</v>
      </c>
      <c r="E17" s="56">
        <v>76.395480000000006</v>
      </c>
      <c r="F17" s="56">
        <v>61.872509999999998</v>
      </c>
      <c r="G17" s="56">
        <v>42.273049999999998</v>
      </c>
      <c r="H17" s="56">
        <v>100.91151000000001</v>
      </c>
      <c r="I17" s="56">
        <v>73.132729999999995</v>
      </c>
      <c r="J17" s="56">
        <v>62.126069999999999</v>
      </c>
      <c r="K17" s="56">
        <v>203.56816000000001</v>
      </c>
      <c r="L17" s="56">
        <v>113.79885</v>
      </c>
      <c r="M17" s="56">
        <v>62.334739999999996</v>
      </c>
      <c r="N17" s="56">
        <v>50.71078</v>
      </c>
      <c r="O17" s="56">
        <v>4.9406564584124654E-324</v>
      </c>
      <c r="P17" s="57">
        <v>865.47184000000004</v>
      </c>
      <c r="Q17" s="189">
        <v>0.98251065245799996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15.215</v>
      </c>
      <c r="E18" s="56">
        <v>3.08</v>
      </c>
      <c r="F18" s="56">
        <v>5.859</v>
      </c>
      <c r="G18" s="56">
        <v>1.212</v>
      </c>
      <c r="H18" s="56">
        <v>10.036</v>
      </c>
      <c r="I18" s="56">
        <v>10.311</v>
      </c>
      <c r="J18" s="56">
        <v>10.214180000000001</v>
      </c>
      <c r="K18" s="56">
        <v>4.9406564584124654E-324</v>
      </c>
      <c r="L18" s="56">
        <v>26.773499999999999</v>
      </c>
      <c r="M18" s="56">
        <v>4.2130000000000001</v>
      </c>
      <c r="N18" s="56">
        <v>39.750999999999998</v>
      </c>
      <c r="O18" s="56">
        <v>4.9406564584124654E-324</v>
      </c>
      <c r="P18" s="57">
        <v>126.66468</v>
      </c>
      <c r="Q18" s="189" t="s">
        <v>335</v>
      </c>
    </row>
    <row r="19" spans="1:17" ht="14.4" customHeight="1" x14ac:dyDescent="0.3">
      <c r="A19" s="19" t="s">
        <v>47</v>
      </c>
      <c r="B19" s="55">
        <v>3532.2354966754801</v>
      </c>
      <c r="C19" s="56">
        <v>294.35295805628999</v>
      </c>
      <c r="D19" s="56">
        <v>302.23519000000101</v>
      </c>
      <c r="E19" s="56">
        <v>118.65777</v>
      </c>
      <c r="F19" s="56">
        <v>364.6182</v>
      </c>
      <c r="G19" s="56">
        <v>180.43870000000001</v>
      </c>
      <c r="H19" s="56">
        <v>368.73773999999997</v>
      </c>
      <c r="I19" s="56">
        <v>442.46762000000001</v>
      </c>
      <c r="J19" s="56">
        <v>375.44162999999998</v>
      </c>
      <c r="K19" s="56">
        <v>348.4006</v>
      </c>
      <c r="L19" s="56">
        <v>326.72413999999998</v>
      </c>
      <c r="M19" s="56">
        <v>308.37218999999999</v>
      </c>
      <c r="N19" s="56">
        <v>302.40854999999999</v>
      </c>
      <c r="O19" s="56">
        <v>4.9406564584124654E-324</v>
      </c>
      <c r="P19" s="57">
        <v>3438.5023299999998</v>
      </c>
      <c r="Q19" s="189">
        <v>1.0619601819969999</v>
      </c>
    </row>
    <row r="20" spans="1:17" ht="14.4" customHeight="1" x14ac:dyDescent="0.3">
      <c r="A20" s="19" t="s">
        <v>48</v>
      </c>
      <c r="B20" s="55">
        <v>66622</v>
      </c>
      <c r="C20" s="56">
        <v>5551.8333333333303</v>
      </c>
      <c r="D20" s="56">
        <v>5457.6280800000304</v>
      </c>
      <c r="E20" s="56">
        <v>5084.4426400000002</v>
      </c>
      <c r="F20" s="56">
        <v>5263.8109400000003</v>
      </c>
      <c r="G20" s="56">
        <v>5190.9788399999998</v>
      </c>
      <c r="H20" s="56">
        <v>5309.3981999999996</v>
      </c>
      <c r="I20" s="56">
        <v>5097.4471100000001</v>
      </c>
      <c r="J20" s="56">
        <v>7612.0971200000004</v>
      </c>
      <c r="K20" s="56">
        <v>5124.0841300000002</v>
      </c>
      <c r="L20" s="56">
        <v>5416.2747600000002</v>
      </c>
      <c r="M20" s="56">
        <v>5178.5795399999997</v>
      </c>
      <c r="N20" s="56">
        <v>7542.5179399999997</v>
      </c>
      <c r="O20" s="56">
        <v>4.9406564584124654E-324</v>
      </c>
      <c r="P20" s="57">
        <v>62277.259299999998</v>
      </c>
      <c r="Q20" s="189">
        <v>1.0197656679060001</v>
      </c>
    </row>
    <row r="21" spans="1:17" ht="14.4" customHeight="1" x14ac:dyDescent="0.3">
      <c r="A21" s="20" t="s">
        <v>49</v>
      </c>
      <c r="B21" s="55">
        <v>8264.1017727710096</v>
      </c>
      <c r="C21" s="56">
        <v>688.67514773091705</v>
      </c>
      <c r="D21" s="56">
        <v>800.57400000000405</v>
      </c>
      <c r="E21" s="56">
        <v>800.56700000000001</v>
      </c>
      <c r="F21" s="56">
        <v>799.17700000000002</v>
      </c>
      <c r="G21" s="56">
        <v>780.13199999999995</v>
      </c>
      <c r="H21" s="56">
        <v>704.92200000000003</v>
      </c>
      <c r="I21" s="56">
        <v>660.80100000000004</v>
      </c>
      <c r="J21" s="56">
        <v>623.404</v>
      </c>
      <c r="K21" s="56">
        <v>623.399</v>
      </c>
      <c r="L21" s="56">
        <v>623.80899999999997</v>
      </c>
      <c r="M21" s="56">
        <v>623.70899999999995</v>
      </c>
      <c r="N21" s="56">
        <v>617.322</v>
      </c>
      <c r="O21" s="56">
        <v>1.4821969375237396E-323</v>
      </c>
      <c r="P21" s="57">
        <v>7657.8159999999998</v>
      </c>
      <c r="Q21" s="189">
        <v>1.010875872612</v>
      </c>
    </row>
    <row r="22" spans="1:17" ht="14.4" customHeight="1" x14ac:dyDescent="0.3">
      <c r="A22" s="19" t="s">
        <v>50</v>
      </c>
      <c r="B22" s="55">
        <v>91</v>
      </c>
      <c r="C22" s="56">
        <v>7.583333333333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30.855</v>
      </c>
      <c r="K22" s="56">
        <v>27.507999999999999</v>
      </c>
      <c r="L22" s="56">
        <v>6.94</v>
      </c>
      <c r="M22" s="56">
        <v>4.9406564584124654E-324</v>
      </c>
      <c r="N22" s="56">
        <v>123.64389</v>
      </c>
      <c r="O22" s="56">
        <v>4.9406564584124654E-324</v>
      </c>
      <c r="P22" s="57">
        <v>188.94689</v>
      </c>
      <c r="Q22" s="189">
        <v>2.2650975824169999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2.1738888417014848E-322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33.107170000000998</v>
      </c>
      <c r="E24" s="56">
        <v>2.9000000299999999E-4</v>
      </c>
      <c r="F24" s="56">
        <v>3.7013499999990001</v>
      </c>
      <c r="G24" s="56">
        <v>4.159719999999</v>
      </c>
      <c r="H24" s="56">
        <v>17.979969999998001</v>
      </c>
      <c r="I24" s="56">
        <v>10.38715</v>
      </c>
      <c r="J24" s="56">
        <v>82.756740000004001</v>
      </c>
      <c r="K24" s="56">
        <v>5.9388300000000003</v>
      </c>
      <c r="L24" s="56">
        <v>0.19775999999999999</v>
      </c>
      <c r="M24" s="56">
        <v>12.386209999996</v>
      </c>
      <c r="N24" s="56">
        <v>69.098179999999999</v>
      </c>
      <c r="O24" s="56">
        <v>-1.0869444208507424E-322</v>
      </c>
      <c r="P24" s="57">
        <v>239.71337000000699</v>
      </c>
      <c r="Q24" s="189"/>
    </row>
    <row r="25" spans="1:17" ht="14.4" customHeight="1" x14ac:dyDescent="0.3">
      <c r="A25" s="21" t="s">
        <v>53</v>
      </c>
      <c r="B25" s="58">
        <v>136786.899560697</v>
      </c>
      <c r="C25" s="59">
        <v>11398.9082967247</v>
      </c>
      <c r="D25" s="59">
        <v>11497.918300000099</v>
      </c>
      <c r="E25" s="59">
        <v>10879.170829999999</v>
      </c>
      <c r="F25" s="59">
        <v>11283.25829</v>
      </c>
      <c r="G25" s="59">
        <v>11528.063829999999</v>
      </c>
      <c r="H25" s="59">
        <v>12460.939640000001</v>
      </c>
      <c r="I25" s="59">
        <v>10890.347830000001</v>
      </c>
      <c r="J25" s="59">
        <v>12641.13076</v>
      </c>
      <c r="K25" s="59">
        <v>11838.481470000001</v>
      </c>
      <c r="L25" s="59">
        <v>10837.5569</v>
      </c>
      <c r="M25" s="59">
        <v>11246.919320000001</v>
      </c>
      <c r="N25" s="59">
        <v>13791.03477</v>
      </c>
      <c r="O25" s="59">
        <v>4.9406564584124654E-324</v>
      </c>
      <c r="P25" s="60">
        <v>128894.82193999999</v>
      </c>
      <c r="Q25" s="190">
        <v>1.0279678352020001</v>
      </c>
    </row>
    <row r="26" spans="1:17" ht="14.4" customHeight="1" x14ac:dyDescent="0.3">
      <c r="A26" s="19" t="s">
        <v>54</v>
      </c>
      <c r="B26" s="55">
        <v>10284.010632265399</v>
      </c>
      <c r="C26" s="56">
        <v>857.00088602211497</v>
      </c>
      <c r="D26" s="56">
        <v>933.97304999999994</v>
      </c>
      <c r="E26" s="56">
        <v>865.20513000000005</v>
      </c>
      <c r="F26" s="56">
        <v>952.41981999999996</v>
      </c>
      <c r="G26" s="56">
        <v>886.13973999999996</v>
      </c>
      <c r="H26" s="56">
        <v>906.93320000000006</v>
      </c>
      <c r="I26" s="56">
        <v>788.34927000000005</v>
      </c>
      <c r="J26" s="56">
        <v>1256.25261</v>
      </c>
      <c r="K26" s="56">
        <v>799.56439</v>
      </c>
      <c r="L26" s="56">
        <v>848.17568000000006</v>
      </c>
      <c r="M26" s="56">
        <v>974.20943</v>
      </c>
      <c r="N26" s="56">
        <v>1049.4153200000001</v>
      </c>
      <c r="O26" s="56">
        <v>4.9406564584124654E-324</v>
      </c>
      <c r="P26" s="57">
        <v>10260.637640000001</v>
      </c>
      <c r="Q26" s="189">
        <v>1.0884297265189999</v>
      </c>
    </row>
    <row r="27" spans="1:17" ht="14.4" customHeight="1" x14ac:dyDescent="0.3">
      <c r="A27" s="22" t="s">
        <v>55</v>
      </c>
      <c r="B27" s="58">
        <v>147070.91019296201</v>
      </c>
      <c r="C27" s="59">
        <v>12255.9091827468</v>
      </c>
      <c r="D27" s="59">
        <v>12431.8913500001</v>
      </c>
      <c r="E27" s="59">
        <v>11744.375959999999</v>
      </c>
      <c r="F27" s="59">
        <v>12235.678110000001</v>
      </c>
      <c r="G27" s="59">
        <v>12414.20357</v>
      </c>
      <c r="H27" s="59">
        <v>13367.87284</v>
      </c>
      <c r="I27" s="59">
        <v>11678.697099999999</v>
      </c>
      <c r="J27" s="59">
        <v>13897.38337</v>
      </c>
      <c r="K27" s="59">
        <v>12638.04586</v>
      </c>
      <c r="L27" s="59">
        <v>11685.73258</v>
      </c>
      <c r="M27" s="59">
        <v>12221.12875</v>
      </c>
      <c r="N27" s="59">
        <v>14840.45009</v>
      </c>
      <c r="O27" s="59">
        <v>9.8813129168249309E-324</v>
      </c>
      <c r="P27" s="60">
        <v>139155.45958</v>
      </c>
      <c r="Q27" s="190">
        <v>1.0321956647049999</v>
      </c>
    </row>
    <row r="28" spans="1:17" ht="14.4" customHeight="1" x14ac:dyDescent="0.3">
      <c r="A28" s="20" t="s">
        <v>56</v>
      </c>
      <c r="B28" s="55">
        <v>2.95187948396</v>
      </c>
      <c r="C28" s="56">
        <v>0.24598995699599999</v>
      </c>
      <c r="D28" s="56">
        <v>1.2351641146031164E-322</v>
      </c>
      <c r="E28" s="56">
        <v>1.2351641146031164E-322</v>
      </c>
      <c r="F28" s="56">
        <v>0.23400000000000001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0.23400000000000001</v>
      </c>
      <c r="Q28" s="189">
        <v>8.6478031592999993E-2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1.0869444208507424E-322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5.434722104253712E-322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33.445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33.445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131279.196663957</v>
      </c>
      <c r="C6" s="615">
        <v>135034.70509999999</v>
      </c>
      <c r="D6" s="616">
        <v>3755.5084360434798</v>
      </c>
      <c r="E6" s="617">
        <v>1.0286070339510001</v>
      </c>
      <c r="F6" s="615">
        <v>136786.899560697</v>
      </c>
      <c r="G6" s="616">
        <v>125387.991263972</v>
      </c>
      <c r="H6" s="618">
        <v>13791.03477</v>
      </c>
      <c r="I6" s="615">
        <v>128894.82193999999</v>
      </c>
      <c r="J6" s="616">
        <v>3506.8306760280998</v>
      </c>
      <c r="K6" s="619">
        <v>0.94230384893499997</v>
      </c>
    </row>
    <row r="7" spans="1:11" ht="14.4" customHeight="1" thickBot="1" x14ac:dyDescent="0.35">
      <c r="A7" s="634" t="s">
        <v>338</v>
      </c>
      <c r="B7" s="615">
        <v>56755.751552332498</v>
      </c>
      <c r="C7" s="615">
        <v>54438.516459999999</v>
      </c>
      <c r="D7" s="616">
        <v>-2317.2350923324898</v>
      </c>
      <c r="E7" s="617">
        <v>0.95917180146500003</v>
      </c>
      <c r="F7" s="615">
        <v>57316.6046712803</v>
      </c>
      <c r="G7" s="616">
        <v>52540.220948673603</v>
      </c>
      <c r="H7" s="618">
        <v>5045.5836099999997</v>
      </c>
      <c r="I7" s="615">
        <v>54106.392979999997</v>
      </c>
      <c r="J7" s="616">
        <v>1566.1720313264</v>
      </c>
      <c r="K7" s="619">
        <v>0.94399159353999995</v>
      </c>
    </row>
    <row r="8" spans="1:11" ht="14.4" customHeight="1" thickBot="1" x14ac:dyDescent="0.35">
      <c r="A8" s="635" t="s">
        <v>339</v>
      </c>
      <c r="B8" s="615">
        <v>54584.111717408203</v>
      </c>
      <c r="C8" s="615">
        <v>52303.782460000002</v>
      </c>
      <c r="D8" s="616">
        <v>-2280.3292574081102</v>
      </c>
      <c r="E8" s="617">
        <v>0.95822357118799995</v>
      </c>
      <c r="F8" s="615">
        <v>55167.319792538699</v>
      </c>
      <c r="G8" s="616">
        <v>50570.043143160401</v>
      </c>
      <c r="H8" s="618">
        <v>4862.5386099999996</v>
      </c>
      <c r="I8" s="615">
        <v>52383.293980000002</v>
      </c>
      <c r="J8" s="616">
        <v>1813.2508368396</v>
      </c>
      <c r="K8" s="619">
        <v>0.94953487276500004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1.1999999999999999E-3</v>
      </c>
      <c r="D9" s="621">
        <v>1.1999999999999999E-3</v>
      </c>
      <c r="E9" s="622" t="s">
        <v>341</v>
      </c>
      <c r="F9" s="620">
        <v>0</v>
      </c>
      <c r="G9" s="621">
        <v>0</v>
      </c>
      <c r="H9" s="623">
        <v>1.1800000000000001E-3</v>
      </c>
      <c r="I9" s="620">
        <v>8.4499999999999992E-3</v>
      </c>
      <c r="J9" s="621">
        <v>8.4499999999999992E-3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1.1999999999999999E-3</v>
      </c>
      <c r="D10" s="616">
        <v>1.1999999999999999E-3</v>
      </c>
      <c r="E10" s="625" t="s">
        <v>341</v>
      </c>
      <c r="F10" s="615">
        <v>0</v>
      </c>
      <c r="G10" s="616">
        <v>0</v>
      </c>
      <c r="H10" s="618">
        <v>1.1800000000000001E-3</v>
      </c>
      <c r="I10" s="615">
        <v>8.4499999999999992E-3</v>
      </c>
      <c r="J10" s="616">
        <v>8.4499999999999992E-3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5638.9374660563299</v>
      </c>
      <c r="C11" s="620">
        <v>5701.9933000000001</v>
      </c>
      <c r="D11" s="621">
        <v>63.055833943671999</v>
      </c>
      <c r="E11" s="627">
        <v>1.011182219048</v>
      </c>
      <c r="F11" s="620">
        <v>5695.9999999999</v>
      </c>
      <c r="G11" s="621">
        <v>5221.3333333332403</v>
      </c>
      <c r="H11" s="623">
        <v>748.86300000000006</v>
      </c>
      <c r="I11" s="620">
        <v>6752.4449999999997</v>
      </c>
      <c r="J11" s="621">
        <v>1531.1116666667699</v>
      </c>
      <c r="K11" s="628">
        <v>1.185471383426</v>
      </c>
    </row>
    <row r="12" spans="1:11" ht="14.4" customHeight="1" thickBot="1" x14ac:dyDescent="0.35">
      <c r="A12" s="637" t="s">
        <v>344</v>
      </c>
      <c r="B12" s="615">
        <v>5638.9374660563299</v>
      </c>
      <c r="C12" s="615">
        <v>5701.9933000000001</v>
      </c>
      <c r="D12" s="616">
        <v>63.055833943671999</v>
      </c>
      <c r="E12" s="617">
        <v>1.011182219048</v>
      </c>
      <c r="F12" s="615">
        <v>5695.9999999999</v>
      </c>
      <c r="G12" s="616">
        <v>5221.3333333332403</v>
      </c>
      <c r="H12" s="618">
        <v>748.86300000000006</v>
      </c>
      <c r="I12" s="615">
        <v>6752.4449999999997</v>
      </c>
      <c r="J12" s="616">
        <v>1531.1116666667699</v>
      </c>
      <c r="K12" s="619">
        <v>1.185471383426</v>
      </c>
    </row>
    <row r="13" spans="1:11" ht="14.4" customHeight="1" thickBot="1" x14ac:dyDescent="0.35">
      <c r="A13" s="636" t="s">
        <v>345</v>
      </c>
      <c r="B13" s="620">
        <v>7908.7475143914698</v>
      </c>
      <c r="C13" s="620">
        <v>8142.8020999999999</v>
      </c>
      <c r="D13" s="621">
        <v>234.05458560852699</v>
      </c>
      <c r="E13" s="627">
        <v>1.0295943934459999</v>
      </c>
      <c r="F13" s="620">
        <v>7914.8353796832898</v>
      </c>
      <c r="G13" s="621">
        <v>7255.2657647096803</v>
      </c>
      <c r="H13" s="623">
        <v>529.90625</v>
      </c>
      <c r="I13" s="620">
        <v>6890.5452500000001</v>
      </c>
      <c r="J13" s="621">
        <v>-364.72051470967699</v>
      </c>
      <c r="K13" s="628">
        <v>0.87058604752299995</v>
      </c>
    </row>
    <row r="14" spans="1:11" ht="14.4" customHeight="1" thickBot="1" x14ac:dyDescent="0.35">
      <c r="A14" s="637" t="s">
        <v>346</v>
      </c>
      <c r="B14" s="615">
        <v>5719.8765648224398</v>
      </c>
      <c r="C14" s="615">
        <v>5701.3209299999999</v>
      </c>
      <c r="D14" s="616">
        <v>-18.555634822441</v>
      </c>
      <c r="E14" s="617">
        <v>0.99675593789200001</v>
      </c>
      <c r="F14" s="615">
        <v>5729.87576989643</v>
      </c>
      <c r="G14" s="616">
        <v>5252.3861224050597</v>
      </c>
      <c r="H14" s="618">
        <v>359.01528000000002</v>
      </c>
      <c r="I14" s="615">
        <v>5073.32107</v>
      </c>
      <c r="J14" s="616">
        <v>-179.06505240505999</v>
      </c>
      <c r="K14" s="619">
        <v>0.88541554367599995</v>
      </c>
    </row>
    <row r="15" spans="1:11" ht="14.4" customHeight="1" thickBot="1" x14ac:dyDescent="0.35">
      <c r="A15" s="637" t="s">
        <v>347</v>
      </c>
      <c r="B15" s="615">
        <v>694.717086204515</v>
      </c>
      <c r="C15" s="615">
        <v>683.27869999999996</v>
      </c>
      <c r="D15" s="616">
        <v>-11.438386204514</v>
      </c>
      <c r="E15" s="617">
        <v>0.983535188018</v>
      </c>
      <c r="F15" s="615">
        <v>643.25787146454002</v>
      </c>
      <c r="G15" s="616">
        <v>589.65304884249497</v>
      </c>
      <c r="H15" s="618">
        <v>12.23865</v>
      </c>
      <c r="I15" s="615">
        <v>434.92986999999999</v>
      </c>
      <c r="J15" s="616">
        <v>-154.72317884249401</v>
      </c>
      <c r="K15" s="619">
        <v>0.67613610232200005</v>
      </c>
    </row>
    <row r="16" spans="1:11" ht="14.4" customHeight="1" thickBot="1" x14ac:dyDescent="0.35">
      <c r="A16" s="637" t="s">
        <v>348</v>
      </c>
      <c r="B16" s="615">
        <v>387.98808342013001</v>
      </c>
      <c r="C16" s="615">
        <v>560.79843000000005</v>
      </c>
      <c r="D16" s="616">
        <v>172.81034657986999</v>
      </c>
      <c r="E16" s="617">
        <v>1.445401170717</v>
      </c>
      <c r="F16" s="615">
        <v>560.00491717430305</v>
      </c>
      <c r="G16" s="616">
        <v>513.33784074311097</v>
      </c>
      <c r="H16" s="618">
        <v>59.339460000000003</v>
      </c>
      <c r="I16" s="615">
        <v>619.02804000000003</v>
      </c>
      <c r="J16" s="616">
        <v>105.690199256889</v>
      </c>
      <c r="K16" s="619">
        <v>1.1053975081559999</v>
      </c>
    </row>
    <row r="17" spans="1:11" ht="14.4" customHeight="1" thickBot="1" x14ac:dyDescent="0.35">
      <c r="A17" s="637" t="s">
        <v>349</v>
      </c>
      <c r="B17" s="615">
        <v>738.56958331220403</v>
      </c>
      <c r="C17" s="615">
        <v>673.62603000000001</v>
      </c>
      <c r="D17" s="616">
        <v>-64.943553312202994</v>
      </c>
      <c r="E17" s="617">
        <v>0.91206847021600002</v>
      </c>
      <c r="F17" s="615">
        <v>510.67756220487303</v>
      </c>
      <c r="G17" s="616">
        <v>468.12109868780101</v>
      </c>
      <c r="H17" s="618">
        <v>80.371889999999993</v>
      </c>
      <c r="I17" s="615">
        <v>493.72640999999999</v>
      </c>
      <c r="J17" s="616">
        <v>25.605311312198999</v>
      </c>
      <c r="K17" s="619">
        <v>0.96680654593100002</v>
      </c>
    </row>
    <row r="18" spans="1:11" ht="14.4" customHeight="1" thickBot="1" x14ac:dyDescent="0.35">
      <c r="A18" s="637" t="s">
        <v>350</v>
      </c>
      <c r="B18" s="615">
        <v>54.985058692210998</v>
      </c>
      <c r="C18" s="615">
        <v>232.15168</v>
      </c>
      <c r="D18" s="616">
        <v>177.16662130778801</v>
      </c>
      <c r="E18" s="617">
        <v>4.2220866090089997</v>
      </c>
      <c r="F18" s="615">
        <v>192.01417084361799</v>
      </c>
      <c r="G18" s="616">
        <v>176.01298993998299</v>
      </c>
      <c r="H18" s="618">
        <v>0.2432</v>
      </c>
      <c r="I18" s="615">
        <v>14.60608</v>
      </c>
      <c r="J18" s="616">
        <v>-161.406909939983</v>
      </c>
      <c r="K18" s="619">
        <v>7.6067719042000007E-2</v>
      </c>
    </row>
    <row r="19" spans="1:11" ht="14.4" customHeight="1" thickBot="1" x14ac:dyDescent="0.35">
      <c r="A19" s="637" t="s">
        <v>351</v>
      </c>
      <c r="B19" s="615">
        <v>276.638952824</v>
      </c>
      <c r="C19" s="615">
        <v>291.62633</v>
      </c>
      <c r="D19" s="616">
        <v>14.987377176000001</v>
      </c>
      <c r="E19" s="617">
        <v>1.054176669709</v>
      </c>
      <c r="F19" s="615">
        <v>279.00508809952299</v>
      </c>
      <c r="G19" s="616">
        <v>255.75466409122899</v>
      </c>
      <c r="H19" s="618">
        <v>18.697769999999998</v>
      </c>
      <c r="I19" s="615">
        <v>254.93378000000001</v>
      </c>
      <c r="J19" s="616">
        <v>-0.82088409122899997</v>
      </c>
      <c r="K19" s="619">
        <v>0.91372448343599999</v>
      </c>
    </row>
    <row r="20" spans="1:11" ht="14.4" customHeight="1" thickBot="1" x14ac:dyDescent="0.35">
      <c r="A20" s="636" t="s">
        <v>352</v>
      </c>
      <c r="B20" s="620">
        <v>3532.0634418838699</v>
      </c>
      <c r="C20" s="620">
        <v>3421.1979999999999</v>
      </c>
      <c r="D20" s="621">
        <v>-110.865441883873</v>
      </c>
      <c r="E20" s="627">
        <v>0.96861170709099997</v>
      </c>
      <c r="F20" s="620">
        <v>3425.1412216394401</v>
      </c>
      <c r="G20" s="621">
        <v>3139.7127865028201</v>
      </c>
      <c r="H20" s="623">
        <v>219.83199999999999</v>
      </c>
      <c r="I20" s="620">
        <v>3131.0259999999998</v>
      </c>
      <c r="J20" s="621">
        <v>-8.6867865028190003</v>
      </c>
      <c r="K20" s="628">
        <v>0.91413048321000001</v>
      </c>
    </row>
    <row r="21" spans="1:11" ht="14.4" customHeight="1" thickBot="1" x14ac:dyDescent="0.35">
      <c r="A21" s="637" t="s">
        <v>353</v>
      </c>
      <c r="B21" s="615">
        <v>3049.3628391336201</v>
      </c>
      <c r="C21" s="615">
        <v>3000.8290000000002</v>
      </c>
      <c r="D21" s="616">
        <v>-48.533839133615999</v>
      </c>
      <c r="E21" s="617">
        <v>0.98408394090999995</v>
      </c>
      <c r="F21" s="615">
        <v>3004.98219503776</v>
      </c>
      <c r="G21" s="616">
        <v>2754.5670121179401</v>
      </c>
      <c r="H21" s="618">
        <v>196.03200000000001</v>
      </c>
      <c r="I21" s="615">
        <v>2738.59</v>
      </c>
      <c r="J21" s="616">
        <v>-15.977012117940999</v>
      </c>
      <c r="K21" s="619">
        <v>0.91134982580599999</v>
      </c>
    </row>
    <row r="22" spans="1:11" ht="14.4" customHeight="1" thickBot="1" x14ac:dyDescent="0.35">
      <c r="A22" s="637" t="s">
        <v>354</v>
      </c>
      <c r="B22" s="615">
        <v>482.70060275025702</v>
      </c>
      <c r="C22" s="615">
        <v>420.36900000000003</v>
      </c>
      <c r="D22" s="616">
        <v>-62.331602750256003</v>
      </c>
      <c r="E22" s="617">
        <v>0.87086901819600004</v>
      </c>
      <c r="F22" s="615">
        <v>420.15902660168399</v>
      </c>
      <c r="G22" s="616">
        <v>385.14577438487697</v>
      </c>
      <c r="H22" s="618">
        <v>23.8</v>
      </c>
      <c r="I22" s="615">
        <v>392.43599999999998</v>
      </c>
      <c r="J22" s="616">
        <v>7.290225615123</v>
      </c>
      <c r="K22" s="619">
        <v>0.93401777696900001</v>
      </c>
    </row>
    <row r="23" spans="1:11" ht="14.4" customHeight="1" thickBot="1" x14ac:dyDescent="0.35">
      <c r="A23" s="636" t="s">
        <v>355</v>
      </c>
      <c r="B23" s="620">
        <v>35072.065565590201</v>
      </c>
      <c r="C23" s="620">
        <v>32866.46415</v>
      </c>
      <c r="D23" s="621">
        <v>-2205.6014155902099</v>
      </c>
      <c r="E23" s="627">
        <v>0.93711230347999996</v>
      </c>
      <c r="F23" s="620">
        <v>35999.866001777402</v>
      </c>
      <c r="G23" s="621">
        <v>32999.877168296</v>
      </c>
      <c r="H23" s="623">
        <v>3162.1362899999999</v>
      </c>
      <c r="I23" s="620">
        <v>33195.856740000003</v>
      </c>
      <c r="J23" s="621">
        <v>195.97957170404001</v>
      </c>
      <c r="K23" s="628">
        <v>0.92211056392099999</v>
      </c>
    </row>
    <row r="24" spans="1:11" ht="14.4" customHeight="1" thickBot="1" x14ac:dyDescent="0.35">
      <c r="A24" s="637" t="s">
        <v>356</v>
      </c>
      <c r="B24" s="615">
        <v>5000.4129999999996</v>
      </c>
      <c r="C24" s="615">
        <v>4128.8453200000004</v>
      </c>
      <c r="D24" s="616">
        <v>-871.56767999999795</v>
      </c>
      <c r="E24" s="617">
        <v>0.82570086110800001</v>
      </c>
      <c r="F24" s="615">
        <v>4581.0690525844902</v>
      </c>
      <c r="G24" s="616">
        <v>4199.3132982024499</v>
      </c>
      <c r="H24" s="618">
        <v>308.96350000000001</v>
      </c>
      <c r="I24" s="615">
        <v>3437.90798</v>
      </c>
      <c r="J24" s="616">
        <v>-761.40531820244996</v>
      </c>
      <c r="K24" s="619">
        <v>0.75045975961800004</v>
      </c>
    </row>
    <row r="25" spans="1:11" ht="14.4" customHeight="1" thickBot="1" x14ac:dyDescent="0.35">
      <c r="A25" s="637" t="s">
        <v>357</v>
      </c>
      <c r="B25" s="615">
        <v>4.9406564584124654E-324</v>
      </c>
      <c r="C25" s="615">
        <v>4.9406564584124654E-324</v>
      </c>
      <c r="D25" s="616">
        <v>0</v>
      </c>
      <c r="E25" s="617">
        <v>1</v>
      </c>
      <c r="F25" s="615">
        <v>246.99991492653001</v>
      </c>
      <c r="G25" s="616">
        <v>226.41658868265199</v>
      </c>
      <c r="H25" s="618">
        <v>19.805499999999999</v>
      </c>
      <c r="I25" s="615">
        <v>505.75715000000002</v>
      </c>
      <c r="J25" s="616">
        <v>279.34056131734798</v>
      </c>
      <c r="K25" s="619">
        <v>2.0476005028189999</v>
      </c>
    </row>
    <row r="26" spans="1:11" ht="14.4" customHeight="1" thickBot="1" x14ac:dyDescent="0.35">
      <c r="A26" s="637" t="s">
        <v>358</v>
      </c>
      <c r="B26" s="615">
        <v>1312.1231804184199</v>
      </c>
      <c r="C26" s="615">
        <v>1017.81011</v>
      </c>
      <c r="D26" s="616">
        <v>-294.31307041841598</v>
      </c>
      <c r="E26" s="617">
        <v>0.77569707264400001</v>
      </c>
      <c r="F26" s="615">
        <v>1183.0203441229501</v>
      </c>
      <c r="G26" s="616">
        <v>1084.43531544604</v>
      </c>
      <c r="H26" s="618">
        <v>109.61281</v>
      </c>
      <c r="I26" s="615">
        <v>1079.67401</v>
      </c>
      <c r="J26" s="616">
        <v>-4.7613054460370003</v>
      </c>
      <c r="K26" s="619">
        <v>0.91264196373499995</v>
      </c>
    </row>
    <row r="27" spans="1:11" ht="14.4" customHeight="1" thickBot="1" x14ac:dyDescent="0.35">
      <c r="A27" s="637" t="s">
        <v>359</v>
      </c>
      <c r="B27" s="615">
        <v>10.950599421902</v>
      </c>
      <c r="C27" s="615">
        <v>1.54573</v>
      </c>
      <c r="D27" s="616">
        <v>-9.4048694219019993</v>
      </c>
      <c r="E27" s="617">
        <v>0.141154830018</v>
      </c>
      <c r="F27" s="615">
        <v>2.5458277183020002</v>
      </c>
      <c r="G27" s="616">
        <v>2.3336754084439999</v>
      </c>
      <c r="H27" s="618">
        <v>4.9406564584124654E-324</v>
      </c>
      <c r="I27" s="615">
        <v>1.02559</v>
      </c>
      <c r="J27" s="616">
        <v>-1.3080854084439999</v>
      </c>
      <c r="K27" s="619">
        <v>0.40285129768400002</v>
      </c>
    </row>
    <row r="28" spans="1:11" ht="14.4" customHeight="1" thickBot="1" x14ac:dyDescent="0.35">
      <c r="A28" s="637" t="s">
        <v>360</v>
      </c>
      <c r="B28" s="615">
        <v>1081.8896391748499</v>
      </c>
      <c r="C28" s="615">
        <v>1023.18684</v>
      </c>
      <c r="D28" s="616">
        <v>-58.702799174854</v>
      </c>
      <c r="E28" s="617">
        <v>0.94574049233000002</v>
      </c>
      <c r="F28" s="615">
        <v>1008.51368898952</v>
      </c>
      <c r="G28" s="616">
        <v>924.470881573729</v>
      </c>
      <c r="H28" s="618">
        <v>90.29795</v>
      </c>
      <c r="I28" s="615">
        <v>859.01869999999997</v>
      </c>
      <c r="J28" s="616">
        <v>-65.452181573727998</v>
      </c>
      <c r="K28" s="619">
        <v>0.85176702049499997</v>
      </c>
    </row>
    <row r="29" spans="1:11" ht="14.4" customHeight="1" thickBot="1" x14ac:dyDescent="0.35">
      <c r="A29" s="637" t="s">
        <v>361</v>
      </c>
      <c r="B29" s="615">
        <v>20249.568586175101</v>
      </c>
      <c r="C29" s="615">
        <v>20275.613809999999</v>
      </c>
      <c r="D29" s="616">
        <v>26.045223824922999</v>
      </c>
      <c r="E29" s="617">
        <v>1.001286211294</v>
      </c>
      <c r="F29" s="615">
        <v>21897.135975308502</v>
      </c>
      <c r="G29" s="616">
        <v>20072.3746440328</v>
      </c>
      <c r="H29" s="618">
        <v>2123.0048200000001</v>
      </c>
      <c r="I29" s="615">
        <v>21100.066889999998</v>
      </c>
      <c r="J29" s="616">
        <v>1027.6922459672201</v>
      </c>
      <c r="K29" s="619">
        <v>0.96359939097900005</v>
      </c>
    </row>
    <row r="30" spans="1:11" ht="14.4" customHeight="1" thickBot="1" x14ac:dyDescent="0.35">
      <c r="A30" s="637" t="s">
        <v>362</v>
      </c>
      <c r="B30" s="615">
        <v>1245.88201556578</v>
      </c>
      <c r="C30" s="615">
        <v>1126.6591599999999</v>
      </c>
      <c r="D30" s="616">
        <v>-119.222855565782</v>
      </c>
      <c r="E30" s="617">
        <v>0.90430646395299996</v>
      </c>
      <c r="F30" s="615">
        <v>1068.70285755339</v>
      </c>
      <c r="G30" s="616">
        <v>979.64428609060496</v>
      </c>
      <c r="H30" s="618">
        <v>93.315200000000004</v>
      </c>
      <c r="I30" s="615">
        <v>927.92606000000103</v>
      </c>
      <c r="J30" s="616">
        <v>-51.718226090603999</v>
      </c>
      <c r="K30" s="619">
        <v>0.86827320937800001</v>
      </c>
    </row>
    <row r="31" spans="1:11" ht="14.4" customHeight="1" thickBot="1" x14ac:dyDescent="0.35">
      <c r="A31" s="637" t="s">
        <v>363</v>
      </c>
      <c r="B31" s="615">
        <v>2157.7351119780601</v>
      </c>
      <c r="C31" s="615">
        <v>2129.91437</v>
      </c>
      <c r="D31" s="616">
        <v>-27.820741978061001</v>
      </c>
      <c r="E31" s="617">
        <v>0.98710650727000004</v>
      </c>
      <c r="F31" s="615">
        <v>2078.0607085173101</v>
      </c>
      <c r="G31" s="616">
        <v>1904.8889828075401</v>
      </c>
      <c r="H31" s="618">
        <v>195.58689000000001</v>
      </c>
      <c r="I31" s="615">
        <v>1771.85553</v>
      </c>
      <c r="J31" s="616">
        <v>-133.03345280753501</v>
      </c>
      <c r="K31" s="619">
        <v>0.85264858853100001</v>
      </c>
    </row>
    <row r="32" spans="1:11" ht="14.4" customHeight="1" thickBot="1" x14ac:dyDescent="0.35">
      <c r="A32" s="637" t="s">
        <v>364</v>
      </c>
      <c r="B32" s="615">
        <v>221.43201598547199</v>
      </c>
      <c r="C32" s="615">
        <v>121.4267</v>
      </c>
      <c r="D32" s="616">
        <v>-100.005315985472</v>
      </c>
      <c r="E32" s="617">
        <v>0.54837011468100005</v>
      </c>
      <c r="F32" s="615">
        <v>166.56143235329</v>
      </c>
      <c r="G32" s="616">
        <v>152.68131299051601</v>
      </c>
      <c r="H32" s="618">
        <v>6.8169000000000004</v>
      </c>
      <c r="I32" s="615">
        <v>196.97483</v>
      </c>
      <c r="J32" s="616">
        <v>44.293517009482997</v>
      </c>
      <c r="K32" s="619">
        <v>1.1825956778640001</v>
      </c>
    </row>
    <row r="33" spans="1:11" ht="14.4" customHeight="1" thickBot="1" x14ac:dyDescent="0.35">
      <c r="A33" s="637" t="s">
        <v>365</v>
      </c>
      <c r="B33" s="615">
        <v>279.60766253249602</v>
      </c>
      <c r="C33" s="615">
        <v>267.90006</v>
      </c>
      <c r="D33" s="616">
        <v>-11.707602532495001</v>
      </c>
      <c r="E33" s="617">
        <v>0.958128463195</v>
      </c>
      <c r="F33" s="615">
        <v>271.69097481343402</v>
      </c>
      <c r="G33" s="616">
        <v>249.05006024564801</v>
      </c>
      <c r="H33" s="618">
        <v>20.6525</v>
      </c>
      <c r="I33" s="615">
        <v>266.77602000000002</v>
      </c>
      <c r="J33" s="616">
        <v>17.725959754352001</v>
      </c>
      <c r="K33" s="619">
        <v>0.98190976046599998</v>
      </c>
    </row>
    <row r="34" spans="1:11" ht="14.4" customHeight="1" thickBot="1" x14ac:dyDescent="0.35">
      <c r="A34" s="637" t="s">
        <v>366</v>
      </c>
      <c r="B34" s="615">
        <v>2879.2441629999998</v>
      </c>
      <c r="C34" s="615">
        <v>2581.4331999999999</v>
      </c>
      <c r="D34" s="616">
        <v>-297.81096299999899</v>
      </c>
      <c r="E34" s="617">
        <v>0.89656627012400003</v>
      </c>
      <c r="F34" s="615">
        <v>3271.56535564357</v>
      </c>
      <c r="G34" s="616">
        <v>2998.9349093399401</v>
      </c>
      <c r="H34" s="618">
        <v>194.08022</v>
      </c>
      <c r="I34" s="615">
        <v>2997.1996899999999</v>
      </c>
      <c r="J34" s="616">
        <v>-1.735219339943</v>
      </c>
      <c r="K34" s="619">
        <v>0.91613627245100004</v>
      </c>
    </row>
    <row r="35" spans="1:11" ht="14.4" customHeight="1" thickBot="1" x14ac:dyDescent="0.35">
      <c r="A35" s="637" t="s">
        <v>367</v>
      </c>
      <c r="B35" s="615">
        <v>633.21959133815506</v>
      </c>
      <c r="C35" s="615">
        <v>192.12885</v>
      </c>
      <c r="D35" s="616">
        <v>-441.090741338155</v>
      </c>
      <c r="E35" s="617">
        <v>0.30341583335</v>
      </c>
      <c r="F35" s="615">
        <v>223.99986924614399</v>
      </c>
      <c r="G35" s="616">
        <v>205.33321347563199</v>
      </c>
      <c r="H35" s="618">
        <v>4.9406564584124654E-324</v>
      </c>
      <c r="I35" s="615">
        <v>51.674289999999999</v>
      </c>
      <c r="J35" s="616">
        <v>-153.65892347563201</v>
      </c>
      <c r="K35" s="619">
        <v>0.23068892930099999</v>
      </c>
    </row>
    <row r="36" spans="1:11" ht="14.4" customHeight="1" thickBot="1" x14ac:dyDescent="0.35">
      <c r="A36" s="636" t="s">
        <v>368</v>
      </c>
      <c r="B36" s="620">
        <v>583.03170817999398</v>
      </c>
      <c r="C36" s="620">
        <v>619.43380000000104</v>
      </c>
      <c r="D36" s="621">
        <v>36.402091820007001</v>
      </c>
      <c r="E36" s="627">
        <v>1.062435869797</v>
      </c>
      <c r="F36" s="620">
        <v>543.89825247492604</v>
      </c>
      <c r="G36" s="621">
        <v>498.57339810201501</v>
      </c>
      <c r="H36" s="623">
        <v>55.787050000000001</v>
      </c>
      <c r="I36" s="620">
        <v>600.66472999999996</v>
      </c>
      <c r="J36" s="621">
        <v>102.091331897985</v>
      </c>
      <c r="K36" s="628">
        <v>1.1043696633819999</v>
      </c>
    </row>
    <row r="37" spans="1:11" ht="14.4" customHeight="1" thickBot="1" x14ac:dyDescent="0.35">
      <c r="A37" s="637" t="s">
        <v>369</v>
      </c>
      <c r="B37" s="615">
        <v>508.03430320355801</v>
      </c>
      <c r="C37" s="615">
        <v>544.10471000000098</v>
      </c>
      <c r="D37" s="616">
        <v>36.070406796442001</v>
      </c>
      <c r="E37" s="617">
        <v>1.070999943446</v>
      </c>
      <c r="F37" s="615">
        <v>480.85679036215299</v>
      </c>
      <c r="G37" s="616">
        <v>440.78539116530698</v>
      </c>
      <c r="H37" s="618">
        <v>49.138210000000001</v>
      </c>
      <c r="I37" s="615">
        <v>525.21217999999999</v>
      </c>
      <c r="J37" s="616">
        <v>84.426788834692999</v>
      </c>
      <c r="K37" s="619">
        <v>1.0922424108940001</v>
      </c>
    </row>
    <row r="38" spans="1:11" ht="14.4" customHeight="1" thickBot="1" x14ac:dyDescent="0.35">
      <c r="A38" s="637" t="s">
        <v>370</v>
      </c>
      <c r="B38" s="615">
        <v>74.997404976435007</v>
      </c>
      <c r="C38" s="615">
        <v>74.675039999999996</v>
      </c>
      <c r="D38" s="616">
        <v>-0.32236497643500001</v>
      </c>
      <c r="E38" s="617">
        <v>0.99570165158900004</v>
      </c>
      <c r="F38" s="615">
        <v>63.041462112772997</v>
      </c>
      <c r="G38" s="616">
        <v>57.788006936708001</v>
      </c>
      <c r="H38" s="618">
        <v>6.6488399999999999</v>
      </c>
      <c r="I38" s="615">
        <v>75.452550000000002</v>
      </c>
      <c r="J38" s="616">
        <v>17.664543063290999</v>
      </c>
      <c r="K38" s="619">
        <v>1.1968718280199999</v>
      </c>
    </row>
    <row r="39" spans="1:11" ht="14.4" customHeight="1" thickBot="1" x14ac:dyDescent="0.35">
      <c r="A39" s="637" t="s">
        <v>371</v>
      </c>
      <c r="B39" s="615">
        <v>4.9406564584124654E-324</v>
      </c>
      <c r="C39" s="615">
        <v>0.65405000000000002</v>
      </c>
      <c r="D39" s="616">
        <v>0.65405000000000002</v>
      </c>
      <c r="E39" s="625" t="s">
        <v>341</v>
      </c>
      <c r="F39" s="615">
        <v>0</v>
      </c>
      <c r="G39" s="616">
        <v>0</v>
      </c>
      <c r="H39" s="618">
        <v>4.9406564584124654E-324</v>
      </c>
      <c r="I39" s="615">
        <v>5.434722104253712E-323</v>
      </c>
      <c r="J39" s="616">
        <v>5.434722104253712E-323</v>
      </c>
      <c r="K39" s="626" t="s">
        <v>335</v>
      </c>
    </row>
    <row r="40" spans="1:11" ht="14.4" customHeight="1" thickBot="1" x14ac:dyDescent="0.35">
      <c r="A40" s="636" t="s">
        <v>372</v>
      </c>
      <c r="B40" s="620">
        <v>791.70310959059202</v>
      </c>
      <c r="C40" s="620">
        <v>822.51530000000002</v>
      </c>
      <c r="D40" s="621">
        <v>30.812190409408</v>
      </c>
      <c r="E40" s="627">
        <v>1.0389188700100001</v>
      </c>
      <c r="F40" s="620">
        <v>808.94629088091006</v>
      </c>
      <c r="G40" s="621">
        <v>741.53409997416702</v>
      </c>
      <c r="H40" s="623">
        <v>74.872389999999996</v>
      </c>
      <c r="I40" s="620">
        <v>781.66564000000005</v>
      </c>
      <c r="J40" s="621">
        <v>40.131540025832003</v>
      </c>
      <c r="K40" s="628">
        <v>0.96627631378099998</v>
      </c>
    </row>
    <row r="41" spans="1:11" ht="14.4" customHeight="1" thickBot="1" x14ac:dyDescent="0.35">
      <c r="A41" s="637" t="s">
        <v>373</v>
      </c>
      <c r="B41" s="615">
        <v>133.00602067785599</v>
      </c>
      <c r="C41" s="615">
        <v>8.4000000000000005E-2</v>
      </c>
      <c r="D41" s="616">
        <v>-132.92202067785601</v>
      </c>
      <c r="E41" s="617">
        <v>6.3155035800000002E-4</v>
      </c>
      <c r="F41" s="615">
        <v>0.251594930301</v>
      </c>
      <c r="G41" s="616">
        <v>0.23062868611000001</v>
      </c>
      <c r="H41" s="618">
        <v>0</v>
      </c>
      <c r="I41" s="615">
        <v>4.8528000000000002</v>
      </c>
      <c r="J41" s="616">
        <v>4.6221713138889999</v>
      </c>
      <c r="K41" s="619">
        <v>19.288146999533001</v>
      </c>
    </row>
    <row r="42" spans="1:11" ht="14.4" customHeight="1" thickBot="1" x14ac:dyDescent="0.35">
      <c r="A42" s="637" t="s">
        <v>374</v>
      </c>
      <c r="B42" s="615">
        <v>12.141346804867</v>
      </c>
      <c r="C42" s="615">
        <v>14.18196</v>
      </c>
      <c r="D42" s="616">
        <v>2.0406131951319999</v>
      </c>
      <c r="E42" s="617">
        <v>1.1680714032740001</v>
      </c>
      <c r="F42" s="615">
        <v>14.274965209039999</v>
      </c>
      <c r="G42" s="616">
        <v>13.085384774953001</v>
      </c>
      <c r="H42" s="618">
        <v>2.4895399999999999</v>
      </c>
      <c r="I42" s="615">
        <v>22.071300000000001</v>
      </c>
      <c r="J42" s="616">
        <v>8.9859152250459999</v>
      </c>
      <c r="K42" s="619">
        <v>1.546154381239</v>
      </c>
    </row>
    <row r="43" spans="1:11" ht="14.4" customHeight="1" thickBot="1" x14ac:dyDescent="0.35">
      <c r="A43" s="637" t="s">
        <v>375</v>
      </c>
      <c r="B43" s="615">
        <v>456.455618259348</v>
      </c>
      <c r="C43" s="615">
        <v>496.84679999999997</v>
      </c>
      <c r="D43" s="616">
        <v>40.391181740652002</v>
      </c>
      <c r="E43" s="617">
        <v>1.0884887382799999</v>
      </c>
      <c r="F43" s="615">
        <v>511.08054203925599</v>
      </c>
      <c r="G43" s="616">
        <v>468.49049686931801</v>
      </c>
      <c r="H43" s="618">
        <v>40.246369999999999</v>
      </c>
      <c r="I43" s="615">
        <v>468.91737000000001</v>
      </c>
      <c r="J43" s="616">
        <v>0.42687313068100002</v>
      </c>
      <c r="K43" s="619">
        <v>0.917501903181</v>
      </c>
    </row>
    <row r="44" spans="1:11" ht="14.4" customHeight="1" thickBot="1" x14ac:dyDescent="0.35">
      <c r="A44" s="637" t="s">
        <v>376</v>
      </c>
      <c r="B44" s="615">
        <v>84.701091534417998</v>
      </c>
      <c r="C44" s="615">
        <v>71.807140000000004</v>
      </c>
      <c r="D44" s="616">
        <v>-12.893951534417999</v>
      </c>
      <c r="E44" s="617">
        <v>0.84777112902700003</v>
      </c>
      <c r="F44" s="615">
        <v>68.965736499315</v>
      </c>
      <c r="G44" s="616">
        <v>63.218591791038001</v>
      </c>
      <c r="H44" s="618">
        <v>6.8193799999999998</v>
      </c>
      <c r="I44" s="615">
        <v>52.17709</v>
      </c>
      <c r="J44" s="616">
        <v>-11.041501791038</v>
      </c>
      <c r="K44" s="619">
        <v>0.75656539969600001</v>
      </c>
    </row>
    <row r="45" spans="1:11" ht="14.4" customHeight="1" thickBot="1" x14ac:dyDescent="0.35">
      <c r="A45" s="637" t="s">
        <v>377</v>
      </c>
      <c r="B45" s="615">
        <v>5.4690678064220002</v>
      </c>
      <c r="C45" s="615">
        <v>2.1326100000000001</v>
      </c>
      <c r="D45" s="616">
        <v>-3.3364578064220001</v>
      </c>
      <c r="E45" s="617">
        <v>0.38994031075899999</v>
      </c>
      <c r="F45" s="615">
        <v>12.351783235338001</v>
      </c>
      <c r="G45" s="616">
        <v>11.322467965726</v>
      </c>
      <c r="H45" s="618">
        <v>1.4499</v>
      </c>
      <c r="I45" s="615">
        <v>7.0706499999999997</v>
      </c>
      <c r="J45" s="616">
        <v>-4.2518179657259996</v>
      </c>
      <c r="K45" s="619">
        <v>0.57243961177699998</v>
      </c>
    </row>
    <row r="46" spans="1:11" ht="14.4" customHeight="1" thickBot="1" x14ac:dyDescent="0.35">
      <c r="A46" s="637" t="s">
        <v>378</v>
      </c>
      <c r="B46" s="615">
        <v>3.050923278895</v>
      </c>
      <c r="C46" s="615">
        <v>7.4470299999999998</v>
      </c>
      <c r="D46" s="616">
        <v>4.3961067211040001</v>
      </c>
      <c r="E46" s="617">
        <v>2.4409102816549999</v>
      </c>
      <c r="F46" s="615">
        <v>12.932042572383001</v>
      </c>
      <c r="G46" s="616">
        <v>11.854372358018001</v>
      </c>
      <c r="H46" s="618">
        <v>0.89670000000000005</v>
      </c>
      <c r="I46" s="615">
        <v>8.5545200000000001</v>
      </c>
      <c r="J46" s="616">
        <v>-3.2998523580180001</v>
      </c>
      <c r="K46" s="619">
        <v>0.66149797699099999</v>
      </c>
    </row>
    <row r="47" spans="1:11" ht="14.4" customHeight="1" thickBot="1" x14ac:dyDescent="0.35">
      <c r="A47" s="637" t="s">
        <v>379</v>
      </c>
      <c r="B47" s="615">
        <v>30.160838187814999</v>
      </c>
      <c r="C47" s="615">
        <v>50.401260000000001</v>
      </c>
      <c r="D47" s="616">
        <v>20.240421812184</v>
      </c>
      <c r="E47" s="617">
        <v>1.6710828686570001</v>
      </c>
      <c r="F47" s="615">
        <v>28.135032798169998</v>
      </c>
      <c r="G47" s="616">
        <v>25.790446731656001</v>
      </c>
      <c r="H47" s="618">
        <v>7.7157099999999996</v>
      </c>
      <c r="I47" s="615">
        <v>58.479909999999997</v>
      </c>
      <c r="J47" s="616">
        <v>32.689463268342998</v>
      </c>
      <c r="K47" s="619">
        <v>2.0785442270319998</v>
      </c>
    </row>
    <row r="48" spans="1:11" ht="14.4" customHeight="1" thickBot="1" x14ac:dyDescent="0.35">
      <c r="A48" s="637" t="s">
        <v>380</v>
      </c>
      <c r="B48" s="615">
        <v>22.175031724391999</v>
      </c>
      <c r="C48" s="615">
        <v>12.69284</v>
      </c>
      <c r="D48" s="616">
        <v>-9.4821917243920009</v>
      </c>
      <c r="E48" s="617">
        <v>0.57239331865400001</v>
      </c>
      <c r="F48" s="615">
        <v>13.003228942910001</v>
      </c>
      <c r="G48" s="616">
        <v>11.919626531</v>
      </c>
      <c r="H48" s="618">
        <v>1.69211</v>
      </c>
      <c r="I48" s="615">
        <v>10.29668</v>
      </c>
      <c r="J48" s="616">
        <v>-1.622946531</v>
      </c>
      <c r="K48" s="619">
        <v>0.79185562641399998</v>
      </c>
    </row>
    <row r="49" spans="1:11" ht="14.4" customHeight="1" thickBot="1" x14ac:dyDescent="0.35">
      <c r="A49" s="637" t="s">
        <v>381</v>
      </c>
      <c r="B49" s="615">
        <v>41.520214905029</v>
      </c>
      <c r="C49" s="615">
        <v>48.260249999999999</v>
      </c>
      <c r="D49" s="616">
        <v>6.7400350949699996</v>
      </c>
      <c r="E49" s="617">
        <v>1.1623314115879999</v>
      </c>
      <c r="F49" s="615">
        <v>53.959344807247</v>
      </c>
      <c r="G49" s="616">
        <v>49.462732739977</v>
      </c>
      <c r="H49" s="618">
        <v>1.3637999999999999</v>
      </c>
      <c r="I49" s="615">
        <v>52.994169999999997</v>
      </c>
      <c r="J49" s="616">
        <v>3.5314372600219999</v>
      </c>
      <c r="K49" s="619">
        <v>0.98211292574599995</v>
      </c>
    </row>
    <row r="50" spans="1:11" ht="14.4" customHeight="1" thickBot="1" x14ac:dyDescent="0.35">
      <c r="A50" s="637" t="s">
        <v>382</v>
      </c>
      <c r="B50" s="615">
        <v>4.9406564584124654E-324</v>
      </c>
      <c r="C50" s="615">
        <v>1.0619400000000001</v>
      </c>
      <c r="D50" s="616">
        <v>1.0619400000000001</v>
      </c>
      <c r="E50" s="625" t="s">
        <v>341</v>
      </c>
      <c r="F50" s="615">
        <v>0</v>
      </c>
      <c r="G50" s="616">
        <v>0</v>
      </c>
      <c r="H50" s="618">
        <v>4.9406564584124654E-324</v>
      </c>
      <c r="I50" s="615">
        <v>5.434722104253712E-323</v>
      </c>
      <c r="J50" s="616">
        <v>5.434722104253712E-323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4.9406564584124654E-324</v>
      </c>
      <c r="C51" s="615">
        <v>5.5590000000000001E-2</v>
      </c>
      <c r="D51" s="616">
        <v>5.5590000000000001E-2</v>
      </c>
      <c r="E51" s="625" t="s">
        <v>341</v>
      </c>
      <c r="F51" s="615">
        <v>0</v>
      </c>
      <c r="G51" s="616">
        <v>0</v>
      </c>
      <c r="H51" s="618">
        <v>4.9406564584124654E-324</v>
      </c>
      <c r="I51" s="615">
        <v>5.434722104253712E-323</v>
      </c>
      <c r="J51" s="616">
        <v>5.434722104253712E-323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4.9406564584124654E-324</v>
      </c>
      <c r="C52" s="615">
        <v>117.51388</v>
      </c>
      <c r="D52" s="616">
        <v>117.51388</v>
      </c>
      <c r="E52" s="625" t="s">
        <v>341</v>
      </c>
      <c r="F52" s="615">
        <v>93.992019846944999</v>
      </c>
      <c r="G52" s="616">
        <v>86.159351526365995</v>
      </c>
      <c r="H52" s="618">
        <v>12.198880000000001</v>
      </c>
      <c r="I52" s="615">
        <v>95.248350000000002</v>
      </c>
      <c r="J52" s="616">
        <v>9.0889984736329996</v>
      </c>
      <c r="K52" s="619">
        <v>1.0133663491330001</v>
      </c>
    </row>
    <row r="53" spans="1:11" ht="14.4" customHeight="1" thickBot="1" x14ac:dyDescent="0.35">
      <c r="A53" s="637" t="s">
        <v>385</v>
      </c>
      <c r="B53" s="615">
        <v>4.9406564584124654E-324</v>
      </c>
      <c r="C53" s="615">
        <v>0.03</v>
      </c>
      <c r="D53" s="616">
        <v>0.03</v>
      </c>
      <c r="E53" s="625" t="s">
        <v>341</v>
      </c>
      <c r="F53" s="615">
        <v>0</v>
      </c>
      <c r="G53" s="616">
        <v>0</v>
      </c>
      <c r="H53" s="618">
        <v>4.9406564584124654E-324</v>
      </c>
      <c r="I53" s="615">
        <v>5.434722104253712E-323</v>
      </c>
      <c r="J53" s="616">
        <v>5.434722104253712E-323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2.9983409767959999</v>
      </c>
      <c r="C54" s="615">
        <v>4.9406564584124654E-324</v>
      </c>
      <c r="D54" s="616">
        <v>-2.9983409767959999</v>
      </c>
      <c r="E54" s="617">
        <v>0</v>
      </c>
      <c r="F54" s="615">
        <v>4.9406564584124654E-324</v>
      </c>
      <c r="G54" s="616">
        <v>0</v>
      </c>
      <c r="H54" s="618">
        <v>4.9406564584124654E-324</v>
      </c>
      <c r="I54" s="615">
        <v>1.0027999999999999</v>
      </c>
      <c r="J54" s="616">
        <v>1.0027999999999999</v>
      </c>
      <c r="K54" s="626" t="s">
        <v>341</v>
      </c>
    </row>
    <row r="55" spans="1:11" ht="14.4" customHeight="1" thickBot="1" x14ac:dyDescent="0.35">
      <c r="A55" s="636" t="s">
        <v>387</v>
      </c>
      <c r="B55" s="620">
        <v>441.21555084215498</v>
      </c>
      <c r="C55" s="620">
        <v>370.39332000000002</v>
      </c>
      <c r="D55" s="621">
        <v>-70.822230842153999</v>
      </c>
      <c r="E55" s="627">
        <v>0.83948382891899997</v>
      </c>
      <c r="F55" s="620">
        <v>241.07580320140301</v>
      </c>
      <c r="G55" s="621">
        <v>220.98615293461901</v>
      </c>
      <c r="H55" s="623">
        <v>8.5876400000000004</v>
      </c>
      <c r="I55" s="620">
        <v>584.40425000000005</v>
      </c>
      <c r="J55" s="621">
        <v>363.418097065381</v>
      </c>
      <c r="K55" s="628">
        <v>2.424151417269</v>
      </c>
    </row>
    <row r="56" spans="1:11" ht="14.4" customHeight="1" thickBot="1" x14ac:dyDescent="0.35">
      <c r="A56" s="637" t="s">
        <v>388</v>
      </c>
      <c r="B56" s="615">
        <v>4.499257253983</v>
      </c>
      <c r="C56" s="615">
        <v>1.298</v>
      </c>
      <c r="D56" s="616">
        <v>-3.201257253983</v>
      </c>
      <c r="E56" s="617">
        <v>0.28849206140599998</v>
      </c>
      <c r="F56" s="615">
        <v>0</v>
      </c>
      <c r="G56" s="616">
        <v>0</v>
      </c>
      <c r="H56" s="618">
        <v>3.0300000000000001E-2</v>
      </c>
      <c r="I56" s="615">
        <v>4.6844799999999998</v>
      </c>
      <c r="J56" s="616">
        <v>4.6844799999999998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16.039377257043999</v>
      </c>
      <c r="C57" s="615">
        <v>26.878299999999999</v>
      </c>
      <c r="D57" s="616">
        <v>10.838922742955001</v>
      </c>
      <c r="E57" s="617">
        <v>1.6757695494810001</v>
      </c>
      <c r="F57" s="615">
        <v>21.772820673563</v>
      </c>
      <c r="G57" s="616">
        <v>19.958418950765999</v>
      </c>
      <c r="H57" s="618">
        <v>4.9406564584124654E-324</v>
      </c>
      <c r="I57" s="615">
        <v>5.434722104253712E-323</v>
      </c>
      <c r="J57" s="616">
        <v>-19.958418950765999</v>
      </c>
      <c r="K57" s="619">
        <v>4.9406564584124654E-324</v>
      </c>
    </row>
    <row r="58" spans="1:11" ht="14.4" customHeight="1" thickBot="1" x14ac:dyDescent="0.35">
      <c r="A58" s="637" t="s">
        <v>390</v>
      </c>
      <c r="B58" s="615">
        <v>397.26710892403702</v>
      </c>
      <c r="C58" s="615">
        <v>319.74304000000001</v>
      </c>
      <c r="D58" s="616">
        <v>-77.524068924036001</v>
      </c>
      <c r="E58" s="617">
        <v>0.80485656329800004</v>
      </c>
      <c r="F58" s="615">
        <v>213.13816823315199</v>
      </c>
      <c r="G58" s="616">
        <v>195.37665421372199</v>
      </c>
      <c r="H58" s="618">
        <v>8.1965000000000003</v>
      </c>
      <c r="I58" s="615">
        <v>548.50100999999995</v>
      </c>
      <c r="J58" s="616">
        <v>353.12435578627799</v>
      </c>
      <c r="K58" s="619">
        <v>2.5734527726629999</v>
      </c>
    </row>
    <row r="59" spans="1:11" ht="14.4" customHeight="1" thickBot="1" x14ac:dyDescent="0.35">
      <c r="A59" s="637" t="s">
        <v>391</v>
      </c>
      <c r="B59" s="615">
        <v>0</v>
      </c>
      <c r="C59" s="615">
        <v>2.9897</v>
      </c>
      <c r="D59" s="616">
        <v>2.9897</v>
      </c>
      <c r="E59" s="625" t="s">
        <v>335</v>
      </c>
      <c r="F59" s="615">
        <v>0</v>
      </c>
      <c r="G59" s="616">
        <v>0</v>
      </c>
      <c r="H59" s="618">
        <v>4.9406564584124654E-324</v>
      </c>
      <c r="I59" s="615">
        <v>0.60985</v>
      </c>
      <c r="J59" s="616">
        <v>0.60985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21.710507012316</v>
      </c>
      <c r="C60" s="615">
        <v>19.484279999999998</v>
      </c>
      <c r="D60" s="616">
        <v>-2.226227012316</v>
      </c>
      <c r="E60" s="617">
        <v>0.89745854341099995</v>
      </c>
      <c r="F60" s="615">
        <v>6.1648142946869999</v>
      </c>
      <c r="G60" s="616">
        <v>5.65107977013</v>
      </c>
      <c r="H60" s="618">
        <v>0.36083999999999999</v>
      </c>
      <c r="I60" s="615">
        <v>30.608910000000002</v>
      </c>
      <c r="J60" s="616">
        <v>24.957830229869</v>
      </c>
      <c r="K60" s="619">
        <v>4.9650984663679996</v>
      </c>
    </row>
    <row r="61" spans="1:11" ht="14.4" customHeight="1" thickBot="1" x14ac:dyDescent="0.35">
      <c r="A61" s="636" t="s">
        <v>393</v>
      </c>
      <c r="B61" s="620">
        <v>616.347360873502</v>
      </c>
      <c r="C61" s="620">
        <v>337.94029</v>
      </c>
      <c r="D61" s="621">
        <v>-278.40707087350199</v>
      </c>
      <c r="E61" s="627">
        <v>0.548295184587</v>
      </c>
      <c r="F61" s="620">
        <v>537.55684288136297</v>
      </c>
      <c r="G61" s="621">
        <v>492.76043930791599</v>
      </c>
      <c r="H61" s="623">
        <v>62.552810000000001</v>
      </c>
      <c r="I61" s="620">
        <v>440.74092000000002</v>
      </c>
      <c r="J61" s="621">
        <v>-52.019519307914997</v>
      </c>
      <c r="K61" s="628">
        <v>0.81989639949000004</v>
      </c>
    </row>
    <row r="62" spans="1:11" ht="14.4" customHeight="1" thickBot="1" x14ac:dyDescent="0.35">
      <c r="A62" s="637" t="s">
        <v>394</v>
      </c>
      <c r="B62" s="615">
        <v>27.089140827036999</v>
      </c>
      <c r="C62" s="615">
        <v>36.409350000000003</v>
      </c>
      <c r="D62" s="616">
        <v>9.3202091729620005</v>
      </c>
      <c r="E62" s="617">
        <v>1.3440570239</v>
      </c>
      <c r="F62" s="615">
        <v>32.569270197377001</v>
      </c>
      <c r="G62" s="616">
        <v>29.855164347595998</v>
      </c>
      <c r="H62" s="618">
        <v>1.4087000000000001</v>
      </c>
      <c r="I62" s="615">
        <v>23.064779999999999</v>
      </c>
      <c r="J62" s="616">
        <v>-6.7903843475960004</v>
      </c>
      <c r="K62" s="619">
        <v>0.70817613843399996</v>
      </c>
    </row>
    <row r="63" spans="1:11" ht="14.4" customHeight="1" thickBot="1" x14ac:dyDescent="0.35">
      <c r="A63" s="637" t="s">
        <v>395</v>
      </c>
      <c r="B63" s="615">
        <v>0</v>
      </c>
      <c r="C63" s="615">
        <v>4.9406564584124654E-324</v>
      </c>
      <c r="D63" s="616">
        <v>4.9406564584124654E-324</v>
      </c>
      <c r="E63" s="625" t="s">
        <v>335</v>
      </c>
      <c r="F63" s="615">
        <v>4.9406564584124654E-324</v>
      </c>
      <c r="G63" s="616">
        <v>0</v>
      </c>
      <c r="H63" s="618">
        <v>4.9406564584124654E-324</v>
      </c>
      <c r="I63" s="615">
        <v>1.4150499999999999</v>
      </c>
      <c r="J63" s="616">
        <v>1.4150499999999999</v>
      </c>
      <c r="K63" s="626" t="s">
        <v>341</v>
      </c>
    </row>
    <row r="64" spans="1:11" ht="14.4" customHeight="1" thickBot="1" x14ac:dyDescent="0.35">
      <c r="A64" s="637" t="s">
        <v>396</v>
      </c>
      <c r="B64" s="615">
        <v>3.3863579860400002</v>
      </c>
      <c r="C64" s="615">
        <v>1.0473699999999999</v>
      </c>
      <c r="D64" s="616">
        <v>-2.3389879860399998</v>
      </c>
      <c r="E64" s="617">
        <v>0.30929098586600001</v>
      </c>
      <c r="F64" s="615">
        <v>0</v>
      </c>
      <c r="G64" s="616">
        <v>0</v>
      </c>
      <c r="H64" s="618">
        <v>4.9406564584124654E-324</v>
      </c>
      <c r="I64" s="615">
        <v>3.6658499999999998</v>
      </c>
      <c r="J64" s="616">
        <v>3.6658499999999998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585.87186206042395</v>
      </c>
      <c r="C65" s="615">
        <v>300.48356999999999</v>
      </c>
      <c r="D65" s="616">
        <v>-285.38829206042402</v>
      </c>
      <c r="E65" s="617">
        <v>0.51288274699299996</v>
      </c>
      <c r="F65" s="615">
        <v>0</v>
      </c>
      <c r="G65" s="616">
        <v>0</v>
      </c>
      <c r="H65" s="618">
        <v>4.9406564584124654E-324</v>
      </c>
      <c r="I65" s="615">
        <v>5.434722104253712E-323</v>
      </c>
      <c r="J65" s="616">
        <v>5.434722104253712E-323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4.9406564584124654E-324</v>
      </c>
      <c r="C66" s="615">
        <v>4.9406564584124654E-324</v>
      </c>
      <c r="D66" s="616">
        <v>0</v>
      </c>
      <c r="E66" s="617">
        <v>1</v>
      </c>
      <c r="F66" s="615">
        <v>249.00221246331799</v>
      </c>
      <c r="G66" s="616">
        <v>228.252028091375</v>
      </c>
      <c r="H66" s="618">
        <v>36.317549999999997</v>
      </c>
      <c r="I66" s="615">
        <v>177.27169000000001</v>
      </c>
      <c r="J66" s="616">
        <v>-50.980338091375003</v>
      </c>
      <c r="K66" s="619">
        <v>0.71192817222899996</v>
      </c>
    </row>
    <row r="67" spans="1:11" ht="14.4" customHeight="1" thickBot="1" x14ac:dyDescent="0.35">
      <c r="A67" s="637" t="s">
        <v>399</v>
      </c>
      <c r="B67" s="615">
        <v>4.9406564584124654E-324</v>
      </c>
      <c r="C67" s="615">
        <v>4.9406564584124654E-324</v>
      </c>
      <c r="D67" s="616">
        <v>0</v>
      </c>
      <c r="E67" s="617">
        <v>1</v>
      </c>
      <c r="F67" s="615">
        <v>172.996640778841</v>
      </c>
      <c r="G67" s="616">
        <v>158.58025404727101</v>
      </c>
      <c r="H67" s="618">
        <v>17.177</v>
      </c>
      <c r="I67" s="615">
        <v>161.02385000000001</v>
      </c>
      <c r="J67" s="616">
        <v>2.4435959527289999</v>
      </c>
      <c r="K67" s="619">
        <v>0.930791773037</v>
      </c>
    </row>
    <row r="68" spans="1:11" ht="14.4" customHeight="1" thickBot="1" x14ac:dyDescent="0.35">
      <c r="A68" s="637" t="s">
        <v>400</v>
      </c>
      <c r="B68" s="615">
        <v>4.9406564584124654E-324</v>
      </c>
      <c r="C68" s="615">
        <v>4.9406564584124654E-324</v>
      </c>
      <c r="D68" s="616">
        <v>0</v>
      </c>
      <c r="E68" s="617">
        <v>1</v>
      </c>
      <c r="F68" s="615">
        <v>82.988719441826007</v>
      </c>
      <c r="G68" s="616">
        <v>76.072992821672997</v>
      </c>
      <c r="H68" s="618">
        <v>7.6495600000000001</v>
      </c>
      <c r="I68" s="615">
        <v>74.299700000000001</v>
      </c>
      <c r="J68" s="616">
        <v>-1.773292821673</v>
      </c>
      <c r="K68" s="619">
        <v>0.895298788796</v>
      </c>
    </row>
    <row r="69" spans="1:11" ht="14.4" customHeight="1" thickBot="1" x14ac:dyDescent="0.35">
      <c r="A69" s="636" t="s">
        <v>401</v>
      </c>
      <c r="B69" s="620">
        <v>0</v>
      </c>
      <c r="C69" s="620">
        <v>21.041</v>
      </c>
      <c r="D69" s="621">
        <v>21.041</v>
      </c>
      <c r="E69" s="622" t="s">
        <v>335</v>
      </c>
      <c r="F69" s="620">
        <v>0</v>
      </c>
      <c r="G69" s="621">
        <v>0</v>
      </c>
      <c r="H69" s="623">
        <v>4.9406564584124654E-324</v>
      </c>
      <c r="I69" s="620">
        <v>5.9370000000000003</v>
      </c>
      <c r="J69" s="621">
        <v>5.9370000000000003</v>
      </c>
      <c r="K69" s="624" t="s">
        <v>335</v>
      </c>
    </row>
    <row r="70" spans="1:11" ht="14.4" customHeight="1" thickBot="1" x14ac:dyDescent="0.35">
      <c r="A70" s="637" t="s">
        <v>402</v>
      </c>
      <c r="B70" s="615">
        <v>4.9406564584124654E-324</v>
      </c>
      <c r="C70" s="615">
        <v>14.52</v>
      </c>
      <c r="D70" s="616">
        <v>14.52</v>
      </c>
      <c r="E70" s="625" t="s">
        <v>341</v>
      </c>
      <c r="F70" s="615">
        <v>0</v>
      </c>
      <c r="G70" s="616">
        <v>0</v>
      </c>
      <c r="H70" s="618">
        <v>4.9406564584124654E-324</v>
      </c>
      <c r="I70" s="615">
        <v>5.434722104253712E-323</v>
      </c>
      <c r="J70" s="616">
        <v>5.434722104253712E-323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0</v>
      </c>
      <c r="C71" s="615">
        <v>6.5209999999989998</v>
      </c>
      <c r="D71" s="616">
        <v>6.5209999999989998</v>
      </c>
      <c r="E71" s="625" t="s">
        <v>335</v>
      </c>
      <c r="F71" s="615">
        <v>0</v>
      </c>
      <c r="G71" s="616">
        <v>0</v>
      </c>
      <c r="H71" s="618">
        <v>4.9406564584124654E-324</v>
      </c>
      <c r="I71" s="615">
        <v>5.9370000000000003</v>
      </c>
      <c r="J71" s="616">
        <v>5.9370000000000003</v>
      </c>
      <c r="K71" s="626" t="s">
        <v>335</v>
      </c>
    </row>
    <row r="72" spans="1:11" ht="14.4" customHeight="1" thickBot="1" x14ac:dyDescent="0.35">
      <c r="A72" s="635" t="s">
        <v>42</v>
      </c>
      <c r="B72" s="615">
        <v>2171.63983492438</v>
      </c>
      <c r="C72" s="615">
        <v>2134.7339999999999</v>
      </c>
      <c r="D72" s="616">
        <v>-36.905834924376002</v>
      </c>
      <c r="E72" s="617">
        <v>0.98300554524200001</v>
      </c>
      <c r="F72" s="615">
        <v>2149.2848787416701</v>
      </c>
      <c r="G72" s="616">
        <v>1970.1778055131899</v>
      </c>
      <c r="H72" s="618">
        <v>183.04499999999999</v>
      </c>
      <c r="I72" s="615">
        <v>1723.0989999999999</v>
      </c>
      <c r="J72" s="616">
        <v>-247.07880551319201</v>
      </c>
      <c r="K72" s="619">
        <v>0.80170805510300003</v>
      </c>
    </row>
    <row r="73" spans="1:11" ht="14.4" customHeight="1" thickBot="1" x14ac:dyDescent="0.35">
      <c r="A73" s="636" t="s">
        <v>404</v>
      </c>
      <c r="B73" s="620">
        <v>2171.63983492438</v>
      </c>
      <c r="C73" s="620">
        <v>2134.7339999999999</v>
      </c>
      <c r="D73" s="621">
        <v>-36.905834924376002</v>
      </c>
      <c r="E73" s="627">
        <v>0.98300554524200001</v>
      </c>
      <c r="F73" s="620">
        <v>2149.2848787416701</v>
      </c>
      <c r="G73" s="621">
        <v>1970.1778055131899</v>
      </c>
      <c r="H73" s="623">
        <v>183.04499999999999</v>
      </c>
      <c r="I73" s="620">
        <v>1723.0989999999999</v>
      </c>
      <c r="J73" s="621">
        <v>-247.07880551319201</v>
      </c>
      <c r="K73" s="628">
        <v>0.80170805510300003</v>
      </c>
    </row>
    <row r="74" spans="1:11" ht="14.4" customHeight="1" thickBot="1" x14ac:dyDescent="0.35">
      <c r="A74" s="637" t="s">
        <v>405</v>
      </c>
      <c r="B74" s="615">
        <v>710.93574910044401</v>
      </c>
      <c r="C74" s="615">
        <v>812.95</v>
      </c>
      <c r="D74" s="616">
        <v>102.014250899556</v>
      </c>
      <c r="E74" s="617">
        <v>1.143492926088</v>
      </c>
      <c r="F74" s="615">
        <v>806.87418360582296</v>
      </c>
      <c r="G74" s="616">
        <v>739.63466830533798</v>
      </c>
      <c r="H74" s="618">
        <v>56.789000000000001</v>
      </c>
      <c r="I74" s="615">
        <v>642.23400000000004</v>
      </c>
      <c r="J74" s="616">
        <v>-97.400668305337007</v>
      </c>
      <c r="K74" s="619">
        <v>0.795953090393</v>
      </c>
    </row>
    <row r="75" spans="1:11" ht="14.4" customHeight="1" thickBot="1" x14ac:dyDescent="0.35">
      <c r="A75" s="637" t="s">
        <v>406</v>
      </c>
      <c r="B75" s="615">
        <v>370.01590257964398</v>
      </c>
      <c r="C75" s="615">
        <v>283.92899999999997</v>
      </c>
      <c r="D75" s="616">
        <v>-86.086902579644004</v>
      </c>
      <c r="E75" s="617">
        <v>0.76734269532800004</v>
      </c>
      <c r="F75" s="615">
        <v>290.04492109402401</v>
      </c>
      <c r="G75" s="616">
        <v>265.874511002855</v>
      </c>
      <c r="H75" s="618">
        <v>20.032</v>
      </c>
      <c r="I75" s="615">
        <v>247.47</v>
      </c>
      <c r="J75" s="616">
        <v>-18.404511002854999</v>
      </c>
      <c r="K75" s="619">
        <v>0.85321266466699996</v>
      </c>
    </row>
    <row r="76" spans="1:11" ht="14.4" customHeight="1" thickBot="1" x14ac:dyDescent="0.35">
      <c r="A76" s="637" t="s">
        <v>407</v>
      </c>
      <c r="B76" s="615">
        <v>1090.68818324429</v>
      </c>
      <c r="C76" s="615">
        <v>1037.855</v>
      </c>
      <c r="D76" s="616">
        <v>-52.833183244288001</v>
      </c>
      <c r="E76" s="617">
        <v>0.95155977294299998</v>
      </c>
      <c r="F76" s="615">
        <v>1052.36577404182</v>
      </c>
      <c r="G76" s="616">
        <v>964.66862620500001</v>
      </c>
      <c r="H76" s="618">
        <v>106.224</v>
      </c>
      <c r="I76" s="615">
        <v>833.395000000001</v>
      </c>
      <c r="J76" s="616">
        <v>-131.273626204999</v>
      </c>
      <c r="K76" s="619">
        <v>0.79192522272800003</v>
      </c>
    </row>
    <row r="77" spans="1:11" ht="14.4" customHeight="1" thickBot="1" x14ac:dyDescent="0.35">
      <c r="A77" s="638" t="s">
        <v>408</v>
      </c>
      <c r="B77" s="620">
        <v>4507.4613607370802</v>
      </c>
      <c r="C77" s="620">
        <v>4701.5906400000003</v>
      </c>
      <c r="D77" s="621">
        <v>194.129279262918</v>
      </c>
      <c r="E77" s="627">
        <v>1.0430684289279999</v>
      </c>
      <c r="F77" s="620">
        <v>4493.1931166453596</v>
      </c>
      <c r="G77" s="621">
        <v>4118.7603569249104</v>
      </c>
      <c r="H77" s="623">
        <v>392.87033000000002</v>
      </c>
      <c r="I77" s="620">
        <v>4430.6388500000003</v>
      </c>
      <c r="J77" s="621">
        <v>311.87849307509202</v>
      </c>
      <c r="K77" s="628">
        <v>0.98607799286099995</v>
      </c>
    </row>
    <row r="78" spans="1:11" ht="14.4" customHeight="1" thickBot="1" x14ac:dyDescent="0.35">
      <c r="A78" s="635" t="s">
        <v>45</v>
      </c>
      <c r="B78" s="615">
        <v>1027.8290598620299</v>
      </c>
      <c r="C78" s="615">
        <v>1034.9311299999999</v>
      </c>
      <c r="D78" s="616">
        <v>7.1020701379700002</v>
      </c>
      <c r="E78" s="617">
        <v>1.006909777525</v>
      </c>
      <c r="F78" s="615">
        <v>960.95761996988006</v>
      </c>
      <c r="G78" s="616">
        <v>880.87781830572305</v>
      </c>
      <c r="H78" s="618">
        <v>50.71078</v>
      </c>
      <c r="I78" s="615">
        <v>865.47184000000004</v>
      </c>
      <c r="J78" s="616">
        <v>-15.405978305723</v>
      </c>
      <c r="K78" s="619">
        <v>0.90063476475299997</v>
      </c>
    </row>
    <row r="79" spans="1:11" ht="14.4" customHeight="1" thickBot="1" x14ac:dyDescent="0.35">
      <c r="A79" s="639" t="s">
        <v>409</v>
      </c>
      <c r="B79" s="615">
        <v>1027.8290598620299</v>
      </c>
      <c r="C79" s="615">
        <v>1034.9311299999999</v>
      </c>
      <c r="D79" s="616">
        <v>7.1020701379700002</v>
      </c>
      <c r="E79" s="617">
        <v>1.006909777525</v>
      </c>
      <c r="F79" s="615">
        <v>960.95761996988006</v>
      </c>
      <c r="G79" s="616">
        <v>880.87781830572305</v>
      </c>
      <c r="H79" s="618">
        <v>50.71078</v>
      </c>
      <c r="I79" s="615">
        <v>865.47184000000004</v>
      </c>
      <c r="J79" s="616">
        <v>-15.405978305723</v>
      </c>
      <c r="K79" s="619">
        <v>0.90063476475299997</v>
      </c>
    </row>
    <row r="80" spans="1:11" ht="14.4" customHeight="1" thickBot="1" x14ac:dyDescent="0.35">
      <c r="A80" s="637" t="s">
        <v>410</v>
      </c>
      <c r="B80" s="615">
        <v>793.03887906659202</v>
      </c>
      <c r="C80" s="615">
        <v>767.94422999999995</v>
      </c>
      <c r="D80" s="616">
        <v>-25.094649066591</v>
      </c>
      <c r="E80" s="617">
        <v>0.96835634452599995</v>
      </c>
      <c r="F80" s="615">
        <v>708.15198609408196</v>
      </c>
      <c r="G80" s="616">
        <v>649.13932058624198</v>
      </c>
      <c r="H80" s="618">
        <v>44.713099999999997</v>
      </c>
      <c r="I80" s="615">
        <v>686.48775999999998</v>
      </c>
      <c r="J80" s="616">
        <v>37.348439413758001</v>
      </c>
      <c r="K80" s="619">
        <v>0.96940737790800002</v>
      </c>
    </row>
    <row r="81" spans="1:11" ht="14.4" customHeight="1" thickBot="1" x14ac:dyDescent="0.35">
      <c r="A81" s="637" t="s">
        <v>411</v>
      </c>
      <c r="B81" s="615">
        <v>0</v>
      </c>
      <c r="C81" s="615">
        <v>3.1339999999999999</v>
      </c>
      <c r="D81" s="616">
        <v>3.1339999999999999</v>
      </c>
      <c r="E81" s="625" t="s">
        <v>335</v>
      </c>
      <c r="F81" s="615">
        <v>0</v>
      </c>
      <c r="G81" s="616">
        <v>0</v>
      </c>
      <c r="H81" s="618">
        <v>4.9406564584124654E-324</v>
      </c>
      <c r="I81" s="615">
        <v>5.434722104253712E-323</v>
      </c>
      <c r="J81" s="616">
        <v>5.434722104253712E-323</v>
      </c>
      <c r="K81" s="626" t="s">
        <v>335</v>
      </c>
    </row>
    <row r="82" spans="1:11" ht="14.4" customHeight="1" thickBot="1" x14ac:dyDescent="0.35">
      <c r="A82" s="637" t="s">
        <v>412</v>
      </c>
      <c r="B82" s="615">
        <v>43.805060231048003</v>
      </c>
      <c r="C82" s="615">
        <v>60.84525</v>
      </c>
      <c r="D82" s="616">
        <v>17.040189768950999</v>
      </c>
      <c r="E82" s="617">
        <v>1.3890004871370001</v>
      </c>
      <c r="F82" s="615">
        <v>75.930718334011004</v>
      </c>
      <c r="G82" s="616">
        <v>69.603158472843006</v>
      </c>
      <c r="H82" s="618">
        <v>4.9406564584124654E-324</v>
      </c>
      <c r="I82" s="615">
        <v>34.112349999999999</v>
      </c>
      <c r="J82" s="616">
        <v>-35.490808472843</v>
      </c>
      <c r="K82" s="619">
        <v>0.44925625291600002</v>
      </c>
    </row>
    <row r="83" spans="1:11" ht="14.4" customHeight="1" thickBot="1" x14ac:dyDescent="0.35">
      <c r="A83" s="637" t="s">
        <v>413</v>
      </c>
      <c r="B83" s="615">
        <v>114.99072629292201</v>
      </c>
      <c r="C83" s="615">
        <v>121.55132</v>
      </c>
      <c r="D83" s="616">
        <v>6.5605937070770004</v>
      </c>
      <c r="E83" s="617">
        <v>1.057053241757</v>
      </c>
      <c r="F83" s="615">
        <v>93.999841299476998</v>
      </c>
      <c r="G83" s="616">
        <v>86.166521191187996</v>
      </c>
      <c r="H83" s="618">
        <v>1.9359999999999999</v>
      </c>
      <c r="I83" s="615">
        <v>97.767570000000006</v>
      </c>
      <c r="J83" s="616">
        <v>11.601048808811999</v>
      </c>
      <c r="K83" s="619">
        <v>1.0400822878889999</v>
      </c>
    </row>
    <row r="84" spans="1:11" ht="14.4" customHeight="1" thickBot="1" x14ac:dyDescent="0.35">
      <c r="A84" s="637" t="s">
        <v>414</v>
      </c>
      <c r="B84" s="615">
        <v>75.994394271466007</v>
      </c>
      <c r="C84" s="615">
        <v>81.456329999999994</v>
      </c>
      <c r="D84" s="616">
        <v>5.4619357285329997</v>
      </c>
      <c r="E84" s="617">
        <v>1.071872876689</v>
      </c>
      <c r="F84" s="615">
        <v>82.875074242308003</v>
      </c>
      <c r="G84" s="616">
        <v>75.968818055449006</v>
      </c>
      <c r="H84" s="618">
        <v>4.06168</v>
      </c>
      <c r="I84" s="615">
        <v>47.10416</v>
      </c>
      <c r="J84" s="616">
        <v>-28.864658055448999</v>
      </c>
      <c r="K84" s="619">
        <v>0.56837547876299999</v>
      </c>
    </row>
    <row r="85" spans="1:11" ht="14.4" customHeight="1" thickBot="1" x14ac:dyDescent="0.35">
      <c r="A85" s="640" t="s">
        <v>46</v>
      </c>
      <c r="B85" s="620">
        <v>0</v>
      </c>
      <c r="C85" s="620">
        <v>156.79408000000001</v>
      </c>
      <c r="D85" s="621">
        <v>156.79408000000001</v>
      </c>
      <c r="E85" s="622" t="s">
        <v>335</v>
      </c>
      <c r="F85" s="620">
        <v>0</v>
      </c>
      <c r="G85" s="621">
        <v>0</v>
      </c>
      <c r="H85" s="623">
        <v>39.750999999999998</v>
      </c>
      <c r="I85" s="620">
        <v>126.66468</v>
      </c>
      <c r="J85" s="621">
        <v>126.66468</v>
      </c>
      <c r="K85" s="624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113.17408</v>
      </c>
      <c r="D86" s="621">
        <v>113.17408</v>
      </c>
      <c r="E86" s="622" t="s">
        <v>335</v>
      </c>
      <c r="F86" s="620">
        <v>0</v>
      </c>
      <c r="G86" s="621">
        <v>0</v>
      </c>
      <c r="H86" s="623">
        <v>39.750999999999998</v>
      </c>
      <c r="I86" s="620">
        <v>98.106999999999999</v>
      </c>
      <c r="J86" s="621">
        <v>98.106999999999999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63.811999999999998</v>
      </c>
      <c r="D87" s="616">
        <v>63.811999999999998</v>
      </c>
      <c r="E87" s="625" t="s">
        <v>335</v>
      </c>
      <c r="F87" s="615">
        <v>0</v>
      </c>
      <c r="G87" s="616">
        <v>0</v>
      </c>
      <c r="H87" s="618">
        <v>35.131</v>
      </c>
      <c r="I87" s="615">
        <v>71.927000000000007</v>
      </c>
      <c r="J87" s="616">
        <v>71.927000000000007</v>
      </c>
      <c r="K87" s="626" t="s">
        <v>335</v>
      </c>
    </row>
    <row r="88" spans="1:11" ht="14.4" customHeight="1" thickBot="1" x14ac:dyDescent="0.35">
      <c r="A88" s="637" t="s">
        <v>417</v>
      </c>
      <c r="B88" s="615">
        <v>0</v>
      </c>
      <c r="C88" s="615">
        <v>49.362079999999999</v>
      </c>
      <c r="D88" s="616">
        <v>49.362079999999999</v>
      </c>
      <c r="E88" s="625" t="s">
        <v>335</v>
      </c>
      <c r="F88" s="615">
        <v>0</v>
      </c>
      <c r="G88" s="616">
        <v>0</v>
      </c>
      <c r="H88" s="618">
        <v>4.62</v>
      </c>
      <c r="I88" s="615">
        <v>26.18</v>
      </c>
      <c r="J88" s="616">
        <v>26.18</v>
      </c>
      <c r="K88" s="626" t="s">
        <v>335</v>
      </c>
    </row>
    <row r="89" spans="1:11" ht="14.4" customHeight="1" thickBot="1" x14ac:dyDescent="0.35">
      <c r="A89" s="636" t="s">
        <v>418</v>
      </c>
      <c r="B89" s="620">
        <v>0</v>
      </c>
      <c r="C89" s="620">
        <v>43.62</v>
      </c>
      <c r="D89" s="621">
        <v>43.62</v>
      </c>
      <c r="E89" s="622" t="s">
        <v>335</v>
      </c>
      <c r="F89" s="620">
        <v>0</v>
      </c>
      <c r="G89" s="621">
        <v>0</v>
      </c>
      <c r="H89" s="623">
        <v>4.9406564584124654E-324</v>
      </c>
      <c r="I89" s="620">
        <v>28.557680000000001</v>
      </c>
      <c r="J89" s="621">
        <v>28.557680000000001</v>
      </c>
      <c r="K89" s="624" t="s">
        <v>335</v>
      </c>
    </row>
    <row r="90" spans="1:11" ht="14.4" customHeight="1" thickBot="1" x14ac:dyDescent="0.35">
      <c r="A90" s="637" t="s">
        <v>419</v>
      </c>
      <c r="B90" s="615">
        <v>0</v>
      </c>
      <c r="C90" s="615">
        <v>43.62</v>
      </c>
      <c r="D90" s="616">
        <v>43.62</v>
      </c>
      <c r="E90" s="625" t="s">
        <v>335</v>
      </c>
      <c r="F90" s="615">
        <v>0</v>
      </c>
      <c r="G90" s="616">
        <v>0</v>
      </c>
      <c r="H90" s="618">
        <v>4.9406564584124654E-324</v>
      </c>
      <c r="I90" s="615">
        <v>17.928000000000001</v>
      </c>
      <c r="J90" s="616">
        <v>17.928000000000001</v>
      </c>
      <c r="K90" s="626" t="s">
        <v>335</v>
      </c>
    </row>
    <row r="91" spans="1:11" ht="14.4" customHeight="1" thickBot="1" x14ac:dyDescent="0.35">
      <c r="A91" s="637" t="s">
        <v>420</v>
      </c>
      <c r="B91" s="615">
        <v>4.9406564584124654E-324</v>
      </c>
      <c r="C91" s="615">
        <v>4.9406564584124654E-324</v>
      </c>
      <c r="D91" s="616">
        <v>0</v>
      </c>
      <c r="E91" s="617">
        <v>1</v>
      </c>
      <c r="F91" s="615">
        <v>4.9406564584124654E-324</v>
      </c>
      <c r="G91" s="616">
        <v>0</v>
      </c>
      <c r="H91" s="618">
        <v>4.9406564584124654E-324</v>
      </c>
      <c r="I91" s="615">
        <v>10.62968</v>
      </c>
      <c r="J91" s="616">
        <v>10.62968</v>
      </c>
      <c r="K91" s="626" t="s">
        <v>341</v>
      </c>
    </row>
    <row r="92" spans="1:11" ht="14.4" customHeight="1" thickBot="1" x14ac:dyDescent="0.35">
      <c r="A92" s="635" t="s">
        <v>47</v>
      </c>
      <c r="B92" s="615">
        <v>3479.6323008750501</v>
      </c>
      <c r="C92" s="615">
        <v>3509.8654299999998</v>
      </c>
      <c r="D92" s="616">
        <v>30.233129124946998</v>
      </c>
      <c r="E92" s="617">
        <v>1.0086885988259999</v>
      </c>
      <c r="F92" s="615">
        <v>3532.2354966754801</v>
      </c>
      <c r="G92" s="616">
        <v>3237.8825386191902</v>
      </c>
      <c r="H92" s="618">
        <v>302.40854999999999</v>
      </c>
      <c r="I92" s="615">
        <v>3438.5023299999998</v>
      </c>
      <c r="J92" s="616">
        <v>200.619791380815</v>
      </c>
      <c r="K92" s="619">
        <v>0.97346350016399996</v>
      </c>
    </row>
    <row r="93" spans="1:11" ht="14.4" customHeight="1" thickBot="1" x14ac:dyDescent="0.35">
      <c r="A93" s="636" t="s">
        <v>421</v>
      </c>
      <c r="B93" s="620">
        <v>12.271730137940001</v>
      </c>
      <c r="C93" s="620">
        <v>8.6930499999999995</v>
      </c>
      <c r="D93" s="621">
        <v>-3.5786801379400002</v>
      </c>
      <c r="E93" s="627">
        <v>0.70838014707600006</v>
      </c>
      <c r="F93" s="620">
        <v>3.474601526391</v>
      </c>
      <c r="G93" s="621">
        <v>3.1850513991909999</v>
      </c>
      <c r="H93" s="623">
        <v>0.41399999999999998</v>
      </c>
      <c r="I93" s="620">
        <v>4.6959999999999997</v>
      </c>
      <c r="J93" s="621">
        <v>1.510948600808</v>
      </c>
      <c r="K93" s="628">
        <v>1.3515218836839999</v>
      </c>
    </row>
    <row r="94" spans="1:11" ht="14.4" customHeight="1" thickBot="1" x14ac:dyDescent="0.35">
      <c r="A94" s="637" t="s">
        <v>422</v>
      </c>
      <c r="B94" s="615">
        <v>12.271730137940001</v>
      </c>
      <c r="C94" s="615">
        <v>8.6930499999999995</v>
      </c>
      <c r="D94" s="616">
        <v>-3.5786801379400002</v>
      </c>
      <c r="E94" s="617">
        <v>0.70838014707600006</v>
      </c>
      <c r="F94" s="615">
        <v>3.474601526391</v>
      </c>
      <c r="G94" s="616">
        <v>3.1850513991909999</v>
      </c>
      <c r="H94" s="618">
        <v>0.41399999999999998</v>
      </c>
      <c r="I94" s="615">
        <v>4.6959999999999997</v>
      </c>
      <c r="J94" s="616">
        <v>1.510948600808</v>
      </c>
      <c r="K94" s="619">
        <v>1.3515218836839999</v>
      </c>
    </row>
    <row r="95" spans="1:11" ht="14.4" customHeight="1" thickBot="1" x14ac:dyDescent="0.35">
      <c r="A95" s="636" t="s">
        <v>423</v>
      </c>
      <c r="B95" s="620">
        <v>27.582471724066</v>
      </c>
      <c r="C95" s="620">
        <v>33.558680000000003</v>
      </c>
      <c r="D95" s="621">
        <v>5.9762082759329997</v>
      </c>
      <c r="E95" s="627">
        <v>1.216666886699</v>
      </c>
      <c r="F95" s="620">
        <v>32.552276907215003</v>
      </c>
      <c r="G95" s="621">
        <v>29.839587164947002</v>
      </c>
      <c r="H95" s="623">
        <v>2.6466500000000002</v>
      </c>
      <c r="I95" s="620">
        <v>26.777809999999999</v>
      </c>
      <c r="J95" s="621">
        <v>-3.0617771649469998</v>
      </c>
      <c r="K95" s="628">
        <v>0.82260943147900001</v>
      </c>
    </row>
    <row r="96" spans="1:11" ht="14.4" customHeight="1" thickBot="1" x14ac:dyDescent="0.35">
      <c r="A96" s="637" t="s">
        <v>424</v>
      </c>
      <c r="B96" s="615">
        <v>7.9134212448539998</v>
      </c>
      <c r="C96" s="615">
        <v>12.342599999999999</v>
      </c>
      <c r="D96" s="616">
        <v>4.4291787551450001</v>
      </c>
      <c r="E96" s="617">
        <v>1.559704660992</v>
      </c>
      <c r="F96" s="615">
        <v>12.626309814516</v>
      </c>
      <c r="G96" s="616">
        <v>11.574117329972999</v>
      </c>
      <c r="H96" s="618">
        <v>0.96399999999999997</v>
      </c>
      <c r="I96" s="615">
        <v>10.860900000000001</v>
      </c>
      <c r="J96" s="616">
        <v>-0.71321732997300002</v>
      </c>
      <c r="K96" s="619">
        <v>0.86018006524000001</v>
      </c>
    </row>
    <row r="97" spans="1:11" ht="14.4" customHeight="1" thickBot="1" x14ac:dyDescent="0.35">
      <c r="A97" s="637" t="s">
        <v>425</v>
      </c>
      <c r="B97" s="615">
        <v>19.669050479210998</v>
      </c>
      <c r="C97" s="615">
        <v>21.216080000000002</v>
      </c>
      <c r="D97" s="616">
        <v>1.547029520788</v>
      </c>
      <c r="E97" s="617">
        <v>1.078652984414</v>
      </c>
      <c r="F97" s="615">
        <v>19.925967092699</v>
      </c>
      <c r="G97" s="616">
        <v>18.265469834973999</v>
      </c>
      <c r="H97" s="618">
        <v>1.68265</v>
      </c>
      <c r="I97" s="615">
        <v>15.91691</v>
      </c>
      <c r="J97" s="616">
        <v>-2.348559834974</v>
      </c>
      <c r="K97" s="619">
        <v>0.79880238313899998</v>
      </c>
    </row>
    <row r="98" spans="1:11" ht="14.4" customHeight="1" thickBot="1" x14ac:dyDescent="0.35">
      <c r="A98" s="636" t="s">
        <v>426</v>
      </c>
      <c r="B98" s="620">
        <v>84.353896711651004</v>
      </c>
      <c r="C98" s="620">
        <v>94.499219999999994</v>
      </c>
      <c r="D98" s="621">
        <v>10.145323288348999</v>
      </c>
      <c r="E98" s="627">
        <v>1.120270949936</v>
      </c>
      <c r="F98" s="620">
        <v>93.743327504522995</v>
      </c>
      <c r="G98" s="621">
        <v>85.931383545813006</v>
      </c>
      <c r="H98" s="623">
        <v>9.8671000000000006</v>
      </c>
      <c r="I98" s="620">
        <v>103.4409</v>
      </c>
      <c r="J98" s="621">
        <v>17.509516454185999</v>
      </c>
      <c r="K98" s="628">
        <v>1.103448136028</v>
      </c>
    </row>
    <row r="99" spans="1:11" ht="14.4" customHeight="1" thickBot="1" x14ac:dyDescent="0.35">
      <c r="A99" s="637" t="s">
        <v>427</v>
      </c>
      <c r="B99" s="615">
        <v>45.389330413994003</v>
      </c>
      <c r="C99" s="615">
        <v>45.09</v>
      </c>
      <c r="D99" s="616">
        <v>-0.29933041399400001</v>
      </c>
      <c r="E99" s="617">
        <v>0.99340526922799999</v>
      </c>
      <c r="F99" s="615">
        <v>48.514100787582002</v>
      </c>
      <c r="G99" s="616">
        <v>44.471259055284001</v>
      </c>
      <c r="H99" s="618">
        <v>4.9406564584124654E-324</v>
      </c>
      <c r="I99" s="615">
        <v>47.655000000000001</v>
      </c>
      <c r="J99" s="616">
        <v>3.1837409447159999</v>
      </c>
      <c r="K99" s="619">
        <v>0.98229173016399995</v>
      </c>
    </row>
    <row r="100" spans="1:11" ht="14.4" customHeight="1" thickBot="1" x14ac:dyDescent="0.35">
      <c r="A100" s="637" t="s">
        <v>428</v>
      </c>
      <c r="B100" s="615">
        <v>38.964566297655999</v>
      </c>
      <c r="C100" s="615">
        <v>49.409219999999998</v>
      </c>
      <c r="D100" s="616">
        <v>10.444653702343</v>
      </c>
      <c r="E100" s="617">
        <v>1.2680551766579999</v>
      </c>
      <c r="F100" s="615">
        <v>45.229226716941</v>
      </c>
      <c r="G100" s="616">
        <v>41.460124490528997</v>
      </c>
      <c r="H100" s="618">
        <v>9.8671000000000006</v>
      </c>
      <c r="I100" s="615">
        <v>55.785899999999998</v>
      </c>
      <c r="J100" s="616">
        <v>14.325775509470001</v>
      </c>
      <c r="K100" s="619">
        <v>1.2334037977059999</v>
      </c>
    </row>
    <row r="101" spans="1:11" ht="14.4" customHeight="1" thickBot="1" x14ac:dyDescent="0.35">
      <c r="A101" s="636" t="s">
        <v>429</v>
      </c>
      <c r="B101" s="620">
        <v>2223.7944276539401</v>
      </c>
      <c r="C101" s="620">
        <v>2303.3723199999999</v>
      </c>
      <c r="D101" s="621">
        <v>79.577892346057993</v>
      </c>
      <c r="E101" s="627">
        <v>1.035784734126</v>
      </c>
      <c r="F101" s="620">
        <v>2308.4294692030198</v>
      </c>
      <c r="G101" s="621">
        <v>2116.06034676943</v>
      </c>
      <c r="H101" s="623">
        <v>212.46872999999999</v>
      </c>
      <c r="I101" s="620">
        <v>2090.75576</v>
      </c>
      <c r="J101" s="621">
        <v>-25.304586769429999</v>
      </c>
      <c r="K101" s="628">
        <v>0.90570484734000001</v>
      </c>
    </row>
    <row r="102" spans="1:11" ht="14.4" customHeight="1" thickBot="1" x14ac:dyDescent="0.35">
      <c r="A102" s="637" t="s">
        <v>430</v>
      </c>
      <c r="B102" s="615">
        <v>1378.0013992484801</v>
      </c>
      <c r="C102" s="615">
        <v>1436.74576</v>
      </c>
      <c r="D102" s="616">
        <v>58.744360751522997</v>
      </c>
      <c r="E102" s="617">
        <v>1.042630116909</v>
      </c>
      <c r="F102" s="615">
        <v>1433.3813727414899</v>
      </c>
      <c r="G102" s="616">
        <v>1313.9329250130399</v>
      </c>
      <c r="H102" s="618">
        <v>113.96948</v>
      </c>
      <c r="I102" s="615">
        <v>1263.1785400000001</v>
      </c>
      <c r="J102" s="616">
        <v>-50.754385013034998</v>
      </c>
      <c r="K102" s="619">
        <v>0.881257817369</v>
      </c>
    </row>
    <row r="103" spans="1:11" ht="14.4" customHeight="1" thickBot="1" x14ac:dyDescent="0.35">
      <c r="A103" s="637" t="s">
        <v>431</v>
      </c>
      <c r="B103" s="615">
        <v>1.0595010982199999</v>
      </c>
      <c r="C103" s="615">
        <v>1.089</v>
      </c>
      <c r="D103" s="616">
        <v>2.9498901779000001E-2</v>
      </c>
      <c r="E103" s="617">
        <v>1.027842256916</v>
      </c>
      <c r="F103" s="615">
        <v>0.93272939747200001</v>
      </c>
      <c r="G103" s="616">
        <v>0.855001947682</v>
      </c>
      <c r="H103" s="618">
        <v>4.9406564584124654E-324</v>
      </c>
      <c r="I103" s="615">
        <v>1.089</v>
      </c>
      <c r="J103" s="616">
        <v>0.23399805231699999</v>
      </c>
      <c r="K103" s="619">
        <v>1.1675412000000001</v>
      </c>
    </row>
    <row r="104" spans="1:11" ht="14.4" customHeight="1" thickBot="1" x14ac:dyDescent="0.35">
      <c r="A104" s="637" t="s">
        <v>432</v>
      </c>
      <c r="B104" s="615">
        <v>844.73352730724605</v>
      </c>
      <c r="C104" s="615">
        <v>865.53755999999998</v>
      </c>
      <c r="D104" s="616">
        <v>20.804032692753999</v>
      </c>
      <c r="E104" s="617">
        <v>1.024627923505</v>
      </c>
      <c r="F104" s="615">
        <v>874.11536706405104</v>
      </c>
      <c r="G104" s="616">
        <v>801.27241980871304</v>
      </c>
      <c r="H104" s="618">
        <v>98.499250000000004</v>
      </c>
      <c r="I104" s="615">
        <v>826.48821999999996</v>
      </c>
      <c r="J104" s="616">
        <v>25.215800191286998</v>
      </c>
      <c r="K104" s="619">
        <v>0.94551388883099996</v>
      </c>
    </row>
    <row r="105" spans="1:11" ht="14.4" customHeight="1" thickBot="1" x14ac:dyDescent="0.35">
      <c r="A105" s="636" t="s">
        <v>433</v>
      </c>
      <c r="B105" s="620">
        <v>1131.32881067365</v>
      </c>
      <c r="C105" s="620">
        <v>1068.9256700000001</v>
      </c>
      <c r="D105" s="621">
        <v>-62.403140673651997</v>
      </c>
      <c r="E105" s="627">
        <v>0.944840845486</v>
      </c>
      <c r="F105" s="620">
        <v>1094.0358215343299</v>
      </c>
      <c r="G105" s="621">
        <v>1002.8661697397999</v>
      </c>
      <c r="H105" s="623">
        <v>77.012069999999994</v>
      </c>
      <c r="I105" s="620">
        <v>1212.83186</v>
      </c>
      <c r="J105" s="621">
        <v>209.96569026019901</v>
      </c>
      <c r="K105" s="628">
        <v>1.108585145136</v>
      </c>
    </row>
    <row r="106" spans="1:11" ht="14.4" customHeight="1" thickBot="1" x14ac:dyDescent="0.35">
      <c r="A106" s="637" t="s">
        <v>434</v>
      </c>
      <c r="B106" s="615">
        <v>45.058805072736</v>
      </c>
      <c r="C106" s="615">
        <v>32.173000000000002</v>
      </c>
      <c r="D106" s="616">
        <v>-12.885805072736</v>
      </c>
      <c r="E106" s="617">
        <v>0.71402248568399995</v>
      </c>
      <c r="F106" s="615">
        <v>33.019682143244999</v>
      </c>
      <c r="G106" s="616">
        <v>30.268041964641998</v>
      </c>
      <c r="H106" s="618">
        <v>4.9406564584124654E-324</v>
      </c>
      <c r="I106" s="615">
        <v>12.37</v>
      </c>
      <c r="J106" s="616">
        <v>-17.898041964642001</v>
      </c>
      <c r="K106" s="619">
        <v>0.37462504776200001</v>
      </c>
    </row>
    <row r="107" spans="1:11" ht="14.4" customHeight="1" thickBot="1" x14ac:dyDescent="0.35">
      <c r="A107" s="637" t="s">
        <v>435</v>
      </c>
      <c r="B107" s="615">
        <v>736.35689333827895</v>
      </c>
      <c r="C107" s="615">
        <v>785.03179999999998</v>
      </c>
      <c r="D107" s="616">
        <v>48.674906661720001</v>
      </c>
      <c r="E107" s="617">
        <v>1.066102330408</v>
      </c>
      <c r="F107" s="615">
        <v>776.13233096052204</v>
      </c>
      <c r="G107" s="616">
        <v>711.45463671381196</v>
      </c>
      <c r="H107" s="618">
        <v>56.608409999999999</v>
      </c>
      <c r="I107" s="615">
        <v>979.40193999999997</v>
      </c>
      <c r="J107" s="616">
        <v>267.947303286188</v>
      </c>
      <c r="K107" s="619">
        <v>1.261900710653</v>
      </c>
    </row>
    <row r="108" spans="1:11" ht="14.4" customHeight="1" thickBot="1" x14ac:dyDescent="0.35">
      <c r="A108" s="637" t="s">
        <v>436</v>
      </c>
      <c r="B108" s="615">
        <v>4.997422284962</v>
      </c>
      <c r="C108" s="615">
        <v>2.4</v>
      </c>
      <c r="D108" s="616">
        <v>-2.5974222849620001</v>
      </c>
      <c r="E108" s="617">
        <v>0.480247588286</v>
      </c>
      <c r="F108" s="615">
        <v>7.0025509171840001</v>
      </c>
      <c r="G108" s="616">
        <v>6.4190050074179998</v>
      </c>
      <c r="H108" s="618">
        <v>4.9406564584124654E-324</v>
      </c>
      <c r="I108" s="615">
        <v>1.663</v>
      </c>
      <c r="J108" s="616">
        <v>-4.7560050074179996</v>
      </c>
      <c r="K108" s="619">
        <v>0.237484885103</v>
      </c>
    </row>
    <row r="109" spans="1:11" ht="14.4" customHeight="1" thickBot="1" x14ac:dyDescent="0.35">
      <c r="A109" s="637" t="s">
        <v>437</v>
      </c>
      <c r="B109" s="615">
        <v>4.2977319948700003</v>
      </c>
      <c r="C109" s="615">
        <v>1.1615500000000001</v>
      </c>
      <c r="D109" s="616">
        <v>-3.1361819948699998</v>
      </c>
      <c r="E109" s="617">
        <v>0.27027045925299997</v>
      </c>
      <c r="F109" s="615">
        <v>1.097398444165</v>
      </c>
      <c r="G109" s="616">
        <v>1.0059485738180001</v>
      </c>
      <c r="H109" s="618">
        <v>4.9406564584124654E-324</v>
      </c>
      <c r="I109" s="615">
        <v>3.4969000000000001</v>
      </c>
      <c r="J109" s="616">
        <v>2.4909514261810002</v>
      </c>
      <c r="K109" s="619">
        <v>3.1865363201400001</v>
      </c>
    </row>
    <row r="110" spans="1:11" ht="14.4" customHeight="1" thickBot="1" x14ac:dyDescent="0.35">
      <c r="A110" s="637" t="s">
        <v>438</v>
      </c>
      <c r="B110" s="615">
        <v>340.61795798280502</v>
      </c>
      <c r="C110" s="615">
        <v>248.15932000000001</v>
      </c>
      <c r="D110" s="616">
        <v>-92.458637982804007</v>
      </c>
      <c r="E110" s="617">
        <v>0.72855618496899999</v>
      </c>
      <c r="F110" s="615">
        <v>276.78385906921</v>
      </c>
      <c r="G110" s="616">
        <v>253.71853748010901</v>
      </c>
      <c r="H110" s="618">
        <v>20.403659999999999</v>
      </c>
      <c r="I110" s="615">
        <v>215.90002000000001</v>
      </c>
      <c r="J110" s="616">
        <v>-37.818517480109001</v>
      </c>
      <c r="K110" s="619">
        <v>0.78003110703699996</v>
      </c>
    </row>
    <row r="111" spans="1:11" ht="14.4" customHeight="1" thickBot="1" x14ac:dyDescent="0.35">
      <c r="A111" s="636" t="s">
        <v>439</v>
      </c>
      <c r="B111" s="620">
        <v>4.9406564584124654E-324</v>
      </c>
      <c r="C111" s="620">
        <v>0.81649000000000005</v>
      </c>
      <c r="D111" s="621">
        <v>0.81649000000000005</v>
      </c>
      <c r="E111" s="622" t="s">
        <v>341</v>
      </c>
      <c r="F111" s="620">
        <v>0</v>
      </c>
      <c r="G111" s="621">
        <v>0</v>
      </c>
      <c r="H111" s="623">
        <v>4.9406564584124654E-324</v>
      </c>
      <c r="I111" s="620">
        <v>5.434722104253712E-323</v>
      </c>
      <c r="J111" s="621">
        <v>5.434722104253712E-323</v>
      </c>
      <c r="K111" s="624" t="s">
        <v>335</v>
      </c>
    </row>
    <row r="112" spans="1:11" ht="14.4" customHeight="1" thickBot="1" x14ac:dyDescent="0.35">
      <c r="A112" s="637" t="s">
        <v>440</v>
      </c>
      <c r="B112" s="615">
        <v>4.9406564584124654E-324</v>
      </c>
      <c r="C112" s="615">
        <v>0.81649000000000005</v>
      </c>
      <c r="D112" s="616">
        <v>0.81649000000000005</v>
      </c>
      <c r="E112" s="625" t="s">
        <v>341</v>
      </c>
      <c r="F112" s="615">
        <v>0</v>
      </c>
      <c r="G112" s="616">
        <v>0</v>
      </c>
      <c r="H112" s="618">
        <v>4.9406564584124654E-324</v>
      </c>
      <c r="I112" s="615">
        <v>5.434722104253712E-323</v>
      </c>
      <c r="J112" s="616">
        <v>5.434722104253712E-323</v>
      </c>
      <c r="K112" s="626" t="s">
        <v>335</v>
      </c>
    </row>
    <row r="113" spans="1:11" ht="14.4" customHeight="1" thickBot="1" x14ac:dyDescent="0.35">
      <c r="A113" s="634" t="s">
        <v>48</v>
      </c>
      <c r="B113" s="615">
        <v>60107.983750887601</v>
      </c>
      <c r="C113" s="615">
        <v>65413.357909999999</v>
      </c>
      <c r="D113" s="616">
        <v>5305.3741591124499</v>
      </c>
      <c r="E113" s="617">
        <v>1.088264051263</v>
      </c>
      <c r="F113" s="615">
        <v>66622</v>
      </c>
      <c r="G113" s="616">
        <v>61070.166666666701</v>
      </c>
      <c r="H113" s="618">
        <v>7542.5179399999997</v>
      </c>
      <c r="I113" s="615">
        <v>62277.259299999998</v>
      </c>
      <c r="J113" s="616">
        <v>1207.09263333336</v>
      </c>
      <c r="K113" s="619">
        <v>0.93478519558100004</v>
      </c>
    </row>
    <row r="114" spans="1:11" ht="14.4" customHeight="1" thickBot="1" x14ac:dyDescent="0.35">
      <c r="A114" s="640" t="s">
        <v>441</v>
      </c>
      <c r="B114" s="620">
        <v>44523.999999997599</v>
      </c>
      <c r="C114" s="620">
        <v>48848.237000000001</v>
      </c>
      <c r="D114" s="621">
        <v>4324.2370000024603</v>
      </c>
      <c r="E114" s="627">
        <v>1.097121485041</v>
      </c>
      <c r="F114" s="620">
        <v>49390</v>
      </c>
      <c r="G114" s="621">
        <v>45274.166666666701</v>
      </c>
      <c r="H114" s="623">
        <v>5868.567</v>
      </c>
      <c r="I114" s="620">
        <v>46458.06</v>
      </c>
      <c r="J114" s="621">
        <v>1183.89333333335</v>
      </c>
      <c r="K114" s="628">
        <v>0.94063697104599997</v>
      </c>
    </row>
    <row r="115" spans="1:11" ht="14.4" customHeight="1" thickBot="1" x14ac:dyDescent="0.35">
      <c r="A115" s="636" t="s">
        <v>442</v>
      </c>
      <c r="B115" s="620">
        <v>44523.999999997599</v>
      </c>
      <c r="C115" s="620">
        <v>48720.78</v>
      </c>
      <c r="D115" s="621">
        <v>4196.7800000024699</v>
      </c>
      <c r="E115" s="627">
        <v>1.0942588267</v>
      </c>
      <c r="F115" s="620">
        <v>49232</v>
      </c>
      <c r="G115" s="621">
        <v>45129.333333333299</v>
      </c>
      <c r="H115" s="623">
        <v>5864.8159999999998</v>
      </c>
      <c r="I115" s="620">
        <v>46395.02</v>
      </c>
      <c r="J115" s="621">
        <v>1265.6866666666799</v>
      </c>
      <c r="K115" s="628">
        <v>0.94237528436700002</v>
      </c>
    </row>
    <row r="116" spans="1:11" ht="14.4" customHeight="1" thickBot="1" x14ac:dyDescent="0.35">
      <c r="A116" s="637" t="s">
        <v>443</v>
      </c>
      <c r="B116" s="615">
        <v>44523.999999997599</v>
      </c>
      <c r="C116" s="615">
        <v>48720.78</v>
      </c>
      <c r="D116" s="616">
        <v>4196.7800000024699</v>
      </c>
      <c r="E116" s="617">
        <v>1.0942588267</v>
      </c>
      <c r="F116" s="615">
        <v>49232</v>
      </c>
      <c r="G116" s="616">
        <v>45129.333333333299</v>
      </c>
      <c r="H116" s="618">
        <v>5864.8159999999998</v>
      </c>
      <c r="I116" s="615">
        <v>46395.02</v>
      </c>
      <c r="J116" s="616">
        <v>1265.6866666666799</v>
      </c>
      <c r="K116" s="619">
        <v>0.94237528436700002</v>
      </c>
    </row>
    <row r="117" spans="1:11" ht="14.4" customHeight="1" thickBot="1" x14ac:dyDescent="0.35">
      <c r="A117" s="636" t="s">
        <v>444</v>
      </c>
      <c r="B117" s="620">
        <v>0</v>
      </c>
      <c r="C117" s="620">
        <v>127.45699999999999</v>
      </c>
      <c r="D117" s="621">
        <v>127.45699999999999</v>
      </c>
      <c r="E117" s="622" t="s">
        <v>335</v>
      </c>
      <c r="F117" s="620">
        <v>157.99999999999699</v>
      </c>
      <c r="G117" s="621">
        <v>144.83333333333101</v>
      </c>
      <c r="H117" s="623">
        <v>3.7509999999999999</v>
      </c>
      <c r="I117" s="620">
        <v>63.04</v>
      </c>
      <c r="J117" s="621">
        <v>-81.793333333329997</v>
      </c>
      <c r="K117" s="628">
        <v>0.39898734177200001</v>
      </c>
    </row>
    <row r="118" spans="1:11" ht="14.4" customHeight="1" thickBot="1" x14ac:dyDescent="0.35">
      <c r="A118" s="637" t="s">
        <v>445</v>
      </c>
      <c r="B118" s="615">
        <v>0</v>
      </c>
      <c r="C118" s="615">
        <v>127.45699999999999</v>
      </c>
      <c r="D118" s="616">
        <v>127.45699999999999</v>
      </c>
      <c r="E118" s="625" t="s">
        <v>335</v>
      </c>
      <c r="F118" s="615">
        <v>157.99999999999699</v>
      </c>
      <c r="G118" s="616">
        <v>144.83333333333101</v>
      </c>
      <c r="H118" s="618">
        <v>3.7509999999999999</v>
      </c>
      <c r="I118" s="615">
        <v>63.04</v>
      </c>
      <c r="J118" s="616">
        <v>-81.793333333329997</v>
      </c>
      <c r="K118" s="619">
        <v>0.39898734177200001</v>
      </c>
    </row>
    <row r="119" spans="1:11" ht="14.4" customHeight="1" thickBot="1" x14ac:dyDescent="0.35">
      <c r="A119" s="635" t="s">
        <v>446</v>
      </c>
      <c r="B119" s="615">
        <v>15138.98375089</v>
      </c>
      <c r="C119" s="615">
        <v>16076.63545</v>
      </c>
      <c r="D119" s="616">
        <v>937.65169910995803</v>
      </c>
      <c r="E119" s="617">
        <v>1.061936237896</v>
      </c>
      <c r="F119" s="615">
        <v>16740</v>
      </c>
      <c r="G119" s="616">
        <v>15345</v>
      </c>
      <c r="H119" s="618">
        <v>1615.2669599999999</v>
      </c>
      <c r="I119" s="615">
        <v>15354.39467</v>
      </c>
      <c r="J119" s="616">
        <v>9.3946700000050001</v>
      </c>
      <c r="K119" s="619">
        <v>0.91722787753799995</v>
      </c>
    </row>
    <row r="120" spans="1:11" ht="14.4" customHeight="1" thickBot="1" x14ac:dyDescent="0.35">
      <c r="A120" s="636" t="s">
        <v>447</v>
      </c>
      <c r="B120" s="620">
        <v>4006.9999691584499</v>
      </c>
      <c r="C120" s="620">
        <v>4384.8842699999996</v>
      </c>
      <c r="D120" s="621">
        <v>377.88430084154902</v>
      </c>
      <c r="E120" s="627">
        <v>1.0943060403660001</v>
      </c>
      <c r="F120" s="620">
        <v>4431</v>
      </c>
      <c r="G120" s="621">
        <v>4061.75</v>
      </c>
      <c r="H120" s="623">
        <v>527.83700999999996</v>
      </c>
      <c r="I120" s="620">
        <v>4175.7872200000002</v>
      </c>
      <c r="J120" s="621">
        <v>114.03722000000199</v>
      </c>
      <c r="K120" s="628">
        <v>0.942402893252</v>
      </c>
    </row>
    <row r="121" spans="1:11" ht="14.4" customHeight="1" thickBot="1" x14ac:dyDescent="0.35">
      <c r="A121" s="637" t="s">
        <v>448</v>
      </c>
      <c r="B121" s="615">
        <v>4006.9999691584499</v>
      </c>
      <c r="C121" s="615">
        <v>4384.8842699999996</v>
      </c>
      <c r="D121" s="616">
        <v>377.88430084154902</v>
      </c>
      <c r="E121" s="617">
        <v>1.0943060403660001</v>
      </c>
      <c r="F121" s="615">
        <v>4431</v>
      </c>
      <c r="G121" s="616">
        <v>4061.75</v>
      </c>
      <c r="H121" s="618">
        <v>527.83700999999996</v>
      </c>
      <c r="I121" s="615">
        <v>4175.7872200000002</v>
      </c>
      <c r="J121" s="616">
        <v>114.03722000000199</v>
      </c>
      <c r="K121" s="619">
        <v>0.942402893252</v>
      </c>
    </row>
    <row r="122" spans="1:11" ht="14.4" customHeight="1" thickBot="1" x14ac:dyDescent="0.35">
      <c r="A122" s="636" t="s">
        <v>449</v>
      </c>
      <c r="B122" s="620">
        <v>11131.9837817316</v>
      </c>
      <c r="C122" s="620">
        <v>11691.751179999999</v>
      </c>
      <c r="D122" s="621">
        <v>559.76739826841197</v>
      </c>
      <c r="E122" s="627">
        <v>1.050284604185</v>
      </c>
      <c r="F122" s="620">
        <v>12309</v>
      </c>
      <c r="G122" s="621">
        <v>11283.25</v>
      </c>
      <c r="H122" s="623">
        <v>1087.42995</v>
      </c>
      <c r="I122" s="620">
        <v>11178.60745</v>
      </c>
      <c r="J122" s="621">
        <v>-104.642549999995</v>
      </c>
      <c r="K122" s="628">
        <v>0.90816536274199999</v>
      </c>
    </row>
    <row r="123" spans="1:11" ht="14.4" customHeight="1" thickBot="1" x14ac:dyDescent="0.35">
      <c r="A123" s="637" t="s">
        <v>450</v>
      </c>
      <c r="B123" s="615">
        <v>11131.9837817316</v>
      </c>
      <c r="C123" s="615">
        <v>11691.751179999999</v>
      </c>
      <c r="D123" s="616">
        <v>559.76739826841197</v>
      </c>
      <c r="E123" s="617">
        <v>1.050284604185</v>
      </c>
      <c r="F123" s="615">
        <v>12309</v>
      </c>
      <c r="G123" s="616">
        <v>11283.25</v>
      </c>
      <c r="H123" s="618">
        <v>1087.42995</v>
      </c>
      <c r="I123" s="615">
        <v>11178.60745</v>
      </c>
      <c r="J123" s="616">
        <v>-104.642549999995</v>
      </c>
      <c r="K123" s="619">
        <v>0.90816536274199999</v>
      </c>
    </row>
    <row r="124" spans="1:11" ht="14.4" customHeight="1" thickBot="1" x14ac:dyDescent="0.35">
      <c r="A124" s="635" t="s">
        <v>451</v>
      </c>
      <c r="B124" s="615">
        <v>444.99999999997601</v>
      </c>
      <c r="C124" s="615">
        <v>488.48545999999999</v>
      </c>
      <c r="D124" s="616">
        <v>43.485460000023998</v>
      </c>
      <c r="E124" s="617">
        <v>1.0977201348309999</v>
      </c>
      <c r="F124" s="615">
        <v>492</v>
      </c>
      <c r="G124" s="616">
        <v>451</v>
      </c>
      <c r="H124" s="618">
        <v>58.683979999999998</v>
      </c>
      <c r="I124" s="615">
        <v>464.80462999999997</v>
      </c>
      <c r="J124" s="616">
        <v>13.80463</v>
      </c>
      <c r="K124" s="619">
        <v>0.94472485772299997</v>
      </c>
    </row>
    <row r="125" spans="1:11" ht="14.4" customHeight="1" thickBot="1" x14ac:dyDescent="0.35">
      <c r="A125" s="636" t="s">
        <v>452</v>
      </c>
      <c r="B125" s="620">
        <v>444.99999999997601</v>
      </c>
      <c r="C125" s="620">
        <v>488.48545999999999</v>
      </c>
      <c r="D125" s="621">
        <v>43.485460000023998</v>
      </c>
      <c r="E125" s="627">
        <v>1.0977201348309999</v>
      </c>
      <c r="F125" s="620">
        <v>492</v>
      </c>
      <c r="G125" s="621">
        <v>451</v>
      </c>
      <c r="H125" s="623">
        <v>58.683979999999998</v>
      </c>
      <c r="I125" s="620">
        <v>464.80462999999997</v>
      </c>
      <c r="J125" s="621">
        <v>13.80463</v>
      </c>
      <c r="K125" s="628">
        <v>0.94472485772299997</v>
      </c>
    </row>
    <row r="126" spans="1:11" ht="14.4" customHeight="1" thickBot="1" x14ac:dyDescent="0.35">
      <c r="A126" s="637" t="s">
        <v>453</v>
      </c>
      <c r="B126" s="615">
        <v>444.99999999997601</v>
      </c>
      <c r="C126" s="615">
        <v>488.48545999999999</v>
      </c>
      <c r="D126" s="616">
        <v>43.485460000023998</v>
      </c>
      <c r="E126" s="617">
        <v>1.0977201348309999</v>
      </c>
      <c r="F126" s="615">
        <v>492</v>
      </c>
      <c r="G126" s="616">
        <v>451</v>
      </c>
      <c r="H126" s="618">
        <v>58.683979999999998</v>
      </c>
      <c r="I126" s="615">
        <v>464.80462999999997</v>
      </c>
      <c r="J126" s="616">
        <v>13.80463</v>
      </c>
      <c r="K126" s="619">
        <v>0.94472485772299997</v>
      </c>
    </row>
    <row r="127" spans="1:11" ht="14.4" customHeight="1" thickBot="1" x14ac:dyDescent="0.35">
      <c r="A127" s="634" t="s">
        <v>454</v>
      </c>
      <c r="B127" s="615">
        <v>0</v>
      </c>
      <c r="C127" s="615">
        <v>136.10427999999999</v>
      </c>
      <c r="D127" s="616">
        <v>136.10427999999999</v>
      </c>
      <c r="E127" s="625" t="s">
        <v>335</v>
      </c>
      <c r="F127" s="615">
        <v>0</v>
      </c>
      <c r="G127" s="616">
        <v>0</v>
      </c>
      <c r="H127" s="618">
        <v>69.096999999999994</v>
      </c>
      <c r="I127" s="615">
        <v>233.25201000000001</v>
      </c>
      <c r="J127" s="616">
        <v>233.25201000000001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4.9406564584124654E-324</v>
      </c>
      <c r="C128" s="615">
        <v>21.228999999999999</v>
      </c>
      <c r="D128" s="616">
        <v>21.228999999999999</v>
      </c>
      <c r="E128" s="625" t="s">
        <v>341</v>
      </c>
      <c r="F128" s="615">
        <v>0</v>
      </c>
      <c r="G128" s="616">
        <v>0</v>
      </c>
      <c r="H128" s="618">
        <v>4.9406564584124654E-324</v>
      </c>
      <c r="I128" s="615">
        <v>60.021000000000001</v>
      </c>
      <c r="J128" s="616">
        <v>60.021000000000001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4.9406564584124654E-324</v>
      </c>
      <c r="C129" s="620">
        <v>21.228999999999999</v>
      </c>
      <c r="D129" s="621">
        <v>21.228999999999999</v>
      </c>
      <c r="E129" s="622" t="s">
        <v>341</v>
      </c>
      <c r="F129" s="620">
        <v>0</v>
      </c>
      <c r="G129" s="621">
        <v>0</v>
      </c>
      <c r="H129" s="623">
        <v>4.9406564584124654E-324</v>
      </c>
      <c r="I129" s="620">
        <v>60.021000000000001</v>
      </c>
      <c r="J129" s="621">
        <v>60.021000000000001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4.9406564584124654E-324</v>
      </c>
      <c r="C130" s="615">
        <v>21.228999999999999</v>
      </c>
      <c r="D130" s="616">
        <v>21.228999999999999</v>
      </c>
      <c r="E130" s="625" t="s">
        <v>341</v>
      </c>
      <c r="F130" s="615">
        <v>0</v>
      </c>
      <c r="G130" s="616">
        <v>0</v>
      </c>
      <c r="H130" s="618">
        <v>4.9406564584124654E-324</v>
      </c>
      <c r="I130" s="615">
        <v>60.021000000000001</v>
      </c>
      <c r="J130" s="616">
        <v>60.021000000000001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114.87528</v>
      </c>
      <c r="D131" s="616">
        <v>114.87528</v>
      </c>
      <c r="E131" s="625" t="s">
        <v>335</v>
      </c>
      <c r="F131" s="615">
        <v>0</v>
      </c>
      <c r="G131" s="616">
        <v>0</v>
      </c>
      <c r="H131" s="618">
        <v>69.096999999999994</v>
      </c>
      <c r="I131" s="615">
        <v>173.23101</v>
      </c>
      <c r="J131" s="616">
        <v>173.23101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90.439279999999997</v>
      </c>
      <c r="D132" s="621">
        <v>90.439279999999997</v>
      </c>
      <c r="E132" s="622" t="s">
        <v>335</v>
      </c>
      <c r="F132" s="620">
        <v>0</v>
      </c>
      <c r="G132" s="621">
        <v>0</v>
      </c>
      <c r="H132" s="623">
        <v>10.785</v>
      </c>
      <c r="I132" s="620">
        <v>98.182379999999995</v>
      </c>
      <c r="J132" s="621">
        <v>98.182379999999995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3.6615000000000002</v>
      </c>
      <c r="D133" s="616">
        <v>3.6615000000000002</v>
      </c>
      <c r="E133" s="625" t="s">
        <v>335</v>
      </c>
      <c r="F133" s="615">
        <v>0</v>
      </c>
      <c r="G133" s="616">
        <v>0</v>
      </c>
      <c r="H133" s="618">
        <v>4.9406564584124654E-324</v>
      </c>
      <c r="I133" s="615">
        <v>1.4569000000000001</v>
      </c>
      <c r="J133" s="616">
        <v>1.4569000000000001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4.9406564584124654E-324</v>
      </c>
      <c r="C134" s="615">
        <v>18.149999999999999</v>
      </c>
      <c r="D134" s="616">
        <v>18.149999999999999</v>
      </c>
      <c r="E134" s="625" t="s">
        <v>341</v>
      </c>
      <c r="F134" s="615">
        <v>0</v>
      </c>
      <c r="G134" s="616">
        <v>0</v>
      </c>
      <c r="H134" s="618">
        <v>4.9406564584124654E-324</v>
      </c>
      <c r="I134" s="615">
        <v>17.601479999999999</v>
      </c>
      <c r="J134" s="616">
        <v>17.601479999999999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68.527780000000007</v>
      </c>
      <c r="D135" s="616">
        <v>68.527780000000007</v>
      </c>
      <c r="E135" s="625" t="s">
        <v>335</v>
      </c>
      <c r="F135" s="615">
        <v>0</v>
      </c>
      <c r="G135" s="616">
        <v>0</v>
      </c>
      <c r="H135" s="618">
        <v>10.785</v>
      </c>
      <c r="I135" s="615">
        <v>78.823999999999998</v>
      </c>
      <c r="J135" s="616">
        <v>78.823999999999998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4.9406564584124654E-324</v>
      </c>
      <c r="C136" s="615">
        <v>9.9999999999E-2</v>
      </c>
      <c r="D136" s="616">
        <v>9.9999999999E-2</v>
      </c>
      <c r="E136" s="625" t="s">
        <v>341</v>
      </c>
      <c r="F136" s="615">
        <v>0</v>
      </c>
      <c r="G136" s="616">
        <v>0</v>
      </c>
      <c r="H136" s="618">
        <v>4.9406564584124654E-324</v>
      </c>
      <c r="I136" s="615">
        <v>0.3</v>
      </c>
      <c r="J136" s="616">
        <v>0.3</v>
      </c>
      <c r="K136" s="626" t="s">
        <v>335</v>
      </c>
    </row>
    <row r="137" spans="1:11" ht="14.4" customHeight="1" thickBot="1" x14ac:dyDescent="0.35">
      <c r="A137" s="639" t="s">
        <v>464</v>
      </c>
      <c r="B137" s="615">
        <v>0</v>
      </c>
      <c r="C137" s="615">
        <v>4.9406564584124654E-324</v>
      </c>
      <c r="D137" s="616">
        <v>4.9406564584124654E-324</v>
      </c>
      <c r="E137" s="625" t="s">
        <v>335</v>
      </c>
      <c r="F137" s="615">
        <v>4.9406564584124654E-324</v>
      </c>
      <c r="G137" s="616">
        <v>0</v>
      </c>
      <c r="H137" s="618">
        <v>47.512</v>
      </c>
      <c r="I137" s="615">
        <v>47.512</v>
      </c>
      <c r="J137" s="616">
        <v>47.512</v>
      </c>
      <c r="K137" s="626" t="s">
        <v>341</v>
      </c>
    </row>
    <row r="138" spans="1:11" ht="14.4" customHeight="1" thickBot="1" x14ac:dyDescent="0.35">
      <c r="A138" s="637" t="s">
        <v>465</v>
      </c>
      <c r="B138" s="615">
        <v>0</v>
      </c>
      <c r="C138" s="615">
        <v>4.9406564584124654E-324</v>
      </c>
      <c r="D138" s="616">
        <v>4.9406564584124654E-324</v>
      </c>
      <c r="E138" s="625" t="s">
        <v>335</v>
      </c>
      <c r="F138" s="615">
        <v>4.9406564584124654E-324</v>
      </c>
      <c r="G138" s="616">
        <v>0</v>
      </c>
      <c r="H138" s="618">
        <v>47.512</v>
      </c>
      <c r="I138" s="615">
        <v>47.512</v>
      </c>
      <c r="J138" s="616">
        <v>47.512</v>
      </c>
      <c r="K138" s="626" t="s">
        <v>341</v>
      </c>
    </row>
    <row r="139" spans="1:11" ht="14.4" customHeight="1" thickBot="1" x14ac:dyDescent="0.35">
      <c r="A139" s="636" t="s">
        <v>466</v>
      </c>
      <c r="B139" s="620">
        <v>4.9406564584124654E-324</v>
      </c>
      <c r="C139" s="620">
        <v>4.9406564584124654E-324</v>
      </c>
      <c r="D139" s="621">
        <v>0</v>
      </c>
      <c r="E139" s="627">
        <v>1</v>
      </c>
      <c r="F139" s="620">
        <v>4.9406564584124654E-324</v>
      </c>
      <c r="G139" s="621">
        <v>0</v>
      </c>
      <c r="H139" s="623">
        <v>4.9406564584124654E-324</v>
      </c>
      <c r="I139" s="620">
        <v>1.38663</v>
      </c>
      <c r="J139" s="621">
        <v>1.38663</v>
      </c>
      <c r="K139" s="624" t="s">
        <v>341</v>
      </c>
    </row>
    <row r="140" spans="1:11" ht="14.4" customHeight="1" thickBot="1" x14ac:dyDescent="0.35">
      <c r="A140" s="637" t="s">
        <v>467</v>
      </c>
      <c r="B140" s="615">
        <v>4.9406564584124654E-324</v>
      </c>
      <c r="C140" s="615">
        <v>4.9406564584124654E-324</v>
      </c>
      <c r="D140" s="616">
        <v>0</v>
      </c>
      <c r="E140" s="617">
        <v>1</v>
      </c>
      <c r="F140" s="615">
        <v>4.9406564584124654E-324</v>
      </c>
      <c r="G140" s="616">
        <v>0</v>
      </c>
      <c r="H140" s="618">
        <v>4.9406564584124654E-324</v>
      </c>
      <c r="I140" s="615">
        <v>1.38663</v>
      </c>
      <c r="J140" s="616">
        <v>1.38663</v>
      </c>
      <c r="K140" s="626" t="s">
        <v>341</v>
      </c>
    </row>
    <row r="141" spans="1:11" ht="14.4" customHeight="1" thickBot="1" x14ac:dyDescent="0.35">
      <c r="A141" s="639" t="s">
        <v>468</v>
      </c>
      <c r="B141" s="615">
        <v>0</v>
      </c>
      <c r="C141" s="615">
        <v>17.600000000000001</v>
      </c>
      <c r="D141" s="616">
        <v>17.600000000000001</v>
      </c>
      <c r="E141" s="625" t="s">
        <v>335</v>
      </c>
      <c r="F141" s="615">
        <v>0</v>
      </c>
      <c r="G141" s="616">
        <v>0</v>
      </c>
      <c r="H141" s="618">
        <v>10</v>
      </c>
      <c r="I141" s="615">
        <v>21.95</v>
      </c>
      <c r="J141" s="616">
        <v>21.95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17.600000000000001</v>
      </c>
      <c r="D142" s="616">
        <v>17.600000000000001</v>
      </c>
      <c r="E142" s="625" t="s">
        <v>335</v>
      </c>
      <c r="F142" s="615">
        <v>0</v>
      </c>
      <c r="G142" s="616">
        <v>0</v>
      </c>
      <c r="H142" s="618">
        <v>10</v>
      </c>
      <c r="I142" s="615">
        <v>21.95</v>
      </c>
      <c r="J142" s="616">
        <v>21.95</v>
      </c>
      <c r="K142" s="626" t="s">
        <v>335</v>
      </c>
    </row>
    <row r="143" spans="1:11" ht="14.4" customHeight="1" thickBot="1" x14ac:dyDescent="0.35">
      <c r="A143" s="639" t="s">
        <v>470</v>
      </c>
      <c r="B143" s="615">
        <v>0</v>
      </c>
      <c r="C143" s="615">
        <v>6.05</v>
      </c>
      <c r="D143" s="616">
        <v>6.05</v>
      </c>
      <c r="E143" s="625" t="s">
        <v>335</v>
      </c>
      <c r="F143" s="615">
        <v>0</v>
      </c>
      <c r="G143" s="616">
        <v>0</v>
      </c>
      <c r="H143" s="618">
        <v>0.8</v>
      </c>
      <c r="I143" s="615">
        <v>4.2</v>
      </c>
      <c r="J143" s="616">
        <v>4.2</v>
      </c>
      <c r="K143" s="626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6.05</v>
      </c>
      <c r="D144" s="616">
        <v>6.05</v>
      </c>
      <c r="E144" s="625" t="s">
        <v>335</v>
      </c>
      <c r="F144" s="615">
        <v>0</v>
      </c>
      <c r="G144" s="616">
        <v>0</v>
      </c>
      <c r="H144" s="618">
        <v>0.8</v>
      </c>
      <c r="I144" s="615">
        <v>4.2</v>
      </c>
      <c r="J144" s="616">
        <v>4.2</v>
      </c>
      <c r="K144" s="626" t="s">
        <v>335</v>
      </c>
    </row>
    <row r="145" spans="1:11" ht="14.4" customHeight="1" thickBot="1" x14ac:dyDescent="0.35">
      <c r="A145" s="639" t="s">
        <v>472</v>
      </c>
      <c r="B145" s="615">
        <v>4.9406564584124654E-324</v>
      </c>
      <c r="C145" s="615">
        <v>0.78600000000000003</v>
      </c>
      <c r="D145" s="616">
        <v>0.78600000000000003</v>
      </c>
      <c r="E145" s="625" t="s">
        <v>341</v>
      </c>
      <c r="F145" s="615">
        <v>0</v>
      </c>
      <c r="G145" s="616">
        <v>0</v>
      </c>
      <c r="H145" s="618">
        <v>4.9406564584124654E-324</v>
      </c>
      <c r="I145" s="615">
        <v>5.434722104253712E-323</v>
      </c>
      <c r="J145" s="616">
        <v>5.434722104253712E-323</v>
      </c>
      <c r="K145" s="626" t="s">
        <v>335</v>
      </c>
    </row>
    <row r="146" spans="1:11" ht="14.4" customHeight="1" thickBot="1" x14ac:dyDescent="0.35">
      <c r="A146" s="637" t="s">
        <v>473</v>
      </c>
      <c r="B146" s="615">
        <v>4.9406564584124654E-324</v>
      </c>
      <c r="C146" s="615">
        <v>0.78600000000000003</v>
      </c>
      <c r="D146" s="616">
        <v>0.78600000000000003</v>
      </c>
      <c r="E146" s="625" t="s">
        <v>341</v>
      </c>
      <c r="F146" s="615">
        <v>0</v>
      </c>
      <c r="G146" s="616">
        <v>0</v>
      </c>
      <c r="H146" s="618">
        <v>4.9406564584124654E-324</v>
      </c>
      <c r="I146" s="615">
        <v>5.434722104253712E-323</v>
      </c>
      <c r="J146" s="616">
        <v>5.434722104253712E-323</v>
      </c>
      <c r="K146" s="626" t="s">
        <v>335</v>
      </c>
    </row>
    <row r="147" spans="1:11" ht="14.4" customHeight="1" thickBot="1" x14ac:dyDescent="0.35">
      <c r="A147" s="634" t="s">
        <v>474</v>
      </c>
      <c r="B147" s="615">
        <v>9907.9999999994598</v>
      </c>
      <c r="C147" s="615">
        <v>10344.591619999999</v>
      </c>
      <c r="D147" s="616">
        <v>436.59162000054698</v>
      </c>
      <c r="E147" s="617">
        <v>1.044064555914</v>
      </c>
      <c r="F147" s="615">
        <v>8355.1017727710096</v>
      </c>
      <c r="G147" s="616">
        <v>7658.8432917067603</v>
      </c>
      <c r="H147" s="618">
        <v>740.96588999999994</v>
      </c>
      <c r="I147" s="615">
        <v>7846.76289</v>
      </c>
      <c r="J147" s="616">
        <v>187.91959829324699</v>
      </c>
      <c r="K147" s="619">
        <v>0.93915826562000004</v>
      </c>
    </row>
    <row r="148" spans="1:11" ht="14.4" customHeight="1" thickBot="1" x14ac:dyDescent="0.35">
      <c r="A148" s="635" t="s">
        <v>475</v>
      </c>
      <c r="B148" s="615">
        <v>9907.9999999994598</v>
      </c>
      <c r="C148" s="615">
        <v>9345.0540000000001</v>
      </c>
      <c r="D148" s="616">
        <v>-562.94599999945603</v>
      </c>
      <c r="E148" s="617">
        <v>0.94318268066199995</v>
      </c>
      <c r="F148" s="615">
        <v>8264.1017727710096</v>
      </c>
      <c r="G148" s="616">
        <v>7575.4266250400897</v>
      </c>
      <c r="H148" s="618">
        <v>617.322</v>
      </c>
      <c r="I148" s="615">
        <v>7657.8159999999998</v>
      </c>
      <c r="J148" s="616">
        <v>82.389374959913994</v>
      </c>
      <c r="K148" s="619">
        <v>0.92663621656100004</v>
      </c>
    </row>
    <row r="149" spans="1:11" ht="14.4" customHeight="1" thickBot="1" x14ac:dyDescent="0.35">
      <c r="A149" s="636" t="s">
        <v>476</v>
      </c>
      <c r="B149" s="620">
        <v>9907.9999999994598</v>
      </c>
      <c r="C149" s="620">
        <v>9096.7970000000005</v>
      </c>
      <c r="D149" s="621">
        <v>-811.20299999945598</v>
      </c>
      <c r="E149" s="627">
        <v>0.91812646346299998</v>
      </c>
      <c r="F149" s="620">
        <v>8264.1017727710096</v>
      </c>
      <c r="G149" s="621">
        <v>7575.4266250400897</v>
      </c>
      <c r="H149" s="623">
        <v>617.322</v>
      </c>
      <c r="I149" s="620">
        <v>7647.3919999999998</v>
      </c>
      <c r="J149" s="621">
        <v>71.965374959913007</v>
      </c>
      <c r="K149" s="628">
        <v>0.92537485745799997</v>
      </c>
    </row>
    <row r="150" spans="1:11" ht="14.4" customHeight="1" thickBot="1" x14ac:dyDescent="0.35">
      <c r="A150" s="637" t="s">
        <v>477</v>
      </c>
      <c r="B150" s="615">
        <v>224.99999999998801</v>
      </c>
      <c r="C150" s="615">
        <v>179.68899999999999</v>
      </c>
      <c r="D150" s="616">
        <v>-45.310999999986997</v>
      </c>
      <c r="E150" s="617">
        <v>0.79861777777700005</v>
      </c>
      <c r="F150" s="615">
        <v>168.993285667446</v>
      </c>
      <c r="G150" s="616">
        <v>154.910511861825</v>
      </c>
      <c r="H150" s="618">
        <v>14.432</v>
      </c>
      <c r="I150" s="615">
        <v>155.798</v>
      </c>
      <c r="J150" s="616">
        <v>0.88748813817399996</v>
      </c>
      <c r="K150" s="619">
        <v>0.92191828441300006</v>
      </c>
    </row>
    <row r="151" spans="1:11" ht="14.4" customHeight="1" thickBot="1" x14ac:dyDescent="0.35">
      <c r="A151" s="637" t="s">
        <v>478</v>
      </c>
      <c r="B151" s="615">
        <v>3585.9999999997999</v>
      </c>
      <c r="C151" s="615">
        <v>3236.855</v>
      </c>
      <c r="D151" s="616">
        <v>-349.14499999980302</v>
      </c>
      <c r="E151" s="617">
        <v>0.90263664249800002</v>
      </c>
      <c r="F151" s="615">
        <v>2068.99999999996</v>
      </c>
      <c r="G151" s="616">
        <v>1896.5833333333001</v>
      </c>
      <c r="H151" s="618">
        <v>114.26600000000001</v>
      </c>
      <c r="I151" s="615">
        <v>1953.191</v>
      </c>
      <c r="J151" s="616">
        <v>56.607666666702997</v>
      </c>
      <c r="K151" s="619">
        <v>0.94402658288999997</v>
      </c>
    </row>
    <row r="152" spans="1:11" ht="14.4" customHeight="1" thickBot="1" x14ac:dyDescent="0.35">
      <c r="A152" s="637" t="s">
        <v>479</v>
      </c>
      <c r="B152" s="615">
        <v>4.9406564584124654E-324</v>
      </c>
      <c r="C152" s="615">
        <v>1.1399999999999999</v>
      </c>
      <c r="D152" s="616">
        <v>1.1399999999999999</v>
      </c>
      <c r="E152" s="625" t="s">
        <v>341</v>
      </c>
      <c r="F152" s="615">
        <v>3.1223446848490002</v>
      </c>
      <c r="G152" s="616">
        <v>2.862149294445</v>
      </c>
      <c r="H152" s="618">
        <v>0.38</v>
      </c>
      <c r="I152" s="615">
        <v>4.18</v>
      </c>
      <c r="J152" s="616">
        <v>1.3178507055540001</v>
      </c>
      <c r="K152" s="619">
        <v>1.338737526411</v>
      </c>
    </row>
    <row r="153" spans="1:11" ht="14.4" customHeight="1" thickBot="1" x14ac:dyDescent="0.35">
      <c r="A153" s="637" t="s">
        <v>480</v>
      </c>
      <c r="B153" s="615">
        <v>1330.99999999993</v>
      </c>
      <c r="C153" s="615">
        <v>1173.2940000000001</v>
      </c>
      <c r="D153" s="616">
        <v>-157.705999999927</v>
      </c>
      <c r="E153" s="617">
        <v>0.88151314800900005</v>
      </c>
      <c r="F153" s="615">
        <v>1124.98614241884</v>
      </c>
      <c r="G153" s="616">
        <v>1031.23729721727</v>
      </c>
      <c r="H153" s="618">
        <v>94.025999999999996</v>
      </c>
      <c r="I153" s="615">
        <v>1032.48</v>
      </c>
      <c r="J153" s="616">
        <v>1.2427027827299999</v>
      </c>
      <c r="K153" s="619">
        <v>0.91777130496899995</v>
      </c>
    </row>
    <row r="154" spans="1:11" ht="14.4" customHeight="1" thickBot="1" x14ac:dyDescent="0.35">
      <c r="A154" s="637" t="s">
        <v>481</v>
      </c>
      <c r="B154" s="615">
        <v>4553.9999999997499</v>
      </c>
      <c r="C154" s="615">
        <v>4293.277</v>
      </c>
      <c r="D154" s="616">
        <v>-260.72299999975002</v>
      </c>
      <c r="E154" s="617">
        <v>0.94274857268300005</v>
      </c>
      <c r="F154" s="615">
        <v>4682.99999999992</v>
      </c>
      <c r="G154" s="616">
        <v>4292.74999999992</v>
      </c>
      <c r="H154" s="618">
        <v>376.44</v>
      </c>
      <c r="I154" s="615">
        <v>4305.7529999999997</v>
      </c>
      <c r="J154" s="616">
        <v>13.003000000078</v>
      </c>
      <c r="K154" s="619">
        <v>0.91944330557300002</v>
      </c>
    </row>
    <row r="155" spans="1:11" ht="14.4" customHeight="1" thickBot="1" x14ac:dyDescent="0.35">
      <c r="A155" s="637" t="s">
        <v>482</v>
      </c>
      <c r="B155" s="615">
        <v>211.99999999998801</v>
      </c>
      <c r="C155" s="615">
        <v>212.542</v>
      </c>
      <c r="D155" s="616">
        <v>0.54200000001100002</v>
      </c>
      <c r="E155" s="617">
        <v>1.002556603773</v>
      </c>
      <c r="F155" s="615">
        <v>214.99999999999599</v>
      </c>
      <c r="G155" s="616">
        <v>197.08333333332999</v>
      </c>
      <c r="H155" s="618">
        <v>17.777999999999999</v>
      </c>
      <c r="I155" s="615">
        <v>195.99</v>
      </c>
      <c r="J155" s="616">
        <v>-1.0933333333290001</v>
      </c>
      <c r="K155" s="619">
        <v>0.91158139534799998</v>
      </c>
    </row>
    <row r="156" spans="1:11" ht="14.4" customHeight="1" thickBot="1" x14ac:dyDescent="0.35">
      <c r="A156" s="636" t="s">
        <v>483</v>
      </c>
      <c r="B156" s="620">
        <v>4.9406564584124654E-324</v>
      </c>
      <c r="C156" s="620">
        <v>248.25700000000001</v>
      </c>
      <c r="D156" s="621">
        <v>248.25700000000001</v>
      </c>
      <c r="E156" s="622" t="s">
        <v>341</v>
      </c>
      <c r="F156" s="620">
        <v>0</v>
      </c>
      <c r="G156" s="621">
        <v>0</v>
      </c>
      <c r="H156" s="623">
        <v>4.9406564584124654E-324</v>
      </c>
      <c r="I156" s="620">
        <v>10.423999999999999</v>
      </c>
      <c r="J156" s="621">
        <v>10.423999999999999</v>
      </c>
      <c r="K156" s="624" t="s">
        <v>335</v>
      </c>
    </row>
    <row r="157" spans="1:11" ht="14.4" customHeight="1" thickBot="1" x14ac:dyDescent="0.35">
      <c r="A157" s="637" t="s">
        <v>484</v>
      </c>
      <c r="B157" s="615">
        <v>4.9406564584124654E-324</v>
      </c>
      <c r="C157" s="615">
        <v>243.29900000000001</v>
      </c>
      <c r="D157" s="616">
        <v>243.29900000000001</v>
      </c>
      <c r="E157" s="625" t="s">
        <v>341</v>
      </c>
      <c r="F157" s="615">
        <v>0</v>
      </c>
      <c r="G157" s="616">
        <v>0</v>
      </c>
      <c r="H157" s="618">
        <v>4.9406564584124654E-324</v>
      </c>
      <c r="I157" s="615">
        <v>5.434722104253712E-323</v>
      </c>
      <c r="J157" s="616">
        <v>5.434722104253712E-323</v>
      </c>
      <c r="K157" s="626" t="s">
        <v>335</v>
      </c>
    </row>
    <row r="158" spans="1:11" ht="14.4" customHeight="1" thickBot="1" x14ac:dyDescent="0.35">
      <c r="A158" s="637" t="s">
        <v>485</v>
      </c>
      <c r="B158" s="615">
        <v>4.9406564584124654E-324</v>
      </c>
      <c r="C158" s="615">
        <v>3.4540000000000002</v>
      </c>
      <c r="D158" s="616">
        <v>3.4540000000000002</v>
      </c>
      <c r="E158" s="625" t="s">
        <v>341</v>
      </c>
      <c r="F158" s="615">
        <v>0</v>
      </c>
      <c r="G158" s="616">
        <v>0</v>
      </c>
      <c r="H158" s="618">
        <v>4.9406564584124654E-324</v>
      </c>
      <c r="I158" s="615">
        <v>4.2729999999999997</v>
      </c>
      <c r="J158" s="616">
        <v>4.2729999999999997</v>
      </c>
      <c r="K158" s="626" t="s">
        <v>335</v>
      </c>
    </row>
    <row r="159" spans="1:11" ht="14.4" customHeight="1" thickBot="1" x14ac:dyDescent="0.35">
      <c r="A159" s="637" t="s">
        <v>486</v>
      </c>
      <c r="B159" s="615">
        <v>4.9406564584124654E-324</v>
      </c>
      <c r="C159" s="615">
        <v>1.504</v>
      </c>
      <c r="D159" s="616">
        <v>1.504</v>
      </c>
      <c r="E159" s="625" t="s">
        <v>341</v>
      </c>
      <c r="F159" s="615">
        <v>0</v>
      </c>
      <c r="G159" s="616">
        <v>0</v>
      </c>
      <c r="H159" s="618">
        <v>4.9406564584124654E-324</v>
      </c>
      <c r="I159" s="615">
        <v>6.1509999999999998</v>
      </c>
      <c r="J159" s="616">
        <v>6.1509999999999998</v>
      </c>
      <c r="K159" s="626" t="s">
        <v>335</v>
      </c>
    </row>
    <row r="160" spans="1:11" ht="14.4" customHeight="1" thickBot="1" x14ac:dyDescent="0.35">
      <c r="A160" s="635" t="s">
        <v>487</v>
      </c>
      <c r="B160" s="615">
        <v>0</v>
      </c>
      <c r="C160" s="615">
        <v>999.53762000000302</v>
      </c>
      <c r="D160" s="616">
        <v>999.53762000000302</v>
      </c>
      <c r="E160" s="625" t="s">
        <v>335</v>
      </c>
      <c r="F160" s="615">
        <v>91</v>
      </c>
      <c r="G160" s="616">
        <v>83.416666666666003</v>
      </c>
      <c r="H160" s="618">
        <v>123.64389</v>
      </c>
      <c r="I160" s="615">
        <v>188.94689</v>
      </c>
      <c r="J160" s="616">
        <v>105.530223333333</v>
      </c>
      <c r="K160" s="619">
        <v>2.0763394505489998</v>
      </c>
    </row>
    <row r="161" spans="1:11" ht="14.4" customHeight="1" thickBot="1" x14ac:dyDescent="0.35">
      <c r="A161" s="636" t="s">
        <v>488</v>
      </c>
      <c r="B161" s="620">
        <v>0</v>
      </c>
      <c r="C161" s="620">
        <v>731.32517000000303</v>
      </c>
      <c r="D161" s="621">
        <v>731.32517000000303</v>
      </c>
      <c r="E161" s="622" t="s">
        <v>335</v>
      </c>
      <c r="F161" s="620">
        <v>91</v>
      </c>
      <c r="G161" s="621">
        <v>83.416666666666003</v>
      </c>
      <c r="H161" s="623">
        <v>123.64389</v>
      </c>
      <c r="I161" s="620">
        <v>154.49888999999999</v>
      </c>
      <c r="J161" s="621">
        <v>71.082223333333005</v>
      </c>
      <c r="K161" s="628">
        <v>1.6977899999999999</v>
      </c>
    </row>
    <row r="162" spans="1:11" ht="14.4" customHeight="1" thickBot="1" x14ac:dyDescent="0.35">
      <c r="A162" s="637" t="s">
        <v>489</v>
      </c>
      <c r="B162" s="615">
        <v>0</v>
      </c>
      <c r="C162" s="615">
        <v>521.34150000000295</v>
      </c>
      <c r="D162" s="616">
        <v>521.34150000000295</v>
      </c>
      <c r="E162" s="625" t="s">
        <v>335</v>
      </c>
      <c r="F162" s="615">
        <v>91</v>
      </c>
      <c r="G162" s="616">
        <v>83.416666666666003</v>
      </c>
      <c r="H162" s="618">
        <v>3.4609999999999999</v>
      </c>
      <c r="I162" s="615">
        <v>34.316000000000003</v>
      </c>
      <c r="J162" s="616">
        <v>-49.100666666666001</v>
      </c>
      <c r="K162" s="619">
        <v>0.37709890109799998</v>
      </c>
    </row>
    <row r="163" spans="1:11" ht="14.4" customHeight="1" thickBot="1" x14ac:dyDescent="0.35">
      <c r="A163" s="637" t="s">
        <v>490</v>
      </c>
      <c r="B163" s="615">
        <v>0</v>
      </c>
      <c r="C163" s="615">
        <v>35.677669999999999</v>
      </c>
      <c r="D163" s="616">
        <v>35.677669999999999</v>
      </c>
      <c r="E163" s="625" t="s">
        <v>335</v>
      </c>
      <c r="F163" s="615">
        <v>0</v>
      </c>
      <c r="G163" s="616">
        <v>0</v>
      </c>
      <c r="H163" s="618">
        <v>120.18289</v>
      </c>
      <c r="I163" s="615">
        <v>120.18289</v>
      </c>
      <c r="J163" s="616">
        <v>120.18289</v>
      </c>
      <c r="K163" s="626" t="s">
        <v>335</v>
      </c>
    </row>
    <row r="164" spans="1:11" ht="14.4" customHeight="1" thickBot="1" x14ac:dyDescent="0.35">
      <c r="A164" s="637" t="s">
        <v>491</v>
      </c>
      <c r="B164" s="615">
        <v>4.9406564584124654E-324</v>
      </c>
      <c r="C164" s="615">
        <v>174.30600000000001</v>
      </c>
      <c r="D164" s="616">
        <v>174.30600000000001</v>
      </c>
      <c r="E164" s="625" t="s">
        <v>341</v>
      </c>
      <c r="F164" s="615">
        <v>0</v>
      </c>
      <c r="G164" s="616">
        <v>0</v>
      </c>
      <c r="H164" s="618">
        <v>4.9406564584124654E-324</v>
      </c>
      <c r="I164" s="615">
        <v>5.434722104253712E-323</v>
      </c>
      <c r="J164" s="616">
        <v>5.434722104253712E-323</v>
      </c>
      <c r="K164" s="626" t="s">
        <v>335</v>
      </c>
    </row>
    <row r="165" spans="1:11" ht="14.4" customHeight="1" thickBot="1" x14ac:dyDescent="0.35">
      <c r="A165" s="636" t="s">
        <v>492</v>
      </c>
      <c r="B165" s="620">
        <v>0</v>
      </c>
      <c r="C165" s="620">
        <v>18.264500000000002</v>
      </c>
      <c r="D165" s="621">
        <v>18.264500000000002</v>
      </c>
      <c r="E165" s="622" t="s">
        <v>335</v>
      </c>
      <c r="F165" s="620">
        <v>0</v>
      </c>
      <c r="G165" s="621">
        <v>0</v>
      </c>
      <c r="H165" s="623">
        <v>4.9406564584124654E-324</v>
      </c>
      <c r="I165" s="620">
        <v>34.448</v>
      </c>
      <c r="J165" s="621">
        <v>34.448</v>
      </c>
      <c r="K165" s="624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4.9406564584124654E-324</v>
      </c>
      <c r="D166" s="616">
        <v>4.9406564584124654E-324</v>
      </c>
      <c r="E166" s="625" t="s">
        <v>335</v>
      </c>
      <c r="F166" s="615">
        <v>4.9406564584124654E-324</v>
      </c>
      <c r="G166" s="616">
        <v>0</v>
      </c>
      <c r="H166" s="618">
        <v>4.9406564584124654E-324</v>
      </c>
      <c r="I166" s="615">
        <v>6.94</v>
      </c>
      <c r="J166" s="616">
        <v>6.94</v>
      </c>
      <c r="K166" s="626" t="s">
        <v>341</v>
      </c>
    </row>
    <row r="167" spans="1:11" ht="14.4" customHeight="1" thickBot="1" x14ac:dyDescent="0.35">
      <c r="A167" s="637" t="s">
        <v>494</v>
      </c>
      <c r="B167" s="615">
        <v>0</v>
      </c>
      <c r="C167" s="615">
        <v>12.064500000000001</v>
      </c>
      <c r="D167" s="616">
        <v>12.064500000000001</v>
      </c>
      <c r="E167" s="625" t="s">
        <v>335</v>
      </c>
      <c r="F167" s="615">
        <v>0</v>
      </c>
      <c r="G167" s="616">
        <v>0</v>
      </c>
      <c r="H167" s="618">
        <v>4.9406564584124654E-324</v>
      </c>
      <c r="I167" s="615">
        <v>5.434722104253712E-323</v>
      </c>
      <c r="J167" s="616">
        <v>5.434722104253712E-323</v>
      </c>
      <c r="K167" s="626" t="s">
        <v>335</v>
      </c>
    </row>
    <row r="168" spans="1:11" ht="14.4" customHeight="1" thickBot="1" x14ac:dyDescent="0.35">
      <c r="A168" s="637" t="s">
        <v>495</v>
      </c>
      <c r="B168" s="615">
        <v>4.9406564584124654E-324</v>
      </c>
      <c r="C168" s="615">
        <v>6.2</v>
      </c>
      <c r="D168" s="616">
        <v>6.2</v>
      </c>
      <c r="E168" s="625" t="s">
        <v>341</v>
      </c>
      <c r="F168" s="615">
        <v>0</v>
      </c>
      <c r="G168" s="616">
        <v>0</v>
      </c>
      <c r="H168" s="618">
        <v>4.9406564584124654E-324</v>
      </c>
      <c r="I168" s="615">
        <v>5.434722104253712E-323</v>
      </c>
      <c r="J168" s="616">
        <v>5.434722104253712E-323</v>
      </c>
      <c r="K168" s="626" t="s">
        <v>335</v>
      </c>
    </row>
    <row r="169" spans="1:11" ht="14.4" customHeight="1" thickBot="1" x14ac:dyDescent="0.35">
      <c r="A169" s="637" t="s">
        <v>496</v>
      </c>
      <c r="B169" s="615">
        <v>4.9406564584124654E-324</v>
      </c>
      <c r="C169" s="615">
        <v>4.9406564584124654E-324</v>
      </c>
      <c r="D169" s="616">
        <v>0</v>
      </c>
      <c r="E169" s="617">
        <v>1</v>
      </c>
      <c r="F169" s="615">
        <v>4.9406564584124654E-324</v>
      </c>
      <c r="G169" s="616">
        <v>0</v>
      </c>
      <c r="H169" s="618">
        <v>4.9406564584124654E-324</v>
      </c>
      <c r="I169" s="615">
        <v>27.507999999999999</v>
      </c>
      <c r="J169" s="616">
        <v>27.507999999999999</v>
      </c>
      <c r="K169" s="626" t="s">
        <v>341</v>
      </c>
    </row>
    <row r="170" spans="1:11" ht="14.4" customHeight="1" thickBot="1" x14ac:dyDescent="0.35">
      <c r="A170" s="636" t="s">
        <v>497</v>
      </c>
      <c r="B170" s="620">
        <v>4.9406564584124654E-324</v>
      </c>
      <c r="C170" s="620">
        <v>12.129</v>
      </c>
      <c r="D170" s="621">
        <v>12.129</v>
      </c>
      <c r="E170" s="622" t="s">
        <v>341</v>
      </c>
      <c r="F170" s="620">
        <v>0</v>
      </c>
      <c r="G170" s="621">
        <v>0</v>
      </c>
      <c r="H170" s="623">
        <v>4.9406564584124654E-324</v>
      </c>
      <c r="I170" s="620">
        <v>5.434722104253712E-323</v>
      </c>
      <c r="J170" s="621">
        <v>5.434722104253712E-323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4.9406564584124654E-324</v>
      </c>
      <c r="C171" s="615">
        <v>12.129</v>
      </c>
      <c r="D171" s="616">
        <v>12.129</v>
      </c>
      <c r="E171" s="625" t="s">
        <v>341</v>
      </c>
      <c r="F171" s="615">
        <v>0</v>
      </c>
      <c r="G171" s="616">
        <v>0</v>
      </c>
      <c r="H171" s="618">
        <v>4.9406564584124654E-324</v>
      </c>
      <c r="I171" s="615">
        <v>5.434722104253712E-323</v>
      </c>
      <c r="J171" s="616">
        <v>5.434722104253712E-323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0</v>
      </c>
      <c r="C172" s="620">
        <v>26.7088</v>
      </c>
      <c r="D172" s="621">
        <v>26.7088</v>
      </c>
      <c r="E172" s="622" t="s">
        <v>335</v>
      </c>
      <c r="F172" s="620">
        <v>0</v>
      </c>
      <c r="G172" s="621">
        <v>0</v>
      </c>
      <c r="H172" s="623">
        <v>4.9406564584124654E-324</v>
      </c>
      <c r="I172" s="620">
        <v>5.434722104253712E-323</v>
      </c>
      <c r="J172" s="621">
        <v>5.434722104253712E-323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0</v>
      </c>
      <c r="C173" s="615">
        <v>26.7088</v>
      </c>
      <c r="D173" s="616">
        <v>26.7088</v>
      </c>
      <c r="E173" s="625" t="s">
        <v>335</v>
      </c>
      <c r="F173" s="615">
        <v>0</v>
      </c>
      <c r="G173" s="616">
        <v>0</v>
      </c>
      <c r="H173" s="618">
        <v>4.9406564584124654E-324</v>
      </c>
      <c r="I173" s="615">
        <v>5.434722104253712E-323</v>
      </c>
      <c r="J173" s="616">
        <v>5.434722104253712E-323</v>
      </c>
      <c r="K173" s="626" t="s">
        <v>335</v>
      </c>
    </row>
    <row r="174" spans="1:11" ht="14.4" customHeight="1" thickBot="1" x14ac:dyDescent="0.35">
      <c r="A174" s="636" t="s">
        <v>501</v>
      </c>
      <c r="B174" s="620">
        <v>4.9406564584124654E-324</v>
      </c>
      <c r="C174" s="620">
        <v>211.11015</v>
      </c>
      <c r="D174" s="621">
        <v>211.11015</v>
      </c>
      <c r="E174" s="622" t="s">
        <v>341</v>
      </c>
      <c r="F174" s="620">
        <v>0</v>
      </c>
      <c r="G174" s="621">
        <v>0</v>
      </c>
      <c r="H174" s="623">
        <v>4.9406564584124654E-324</v>
      </c>
      <c r="I174" s="620">
        <v>5.434722104253712E-323</v>
      </c>
      <c r="J174" s="621">
        <v>5.434722104253712E-323</v>
      </c>
      <c r="K174" s="624" t="s">
        <v>335</v>
      </c>
    </row>
    <row r="175" spans="1:11" ht="14.4" customHeight="1" thickBot="1" x14ac:dyDescent="0.35">
      <c r="A175" s="637" t="s">
        <v>502</v>
      </c>
      <c r="B175" s="615">
        <v>4.9406564584124654E-324</v>
      </c>
      <c r="C175" s="615">
        <v>49.991149999999003</v>
      </c>
      <c r="D175" s="616">
        <v>49.991149999999003</v>
      </c>
      <c r="E175" s="625" t="s">
        <v>341</v>
      </c>
      <c r="F175" s="615">
        <v>0</v>
      </c>
      <c r="G175" s="616">
        <v>0</v>
      </c>
      <c r="H175" s="618">
        <v>4.9406564584124654E-324</v>
      </c>
      <c r="I175" s="615">
        <v>5.434722104253712E-323</v>
      </c>
      <c r="J175" s="616">
        <v>5.434722104253712E-323</v>
      </c>
      <c r="K175" s="626" t="s">
        <v>335</v>
      </c>
    </row>
    <row r="176" spans="1:11" ht="14.4" customHeight="1" thickBot="1" x14ac:dyDescent="0.35">
      <c r="A176" s="637" t="s">
        <v>503</v>
      </c>
      <c r="B176" s="615">
        <v>4.9406564584124654E-324</v>
      </c>
      <c r="C176" s="615">
        <v>37.880000000000003</v>
      </c>
      <c r="D176" s="616">
        <v>37.880000000000003</v>
      </c>
      <c r="E176" s="625" t="s">
        <v>341</v>
      </c>
      <c r="F176" s="615">
        <v>0</v>
      </c>
      <c r="G176" s="616">
        <v>0</v>
      </c>
      <c r="H176" s="618">
        <v>4.9406564584124654E-324</v>
      </c>
      <c r="I176" s="615">
        <v>5.434722104253712E-323</v>
      </c>
      <c r="J176" s="616">
        <v>5.434722104253712E-323</v>
      </c>
      <c r="K176" s="626" t="s">
        <v>335</v>
      </c>
    </row>
    <row r="177" spans="1:11" ht="14.4" customHeight="1" thickBot="1" x14ac:dyDescent="0.35">
      <c r="A177" s="637" t="s">
        <v>504</v>
      </c>
      <c r="B177" s="615">
        <v>4.9406564584124654E-324</v>
      </c>
      <c r="C177" s="615">
        <v>123.239000000001</v>
      </c>
      <c r="D177" s="616">
        <v>123.239000000001</v>
      </c>
      <c r="E177" s="625" t="s">
        <v>341</v>
      </c>
      <c r="F177" s="615">
        <v>0</v>
      </c>
      <c r="G177" s="616">
        <v>0</v>
      </c>
      <c r="H177" s="618">
        <v>4.9406564584124654E-324</v>
      </c>
      <c r="I177" s="615">
        <v>5.434722104253712E-323</v>
      </c>
      <c r="J177" s="616">
        <v>5.434722104253712E-323</v>
      </c>
      <c r="K177" s="626" t="s">
        <v>335</v>
      </c>
    </row>
    <row r="178" spans="1:11" ht="14.4" customHeight="1" thickBot="1" x14ac:dyDescent="0.35">
      <c r="A178" s="634" t="s">
        <v>505</v>
      </c>
      <c r="B178" s="615">
        <v>0</v>
      </c>
      <c r="C178" s="615">
        <v>0.54418999999999995</v>
      </c>
      <c r="D178" s="616">
        <v>0.54418999999999995</v>
      </c>
      <c r="E178" s="625" t="s">
        <v>335</v>
      </c>
      <c r="F178" s="615">
        <v>0</v>
      </c>
      <c r="G178" s="616">
        <v>0</v>
      </c>
      <c r="H178" s="618">
        <v>4.9406564584124654E-324</v>
      </c>
      <c r="I178" s="615">
        <v>0.51590999999999998</v>
      </c>
      <c r="J178" s="616">
        <v>0.51590999999999998</v>
      </c>
      <c r="K178" s="626" t="s">
        <v>335</v>
      </c>
    </row>
    <row r="179" spans="1:11" ht="14.4" customHeight="1" thickBot="1" x14ac:dyDescent="0.35">
      <c r="A179" s="635" t="s">
        <v>506</v>
      </c>
      <c r="B179" s="615">
        <v>0</v>
      </c>
      <c r="C179" s="615">
        <v>0.54418999999999995</v>
      </c>
      <c r="D179" s="616">
        <v>0.54418999999999995</v>
      </c>
      <c r="E179" s="625" t="s">
        <v>335</v>
      </c>
      <c r="F179" s="615">
        <v>0</v>
      </c>
      <c r="G179" s="616">
        <v>0</v>
      </c>
      <c r="H179" s="618">
        <v>4.9406564584124654E-324</v>
      </c>
      <c r="I179" s="615">
        <v>0.51590999999999998</v>
      </c>
      <c r="J179" s="616">
        <v>0.51590999999999998</v>
      </c>
      <c r="K179" s="626" t="s">
        <v>335</v>
      </c>
    </row>
    <row r="180" spans="1:11" ht="14.4" customHeight="1" thickBot="1" x14ac:dyDescent="0.35">
      <c r="A180" s="636" t="s">
        <v>507</v>
      </c>
      <c r="B180" s="620">
        <v>0</v>
      </c>
      <c r="C180" s="620">
        <v>0.54418999999999995</v>
      </c>
      <c r="D180" s="621">
        <v>0.54418999999999995</v>
      </c>
      <c r="E180" s="622" t="s">
        <v>335</v>
      </c>
      <c r="F180" s="620">
        <v>0</v>
      </c>
      <c r="G180" s="621">
        <v>0</v>
      </c>
      <c r="H180" s="623">
        <v>4.9406564584124654E-324</v>
      </c>
      <c r="I180" s="620">
        <v>0.51590999999999998</v>
      </c>
      <c r="J180" s="621">
        <v>0.51590999999999998</v>
      </c>
      <c r="K180" s="624" t="s">
        <v>335</v>
      </c>
    </row>
    <row r="181" spans="1:11" ht="14.4" customHeight="1" thickBot="1" x14ac:dyDescent="0.35">
      <c r="A181" s="637" t="s">
        <v>508</v>
      </c>
      <c r="B181" s="615">
        <v>0</v>
      </c>
      <c r="C181" s="615">
        <v>0.54418999999999995</v>
      </c>
      <c r="D181" s="616">
        <v>0.54418999999999995</v>
      </c>
      <c r="E181" s="625" t="s">
        <v>335</v>
      </c>
      <c r="F181" s="615">
        <v>0</v>
      </c>
      <c r="G181" s="616">
        <v>0</v>
      </c>
      <c r="H181" s="618">
        <v>4.9406564584124654E-324</v>
      </c>
      <c r="I181" s="615">
        <v>0.51590999999999998</v>
      </c>
      <c r="J181" s="616">
        <v>0.51590999999999998</v>
      </c>
      <c r="K181" s="626" t="s">
        <v>335</v>
      </c>
    </row>
    <row r="182" spans="1:11" ht="14.4" customHeight="1" thickBot="1" x14ac:dyDescent="0.35">
      <c r="A182" s="633" t="s">
        <v>509</v>
      </c>
      <c r="B182" s="615">
        <v>138136.13032957399</v>
      </c>
      <c r="C182" s="615">
        <v>136726.61983000001</v>
      </c>
      <c r="D182" s="616">
        <v>-1409.5104995743</v>
      </c>
      <c r="E182" s="617">
        <v>0.98979622133400003</v>
      </c>
      <c r="F182" s="615">
        <v>157236.524919032</v>
      </c>
      <c r="G182" s="616">
        <v>144133.48117577899</v>
      </c>
      <c r="H182" s="618">
        <v>15104.452579999999</v>
      </c>
      <c r="I182" s="615">
        <v>140276.01852000001</v>
      </c>
      <c r="J182" s="616">
        <v>-3857.4626557792399</v>
      </c>
      <c r="K182" s="619">
        <v>0.89213380028699996</v>
      </c>
    </row>
    <row r="183" spans="1:11" ht="14.4" customHeight="1" thickBot="1" x14ac:dyDescent="0.35">
      <c r="A183" s="634" t="s">
        <v>510</v>
      </c>
      <c r="B183" s="615">
        <v>137105.40303539301</v>
      </c>
      <c r="C183" s="615">
        <v>135347.14851</v>
      </c>
      <c r="D183" s="616">
        <v>-1758.25452539348</v>
      </c>
      <c r="E183" s="617">
        <v>0.987175891784</v>
      </c>
      <c r="F183" s="615">
        <v>157152.951879484</v>
      </c>
      <c r="G183" s="616">
        <v>144056.87255619399</v>
      </c>
      <c r="H183" s="618">
        <v>15104.452579999999</v>
      </c>
      <c r="I183" s="615">
        <v>140137.01327</v>
      </c>
      <c r="J183" s="616">
        <v>-3919.85928619371</v>
      </c>
      <c r="K183" s="619">
        <v>0.89172370988899996</v>
      </c>
    </row>
    <row r="184" spans="1:11" ht="14.4" customHeight="1" thickBot="1" x14ac:dyDescent="0.35">
      <c r="A184" s="635" t="s">
        <v>511</v>
      </c>
      <c r="B184" s="615">
        <v>137105.40303539301</v>
      </c>
      <c r="C184" s="615">
        <v>135347.14851</v>
      </c>
      <c r="D184" s="616">
        <v>-1758.25452539348</v>
      </c>
      <c r="E184" s="617">
        <v>0.987175891784</v>
      </c>
      <c r="F184" s="615">
        <v>157152.951879484</v>
      </c>
      <c r="G184" s="616">
        <v>144056.87255619399</v>
      </c>
      <c r="H184" s="618">
        <v>15104.452579999999</v>
      </c>
      <c r="I184" s="615">
        <v>140137.01327</v>
      </c>
      <c r="J184" s="616">
        <v>-3919.85928619371</v>
      </c>
      <c r="K184" s="619">
        <v>0.89172370988899996</v>
      </c>
    </row>
    <row r="185" spans="1:11" ht="14.4" customHeight="1" thickBot="1" x14ac:dyDescent="0.35">
      <c r="A185" s="636" t="s">
        <v>512</v>
      </c>
      <c r="B185" s="620">
        <v>6.192424983635</v>
      </c>
      <c r="C185" s="620">
        <v>2.7214</v>
      </c>
      <c r="D185" s="621">
        <v>-3.471024983635</v>
      </c>
      <c r="E185" s="627">
        <v>0.439472421093</v>
      </c>
      <c r="F185" s="620">
        <v>2.95187948396</v>
      </c>
      <c r="G185" s="621">
        <v>2.7058895269629999</v>
      </c>
      <c r="H185" s="623">
        <v>4.9406564584124654E-324</v>
      </c>
      <c r="I185" s="620">
        <v>0.23400000000000001</v>
      </c>
      <c r="J185" s="621">
        <v>-2.4718895269629999</v>
      </c>
      <c r="K185" s="628">
        <v>7.9271528960000004E-2</v>
      </c>
    </row>
    <row r="186" spans="1:11" ht="14.4" customHeight="1" thickBot="1" x14ac:dyDescent="0.35">
      <c r="A186" s="637" t="s">
        <v>513</v>
      </c>
      <c r="B186" s="615">
        <v>0.71476243684499996</v>
      </c>
      <c r="C186" s="615">
        <v>5.2900000000000003E-2</v>
      </c>
      <c r="D186" s="616">
        <v>-0.66186243684500001</v>
      </c>
      <c r="E186" s="617">
        <v>7.4010604465000004E-2</v>
      </c>
      <c r="F186" s="615">
        <v>6.0818915049999998E-2</v>
      </c>
      <c r="G186" s="616">
        <v>5.5750672128999999E-2</v>
      </c>
      <c r="H186" s="618">
        <v>4.9406564584124654E-324</v>
      </c>
      <c r="I186" s="615">
        <v>5.434722104253712E-323</v>
      </c>
      <c r="J186" s="616">
        <v>-5.5750672128999999E-2</v>
      </c>
      <c r="K186" s="619">
        <v>8.9425881897265624E-322</v>
      </c>
    </row>
    <row r="187" spans="1:11" ht="14.4" customHeight="1" thickBot="1" x14ac:dyDescent="0.35">
      <c r="A187" s="637" t="s">
        <v>514</v>
      </c>
      <c r="B187" s="615">
        <v>0.36876708870000002</v>
      </c>
      <c r="C187" s="615">
        <v>0.23100000000000001</v>
      </c>
      <c r="D187" s="616">
        <v>-0.13776708870000001</v>
      </c>
      <c r="E187" s="617">
        <v>0.62641164864700005</v>
      </c>
      <c r="F187" s="615">
        <v>0.24549446168899999</v>
      </c>
      <c r="G187" s="616">
        <v>0.225036589881</v>
      </c>
      <c r="H187" s="618">
        <v>4.9406564584124654E-324</v>
      </c>
      <c r="I187" s="615">
        <v>0.23400000000000001</v>
      </c>
      <c r="J187" s="616">
        <v>8.9634101180000002E-3</v>
      </c>
      <c r="K187" s="619">
        <v>0.95317832585499995</v>
      </c>
    </row>
    <row r="188" spans="1:11" ht="14.4" customHeight="1" thickBot="1" x14ac:dyDescent="0.35">
      <c r="A188" s="637" t="s">
        <v>515</v>
      </c>
      <c r="B188" s="615">
        <v>5.108895458089</v>
      </c>
      <c r="C188" s="615">
        <v>2.4375</v>
      </c>
      <c r="D188" s="616">
        <v>-2.671395458089</v>
      </c>
      <c r="E188" s="617">
        <v>0.47710899939000001</v>
      </c>
      <c r="F188" s="615">
        <v>2.6455661072200001</v>
      </c>
      <c r="G188" s="616">
        <v>2.4251022649520002</v>
      </c>
      <c r="H188" s="618">
        <v>4.9406564584124654E-324</v>
      </c>
      <c r="I188" s="615">
        <v>5.434722104253712E-323</v>
      </c>
      <c r="J188" s="616">
        <v>-2.4251022649520002</v>
      </c>
      <c r="K188" s="619">
        <v>1.9762625833649862E-323</v>
      </c>
    </row>
    <row r="189" spans="1:11" ht="14.4" customHeight="1" thickBot="1" x14ac:dyDescent="0.35">
      <c r="A189" s="636" t="s">
        <v>516</v>
      </c>
      <c r="B189" s="620">
        <v>208.00290120206199</v>
      </c>
      <c r="C189" s="620">
        <v>615.63971000000004</v>
      </c>
      <c r="D189" s="621">
        <v>407.63680879793799</v>
      </c>
      <c r="E189" s="627">
        <v>2.9597650150170001</v>
      </c>
      <c r="F189" s="620">
        <v>0</v>
      </c>
      <c r="G189" s="621">
        <v>0</v>
      </c>
      <c r="H189" s="623">
        <v>3.2481399999999998</v>
      </c>
      <c r="I189" s="620">
        <v>429.52440999999999</v>
      </c>
      <c r="J189" s="621">
        <v>429.52440999999999</v>
      </c>
      <c r="K189" s="624" t="s">
        <v>335</v>
      </c>
    </row>
    <row r="190" spans="1:11" ht="14.4" customHeight="1" thickBot="1" x14ac:dyDescent="0.35">
      <c r="A190" s="637" t="s">
        <v>517</v>
      </c>
      <c r="B190" s="615">
        <v>208.00290120206199</v>
      </c>
      <c r="C190" s="615">
        <v>615.63971000000004</v>
      </c>
      <c r="D190" s="616">
        <v>407.63680879793799</v>
      </c>
      <c r="E190" s="617">
        <v>2.9597650150170001</v>
      </c>
      <c r="F190" s="615">
        <v>0</v>
      </c>
      <c r="G190" s="616">
        <v>0</v>
      </c>
      <c r="H190" s="618">
        <v>3.2481399999999998</v>
      </c>
      <c r="I190" s="615">
        <v>429.52440999999999</v>
      </c>
      <c r="J190" s="616">
        <v>429.52440999999999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1059.2081517101601</v>
      </c>
      <c r="C191" s="620">
        <v>4.9406564584124654E-324</v>
      </c>
      <c r="D191" s="621">
        <v>-1059.2081517101601</v>
      </c>
      <c r="E191" s="627">
        <v>0</v>
      </c>
      <c r="F191" s="620">
        <v>0</v>
      </c>
      <c r="G191" s="621">
        <v>0</v>
      </c>
      <c r="H191" s="623">
        <v>4.9406564584124654E-324</v>
      </c>
      <c r="I191" s="620">
        <v>0.95959000000000005</v>
      </c>
      <c r="J191" s="621">
        <v>0.95959000000000005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1053.2083546766501</v>
      </c>
      <c r="C192" s="615">
        <v>4.9406564584124654E-324</v>
      </c>
      <c r="D192" s="616">
        <v>-1053.2083546766501</v>
      </c>
      <c r="E192" s="617">
        <v>0</v>
      </c>
      <c r="F192" s="615">
        <v>0</v>
      </c>
      <c r="G192" s="616">
        <v>0</v>
      </c>
      <c r="H192" s="618">
        <v>4.9406564584124654E-324</v>
      </c>
      <c r="I192" s="615">
        <v>0.95959000000000005</v>
      </c>
      <c r="J192" s="616">
        <v>0.95959000000000005</v>
      </c>
      <c r="K192" s="626" t="s">
        <v>335</v>
      </c>
    </row>
    <row r="193" spans="1:11" ht="14.4" customHeight="1" thickBot="1" x14ac:dyDescent="0.35">
      <c r="A193" s="636" t="s">
        <v>520</v>
      </c>
      <c r="B193" s="620">
        <v>4.9406564584124654E-324</v>
      </c>
      <c r="C193" s="620">
        <v>-3.6773199999999999</v>
      </c>
      <c r="D193" s="621">
        <v>-3.6773199999999999</v>
      </c>
      <c r="E193" s="622" t="s">
        <v>341</v>
      </c>
      <c r="F193" s="620">
        <v>0</v>
      </c>
      <c r="G193" s="621">
        <v>0</v>
      </c>
      <c r="H193" s="623">
        <v>4.9406564584124654E-324</v>
      </c>
      <c r="I193" s="620">
        <v>5.434722104253712E-323</v>
      </c>
      <c r="J193" s="621">
        <v>5.434722104253712E-323</v>
      </c>
      <c r="K193" s="624" t="s">
        <v>335</v>
      </c>
    </row>
    <row r="194" spans="1:11" ht="14.4" customHeight="1" thickBot="1" x14ac:dyDescent="0.35">
      <c r="A194" s="637" t="s">
        <v>521</v>
      </c>
      <c r="B194" s="615">
        <v>4.9406564584124654E-324</v>
      </c>
      <c r="C194" s="615">
        <v>-3.6209099999999999</v>
      </c>
      <c r="D194" s="616">
        <v>-3.6209099999999999</v>
      </c>
      <c r="E194" s="625" t="s">
        <v>341</v>
      </c>
      <c r="F194" s="615">
        <v>0</v>
      </c>
      <c r="G194" s="616">
        <v>0</v>
      </c>
      <c r="H194" s="618">
        <v>4.9406564584124654E-324</v>
      </c>
      <c r="I194" s="615">
        <v>5.434722104253712E-323</v>
      </c>
      <c r="J194" s="616">
        <v>5.434722104253712E-323</v>
      </c>
      <c r="K194" s="626" t="s">
        <v>335</v>
      </c>
    </row>
    <row r="195" spans="1:11" ht="14.4" customHeight="1" thickBot="1" x14ac:dyDescent="0.35">
      <c r="A195" s="637" t="s">
        <v>522</v>
      </c>
      <c r="B195" s="615">
        <v>4.9406564584124654E-324</v>
      </c>
      <c r="C195" s="615">
        <v>-5.6410000000000002E-2</v>
      </c>
      <c r="D195" s="616">
        <v>-5.6410000000000002E-2</v>
      </c>
      <c r="E195" s="625" t="s">
        <v>341</v>
      </c>
      <c r="F195" s="615">
        <v>0</v>
      </c>
      <c r="G195" s="616">
        <v>0</v>
      </c>
      <c r="H195" s="618">
        <v>4.9406564584124654E-324</v>
      </c>
      <c r="I195" s="615">
        <v>5.434722104253712E-323</v>
      </c>
      <c r="J195" s="616">
        <v>5.434722104253712E-323</v>
      </c>
      <c r="K195" s="626" t="s">
        <v>335</v>
      </c>
    </row>
    <row r="196" spans="1:11" ht="14.4" customHeight="1" thickBot="1" x14ac:dyDescent="0.35">
      <c r="A196" s="636" t="s">
        <v>523</v>
      </c>
      <c r="B196" s="620">
        <v>135831.999557498</v>
      </c>
      <c r="C196" s="620">
        <v>127921.40644000001</v>
      </c>
      <c r="D196" s="621">
        <v>-7910.5931174976004</v>
      </c>
      <c r="E196" s="627">
        <v>0.941761932804</v>
      </c>
      <c r="F196" s="620">
        <v>157150</v>
      </c>
      <c r="G196" s="621">
        <v>144054.16666666701</v>
      </c>
      <c r="H196" s="623">
        <v>13500.368640000001</v>
      </c>
      <c r="I196" s="620">
        <v>134657.09732999999</v>
      </c>
      <c r="J196" s="621">
        <v>-9397.0693366667001</v>
      </c>
      <c r="K196" s="628">
        <v>0.85686985256100001</v>
      </c>
    </row>
    <row r="197" spans="1:11" ht="14.4" customHeight="1" thickBot="1" x14ac:dyDescent="0.35">
      <c r="A197" s="637" t="s">
        <v>524</v>
      </c>
      <c r="B197" s="615">
        <v>81560.9997541138</v>
      </c>
      <c r="C197" s="615">
        <v>75123.510079999993</v>
      </c>
      <c r="D197" s="616">
        <v>-6437.48967411376</v>
      </c>
      <c r="E197" s="617">
        <v>0.92107147173799997</v>
      </c>
      <c r="F197" s="615">
        <v>99945.000000000102</v>
      </c>
      <c r="G197" s="616">
        <v>91616.250000000102</v>
      </c>
      <c r="H197" s="618">
        <v>6133.6542300000001</v>
      </c>
      <c r="I197" s="615">
        <v>79217.336110000004</v>
      </c>
      <c r="J197" s="616">
        <v>-12398.91389</v>
      </c>
      <c r="K197" s="619">
        <v>0.79260929621200005</v>
      </c>
    </row>
    <row r="198" spans="1:11" ht="14.4" customHeight="1" thickBot="1" x14ac:dyDescent="0.35">
      <c r="A198" s="637" t="s">
        <v>525</v>
      </c>
      <c r="B198" s="615">
        <v>54270.999803383798</v>
      </c>
      <c r="C198" s="615">
        <v>52797.896359999999</v>
      </c>
      <c r="D198" s="616">
        <v>-1473.1034433838399</v>
      </c>
      <c r="E198" s="617">
        <v>0.97285652652900001</v>
      </c>
      <c r="F198" s="615">
        <v>57205</v>
      </c>
      <c r="G198" s="616">
        <v>52437.916666666701</v>
      </c>
      <c r="H198" s="618">
        <v>7366.7144099999996</v>
      </c>
      <c r="I198" s="615">
        <v>55439.76122</v>
      </c>
      <c r="J198" s="616">
        <v>3001.8445533333302</v>
      </c>
      <c r="K198" s="619">
        <v>0.96914187955499997</v>
      </c>
    </row>
    <row r="199" spans="1:11" ht="14.4" customHeight="1" thickBot="1" x14ac:dyDescent="0.35">
      <c r="A199" s="636" t="s">
        <v>526</v>
      </c>
      <c r="B199" s="620">
        <v>0</v>
      </c>
      <c r="C199" s="620">
        <v>6811.0582800000002</v>
      </c>
      <c r="D199" s="621">
        <v>6811.0582800000002</v>
      </c>
      <c r="E199" s="622" t="s">
        <v>335</v>
      </c>
      <c r="F199" s="620">
        <v>0</v>
      </c>
      <c r="G199" s="621">
        <v>0</v>
      </c>
      <c r="H199" s="623">
        <v>1600.8358000000001</v>
      </c>
      <c r="I199" s="620">
        <v>5049.19794</v>
      </c>
      <c r="J199" s="621">
        <v>5049.19794</v>
      </c>
      <c r="K199" s="624" t="s">
        <v>335</v>
      </c>
    </row>
    <row r="200" spans="1:11" ht="14.4" customHeight="1" thickBot="1" x14ac:dyDescent="0.35">
      <c r="A200" s="637" t="s">
        <v>527</v>
      </c>
      <c r="B200" s="615">
        <v>4.9406564584124654E-324</v>
      </c>
      <c r="C200" s="615">
        <v>5164.3747100000001</v>
      </c>
      <c r="D200" s="616">
        <v>5164.3747100000001</v>
      </c>
      <c r="E200" s="625" t="s">
        <v>341</v>
      </c>
      <c r="F200" s="615">
        <v>0</v>
      </c>
      <c r="G200" s="616">
        <v>0</v>
      </c>
      <c r="H200" s="618">
        <v>4.9406564584124654E-324</v>
      </c>
      <c r="I200" s="615">
        <v>493.44878</v>
      </c>
      <c r="J200" s="616">
        <v>493.44878</v>
      </c>
      <c r="K200" s="626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1646.6835699999999</v>
      </c>
      <c r="D201" s="616">
        <v>1646.6835699999999</v>
      </c>
      <c r="E201" s="625" t="s">
        <v>335</v>
      </c>
      <c r="F201" s="615">
        <v>0</v>
      </c>
      <c r="G201" s="616">
        <v>0</v>
      </c>
      <c r="H201" s="618">
        <v>1600.8358000000001</v>
      </c>
      <c r="I201" s="615">
        <v>4555.7491600000003</v>
      </c>
      <c r="J201" s="616">
        <v>4555.7491600000003</v>
      </c>
      <c r="K201" s="626" t="s">
        <v>335</v>
      </c>
    </row>
    <row r="202" spans="1:11" ht="14.4" customHeight="1" thickBot="1" x14ac:dyDescent="0.35">
      <c r="A202" s="634" t="s">
        <v>529</v>
      </c>
      <c r="B202" s="615">
        <v>1030.7272941808201</v>
      </c>
      <c r="C202" s="615">
        <v>1366.07132</v>
      </c>
      <c r="D202" s="616">
        <v>335.34402581917999</v>
      </c>
      <c r="E202" s="617">
        <v>1.3253469930520001</v>
      </c>
      <c r="F202" s="615">
        <v>2.5730395478869998</v>
      </c>
      <c r="G202" s="616">
        <v>2.3586195855629999</v>
      </c>
      <c r="H202" s="618">
        <v>4.9406564584124654E-324</v>
      </c>
      <c r="I202" s="615">
        <v>58.120249999999999</v>
      </c>
      <c r="J202" s="616">
        <v>55.761630414435999</v>
      </c>
      <c r="K202" s="619">
        <v>22.588168163883999</v>
      </c>
    </row>
    <row r="203" spans="1:11" ht="14.4" customHeight="1" thickBot="1" x14ac:dyDescent="0.35">
      <c r="A203" s="635" t="s">
        <v>530</v>
      </c>
      <c r="B203" s="615">
        <v>4.9406564584124654E-324</v>
      </c>
      <c r="C203" s="615">
        <v>86.720299999999995</v>
      </c>
      <c r="D203" s="616">
        <v>86.720299999999995</v>
      </c>
      <c r="E203" s="625" t="s">
        <v>341</v>
      </c>
      <c r="F203" s="615">
        <v>0</v>
      </c>
      <c r="G203" s="616">
        <v>0</v>
      </c>
      <c r="H203" s="618">
        <v>4.9406564584124654E-324</v>
      </c>
      <c r="I203" s="615">
        <v>5.434722104253712E-323</v>
      </c>
      <c r="J203" s="616">
        <v>5.434722104253712E-323</v>
      </c>
      <c r="K203" s="626" t="s">
        <v>335</v>
      </c>
    </row>
    <row r="204" spans="1:11" ht="14.4" customHeight="1" thickBot="1" x14ac:dyDescent="0.35">
      <c r="A204" s="636" t="s">
        <v>531</v>
      </c>
      <c r="B204" s="620">
        <v>4.9406564584124654E-324</v>
      </c>
      <c r="C204" s="620">
        <v>86.720299999999995</v>
      </c>
      <c r="D204" s="621">
        <v>86.720299999999995</v>
      </c>
      <c r="E204" s="622" t="s">
        <v>341</v>
      </c>
      <c r="F204" s="620">
        <v>0</v>
      </c>
      <c r="G204" s="621">
        <v>0</v>
      </c>
      <c r="H204" s="623">
        <v>4.9406564584124654E-324</v>
      </c>
      <c r="I204" s="620">
        <v>5.434722104253712E-323</v>
      </c>
      <c r="J204" s="621">
        <v>5.434722104253712E-323</v>
      </c>
      <c r="K204" s="624" t="s">
        <v>335</v>
      </c>
    </row>
    <row r="205" spans="1:11" ht="14.4" customHeight="1" thickBot="1" x14ac:dyDescent="0.35">
      <c r="A205" s="637" t="s">
        <v>532</v>
      </c>
      <c r="B205" s="615">
        <v>4.9406564584124654E-324</v>
      </c>
      <c r="C205" s="615">
        <v>86.720299999999995</v>
      </c>
      <c r="D205" s="616">
        <v>86.720299999999995</v>
      </c>
      <c r="E205" s="625" t="s">
        <v>341</v>
      </c>
      <c r="F205" s="615">
        <v>0</v>
      </c>
      <c r="G205" s="616">
        <v>0</v>
      </c>
      <c r="H205" s="618">
        <v>4.9406564584124654E-324</v>
      </c>
      <c r="I205" s="615">
        <v>5.434722104253712E-323</v>
      </c>
      <c r="J205" s="616">
        <v>5.434722104253712E-323</v>
      </c>
      <c r="K205" s="626" t="s">
        <v>335</v>
      </c>
    </row>
    <row r="206" spans="1:11" ht="14.4" customHeight="1" thickBot="1" x14ac:dyDescent="0.35">
      <c r="A206" s="635" t="s">
        <v>533</v>
      </c>
      <c r="B206" s="615">
        <v>1028.1542546329299</v>
      </c>
      <c r="C206" s="615">
        <v>1036.9439600000001</v>
      </c>
      <c r="D206" s="616">
        <v>8.7897053670660004</v>
      </c>
      <c r="E206" s="617">
        <v>1.008549014243</v>
      </c>
      <c r="F206" s="615">
        <v>0</v>
      </c>
      <c r="G206" s="616">
        <v>0</v>
      </c>
      <c r="H206" s="618">
        <v>4.9406564584124654E-324</v>
      </c>
      <c r="I206" s="615">
        <v>27.507999999999999</v>
      </c>
      <c r="J206" s="616">
        <v>27.507999999999999</v>
      </c>
      <c r="K206" s="626" t="s">
        <v>335</v>
      </c>
    </row>
    <row r="207" spans="1:11" ht="14.4" customHeight="1" thickBot="1" x14ac:dyDescent="0.35">
      <c r="A207" s="636" t="s">
        <v>534</v>
      </c>
      <c r="B207" s="620">
        <v>0</v>
      </c>
      <c r="C207" s="620">
        <v>138.57549</v>
      </c>
      <c r="D207" s="621">
        <v>138.57549</v>
      </c>
      <c r="E207" s="622" t="s">
        <v>335</v>
      </c>
      <c r="F207" s="620">
        <v>0</v>
      </c>
      <c r="G207" s="621">
        <v>0</v>
      </c>
      <c r="H207" s="623">
        <v>4.9406564584124654E-324</v>
      </c>
      <c r="I207" s="620">
        <v>27.507999999999999</v>
      </c>
      <c r="J207" s="621">
        <v>27.507999999999999</v>
      </c>
      <c r="K207" s="624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138.57549</v>
      </c>
      <c r="D208" s="616">
        <v>138.57549</v>
      </c>
      <c r="E208" s="625" t="s">
        <v>335</v>
      </c>
      <c r="F208" s="615">
        <v>0</v>
      </c>
      <c r="G208" s="616">
        <v>0</v>
      </c>
      <c r="H208" s="618">
        <v>4.9406564584124654E-324</v>
      </c>
      <c r="I208" s="615">
        <v>27.507999999999999</v>
      </c>
      <c r="J208" s="616">
        <v>27.507999999999999</v>
      </c>
      <c r="K208" s="626" t="s">
        <v>335</v>
      </c>
    </row>
    <row r="209" spans="1:11" ht="14.4" customHeight="1" thickBot="1" x14ac:dyDescent="0.35">
      <c r="A209" s="636" t="s">
        <v>536</v>
      </c>
      <c r="B209" s="620">
        <v>1028.1542546329299</v>
      </c>
      <c r="C209" s="620">
        <v>898.36847</v>
      </c>
      <c r="D209" s="621">
        <v>-129.785784632933</v>
      </c>
      <c r="E209" s="627">
        <v>0.87376817821999997</v>
      </c>
      <c r="F209" s="620">
        <v>0</v>
      </c>
      <c r="G209" s="621">
        <v>0</v>
      </c>
      <c r="H209" s="623">
        <v>4.9406564584124654E-324</v>
      </c>
      <c r="I209" s="620">
        <v>5.434722104253712E-323</v>
      </c>
      <c r="J209" s="621">
        <v>5.434722104253712E-323</v>
      </c>
      <c r="K209" s="624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657.92657999999994</v>
      </c>
      <c r="D210" s="616">
        <v>657.92657999999994</v>
      </c>
      <c r="E210" s="625" t="s">
        <v>335</v>
      </c>
      <c r="F210" s="615">
        <v>0</v>
      </c>
      <c r="G210" s="616">
        <v>0</v>
      </c>
      <c r="H210" s="618">
        <v>4.9406564584124654E-324</v>
      </c>
      <c r="I210" s="615">
        <v>5.434722104253712E-323</v>
      </c>
      <c r="J210" s="616">
        <v>5.434722104253712E-323</v>
      </c>
      <c r="K210" s="626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3.1339999999999999</v>
      </c>
      <c r="D211" s="616">
        <v>3.1339999999999999</v>
      </c>
      <c r="E211" s="625" t="s">
        <v>335</v>
      </c>
      <c r="F211" s="615">
        <v>0</v>
      </c>
      <c r="G211" s="616">
        <v>0</v>
      </c>
      <c r="H211" s="618">
        <v>4.9406564584124654E-324</v>
      </c>
      <c r="I211" s="615">
        <v>5.434722104253712E-323</v>
      </c>
      <c r="J211" s="616">
        <v>5.434722104253712E-323</v>
      </c>
      <c r="K211" s="626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53.624580000000002</v>
      </c>
      <c r="D212" s="616">
        <v>53.624580000000002</v>
      </c>
      <c r="E212" s="625" t="s">
        <v>335</v>
      </c>
      <c r="F212" s="615">
        <v>0</v>
      </c>
      <c r="G212" s="616">
        <v>0</v>
      </c>
      <c r="H212" s="618">
        <v>4.9406564584124654E-324</v>
      </c>
      <c r="I212" s="615">
        <v>5.434722104253712E-323</v>
      </c>
      <c r="J212" s="616">
        <v>5.434722104253712E-323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111.75474</v>
      </c>
      <c r="D213" s="616">
        <v>111.75474</v>
      </c>
      <c r="E213" s="625" t="s">
        <v>335</v>
      </c>
      <c r="F213" s="615">
        <v>0</v>
      </c>
      <c r="G213" s="616">
        <v>0</v>
      </c>
      <c r="H213" s="618">
        <v>4.9406564584124654E-324</v>
      </c>
      <c r="I213" s="615">
        <v>5.434722104253712E-323</v>
      </c>
      <c r="J213" s="616">
        <v>5.434722104253712E-323</v>
      </c>
      <c r="K213" s="626" t="s">
        <v>335</v>
      </c>
    </row>
    <row r="214" spans="1:11" ht="14.4" customHeight="1" thickBot="1" x14ac:dyDescent="0.35">
      <c r="A214" s="637" t="s">
        <v>541</v>
      </c>
      <c r="B214" s="615">
        <v>0</v>
      </c>
      <c r="C214" s="615">
        <v>71.928569999999993</v>
      </c>
      <c r="D214" s="616">
        <v>71.928569999999993</v>
      </c>
      <c r="E214" s="625" t="s">
        <v>335</v>
      </c>
      <c r="F214" s="615">
        <v>0</v>
      </c>
      <c r="G214" s="616">
        <v>0</v>
      </c>
      <c r="H214" s="618">
        <v>4.9406564584124654E-324</v>
      </c>
      <c r="I214" s="615">
        <v>5.434722104253712E-323</v>
      </c>
      <c r="J214" s="616">
        <v>5.434722104253712E-323</v>
      </c>
      <c r="K214" s="626" t="s">
        <v>335</v>
      </c>
    </row>
    <row r="215" spans="1:11" ht="14.4" customHeight="1" thickBot="1" x14ac:dyDescent="0.35">
      <c r="A215" s="640" t="s">
        <v>542</v>
      </c>
      <c r="B215" s="620">
        <v>2.5730395478869998</v>
      </c>
      <c r="C215" s="620">
        <v>242.40706</v>
      </c>
      <c r="D215" s="621">
        <v>239.83402045211301</v>
      </c>
      <c r="E215" s="627">
        <v>94.210390275210003</v>
      </c>
      <c r="F215" s="620">
        <v>2.5730395478869998</v>
      </c>
      <c r="G215" s="621">
        <v>2.3586195855629999</v>
      </c>
      <c r="H215" s="623">
        <v>4.9406564584124654E-324</v>
      </c>
      <c r="I215" s="620">
        <v>30.61225</v>
      </c>
      <c r="J215" s="621">
        <v>28.253630414436</v>
      </c>
      <c r="K215" s="628">
        <v>11.897310332885001</v>
      </c>
    </row>
    <row r="216" spans="1:11" ht="14.4" customHeight="1" thickBot="1" x14ac:dyDescent="0.35">
      <c r="A216" s="636" t="s">
        <v>543</v>
      </c>
      <c r="B216" s="620">
        <v>0</v>
      </c>
      <c r="C216" s="620">
        <v>1.226E-2</v>
      </c>
      <c r="D216" s="621">
        <v>1.226E-2</v>
      </c>
      <c r="E216" s="622" t="s">
        <v>335</v>
      </c>
      <c r="F216" s="620">
        <v>0</v>
      </c>
      <c r="G216" s="621">
        <v>0</v>
      </c>
      <c r="H216" s="623">
        <v>4.9406564584124654E-324</v>
      </c>
      <c r="I216" s="620">
        <v>2.5000000000000001E-4</v>
      </c>
      <c r="J216" s="621">
        <v>2.5000000000000001E-4</v>
      </c>
      <c r="K216" s="624" t="s">
        <v>335</v>
      </c>
    </row>
    <row r="217" spans="1:11" ht="14.4" customHeight="1" thickBot="1" x14ac:dyDescent="0.35">
      <c r="A217" s="637" t="s">
        <v>544</v>
      </c>
      <c r="B217" s="615">
        <v>0</v>
      </c>
      <c r="C217" s="615">
        <v>1.6000000000000001E-4</v>
      </c>
      <c r="D217" s="616">
        <v>1.6000000000000001E-4</v>
      </c>
      <c r="E217" s="625" t="s">
        <v>335</v>
      </c>
      <c r="F217" s="615">
        <v>0</v>
      </c>
      <c r="G217" s="616">
        <v>0</v>
      </c>
      <c r="H217" s="618">
        <v>4.9406564584124654E-324</v>
      </c>
      <c r="I217" s="615">
        <v>2.5000000000000001E-4</v>
      </c>
      <c r="J217" s="616">
        <v>2.5000000000000001E-4</v>
      </c>
      <c r="K217" s="626" t="s">
        <v>335</v>
      </c>
    </row>
    <row r="218" spans="1:11" ht="14.4" customHeight="1" thickBot="1" x14ac:dyDescent="0.35">
      <c r="A218" s="637" t="s">
        <v>545</v>
      </c>
      <c r="B218" s="615">
        <v>4.9406564584124654E-324</v>
      </c>
      <c r="C218" s="615">
        <v>1.21E-2</v>
      </c>
      <c r="D218" s="616">
        <v>1.21E-2</v>
      </c>
      <c r="E218" s="625" t="s">
        <v>341</v>
      </c>
      <c r="F218" s="615">
        <v>0</v>
      </c>
      <c r="G218" s="616">
        <v>0</v>
      </c>
      <c r="H218" s="618">
        <v>4.9406564584124654E-324</v>
      </c>
      <c r="I218" s="615">
        <v>5.434722104253712E-323</v>
      </c>
      <c r="J218" s="616">
        <v>5.434722104253712E-323</v>
      </c>
      <c r="K218" s="626" t="s">
        <v>335</v>
      </c>
    </row>
    <row r="219" spans="1:11" ht="14.4" customHeight="1" thickBot="1" x14ac:dyDescent="0.35">
      <c r="A219" s="636" t="s">
        <v>546</v>
      </c>
      <c r="B219" s="620">
        <v>2.5730395478869998</v>
      </c>
      <c r="C219" s="620">
        <v>5.3587999999999996</v>
      </c>
      <c r="D219" s="621">
        <v>2.7857604521120001</v>
      </c>
      <c r="E219" s="627">
        <v>2.0826730022079998</v>
      </c>
      <c r="F219" s="620">
        <v>2.5730395478869998</v>
      </c>
      <c r="G219" s="621">
        <v>2.3586195855629999</v>
      </c>
      <c r="H219" s="623">
        <v>4.9406564584124654E-324</v>
      </c>
      <c r="I219" s="620">
        <v>24.675000000000001</v>
      </c>
      <c r="J219" s="621">
        <v>22.316380414436001</v>
      </c>
      <c r="K219" s="628">
        <v>9.5898253955169999</v>
      </c>
    </row>
    <row r="220" spans="1:11" ht="14.4" customHeight="1" thickBot="1" x14ac:dyDescent="0.35">
      <c r="A220" s="637" t="s">
        <v>547</v>
      </c>
      <c r="B220" s="615">
        <v>0</v>
      </c>
      <c r="C220" s="615">
        <v>0.89600000000000002</v>
      </c>
      <c r="D220" s="616">
        <v>0.89600000000000002</v>
      </c>
      <c r="E220" s="625" t="s">
        <v>335</v>
      </c>
      <c r="F220" s="615">
        <v>0</v>
      </c>
      <c r="G220" s="616">
        <v>0</v>
      </c>
      <c r="H220" s="618">
        <v>4.9406564584124654E-324</v>
      </c>
      <c r="I220" s="615">
        <v>5.434722104253712E-323</v>
      </c>
      <c r="J220" s="616">
        <v>5.434722104253712E-323</v>
      </c>
      <c r="K220" s="626" t="s">
        <v>335</v>
      </c>
    </row>
    <row r="221" spans="1:11" ht="14.4" customHeight="1" thickBot="1" x14ac:dyDescent="0.35">
      <c r="A221" s="637" t="s">
        <v>548</v>
      </c>
      <c r="B221" s="615">
        <v>4.9406564584124654E-324</v>
      </c>
      <c r="C221" s="615">
        <v>4.9406564584124654E-324</v>
      </c>
      <c r="D221" s="616">
        <v>0</v>
      </c>
      <c r="E221" s="617">
        <v>1</v>
      </c>
      <c r="F221" s="615">
        <v>4.9406564584124654E-324</v>
      </c>
      <c r="G221" s="616">
        <v>0</v>
      </c>
      <c r="H221" s="618">
        <v>4.9406564584124654E-324</v>
      </c>
      <c r="I221" s="615">
        <v>24.675000000000001</v>
      </c>
      <c r="J221" s="616">
        <v>24.675000000000001</v>
      </c>
      <c r="K221" s="626" t="s">
        <v>341</v>
      </c>
    </row>
    <row r="222" spans="1:11" ht="14.4" customHeight="1" thickBot="1" x14ac:dyDescent="0.35">
      <c r="A222" s="637" t="s">
        <v>549</v>
      </c>
      <c r="B222" s="615">
        <v>2.5730395478869998</v>
      </c>
      <c r="C222" s="615">
        <v>4.4627999999999997</v>
      </c>
      <c r="D222" s="616">
        <v>1.8897604521119999</v>
      </c>
      <c r="E222" s="617">
        <v>1.7344467183429999</v>
      </c>
      <c r="F222" s="615">
        <v>2.5730395478869998</v>
      </c>
      <c r="G222" s="616">
        <v>2.3586195855629999</v>
      </c>
      <c r="H222" s="618">
        <v>4.9406564584124654E-324</v>
      </c>
      <c r="I222" s="615">
        <v>5.434722104253712E-323</v>
      </c>
      <c r="J222" s="616">
        <v>-2.3586195855629999</v>
      </c>
      <c r="K222" s="619">
        <v>1.9762625833649862E-323</v>
      </c>
    </row>
    <row r="223" spans="1:11" ht="14.4" customHeight="1" thickBot="1" x14ac:dyDescent="0.35">
      <c r="A223" s="636" t="s">
        <v>550</v>
      </c>
      <c r="B223" s="620">
        <v>0</v>
      </c>
      <c r="C223" s="620">
        <v>237.036</v>
      </c>
      <c r="D223" s="621">
        <v>237.036</v>
      </c>
      <c r="E223" s="622" t="s">
        <v>335</v>
      </c>
      <c r="F223" s="620">
        <v>0</v>
      </c>
      <c r="G223" s="621">
        <v>0</v>
      </c>
      <c r="H223" s="623">
        <v>4.9406564584124654E-324</v>
      </c>
      <c r="I223" s="620">
        <v>5.9370000000000003</v>
      </c>
      <c r="J223" s="621">
        <v>5.9370000000000003</v>
      </c>
      <c r="K223" s="624" t="s">
        <v>335</v>
      </c>
    </row>
    <row r="224" spans="1:11" ht="14.4" customHeight="1" thickBot="1" x14ac:dyDescent="0.35">
      <c r="A224" s="637" t="s">
        <v>551</v>
      </c>
      <c r="B224" s="615">
        <v>0</v>
      </c>
      <c r="C224" s="615">
        <v>237.036</v>
      </c>
      <c r="D224" s="616">
        <v>237.036</v>
      </c>
      <c r="E224" s="625" t="s">
        <v>335</v>
      </c>
      <c r="F224" s="615">
        <v>0</v>
      </c>
      <c r="G224" s="616">
        <v>0</v>
      </c>
      <c r="H224" s="618">
        <v>4.9406564584124654E-324</v>
      </c>
      <c r="I224" s="615">
        <v>5.9370000000000003</v>
      </c>
      <c r="J224" s="616">
        <v>5.9370000000000003</v>
      </c>
      <c r="K224" s="626" t="s">
        <v>335</v>
      </c>
    </row>
    <row r="225" spans="1:11" ht="14.4" customHeight="1" thickBot="1" x14ac:dyDescent="0.35">
      <c r="A225" s="634" t="s">
        <v>552</v>
      </c>
      <c r="B225" s="615">
        <v>4.9406564584124654E-324</v>
      </c>
      <c r="C225" s="615">
        <v>13.4</v>
      </c>
      <c r="D225" s="616">
        <v>13.4</v>
      </c>
      <c r="E225" s="625" t="s">
        <v>341</v>
      </c>
      <c r="F225" s="615">
        <v>81</v>
      </c>
      <c r="G225" s="616">
        <v>74.25</v>
      </c>
      <c r="H225" s="618">
        <v>4.9406564584124654E-324</v>
      </c>
      <c r="I225" s="615">
        <v>80.885000000000005</v>
      </c>
      <c r="J225" s="616">
        <v>6.6349999999999998</v>
      </c>
      <c r="K225" s="619">
        <v>0.99858024691299996</v>
      </c>
    </row>
    <row r="226" spans="1:11" ht="14.4" customHeight="1" thickBot="1" x14ac:dyDescent="0.35">
      <c r="A226" s="640" t="s">
        <v>553</v>
      </c>
      <c r="B226" s="620">
        <v>4.9406564584124654E-324</v>
      </c>
      <c r="C226" s="620">
        <v>13.4</v>
      </c>
      <c r="D226" s="621">
        <v>13.4</v>
      </c>
      <c r="E226" s="622" t="s">
        <v>341</v>
      </c>
      <c r="F226" s="620">
        <v>81</v>
      </c>
      <c r="G226" s="621">
        <v>74.25</v>
      </c>
      <c r="H226" s="623">
        <v>4.9406564584124654E-324</v>
      </c>
      <c r="I226" s="620">
        <v>80.885000000000005</v>
      </c>
      <c r="J226" s="621">
        <v>6.6349999999999998</v>
      </c>
      <c r="K226" s="628">
        <v>0.99858024691299996</v>
      </c>
    </row>
    <row r="227" spans="1:11" ht="14.4" customHeight="1" thickBot="1" x14ac:dyDescent="0.35">
      <c r="A227" s="636" t="s">
        <v>554</v>
      </c>
      <c r="B227" s="620">
        <v>4.9406564584124654E-324</v>
      </c>
      <c r="C227" s="620">
        <v>13.4</v>
      </c>
      <c r="D227" s="621">
        <v>13.4</v>
      </c>
      <c r="E227" s="622" t="s">
        <v>341</v>
      </c>
      <c r="F227" s="620">
        <v>81</v>
      </c>
      <c r="G227" s="621">
        <v>74.25</v>
      </c>
      <c r="H227" s="623">
        <v>4.9406564584124654E-324</v>
      </c>
      <c r="I227" s="620">
        <v>80.885000000000005</v>
      </c>
      <c r="J227" s="621">
        <v>6.6349999999999998</v>
      </c>
      <c r="K227" s="628">
        <v>0.99858024691299996</v>
      </c>
    </row>
    <row r="228" spans="1:11" ht="14.4" customHeight="1" thickBot="1" x14ac:dyDescent="0.35">
      <c r="A228" s="637" t="s">
        <v>555</v>
      </c>
      <c r="B228" s="615">
        <v>4.9406564584124654E-324</v>
      </c>
      <c r="C228" s="615">
        <v>13.4</v>
      </c>
      <c r="D228" s="616">
        <v>13.4</v>
      </c>
      <c r="E228" s="625" t="s">
        <v>341</v>
      </c>
      <c r="F228" s="615">
        <v>81</v>
      </c>
      <c r="G228" s="616">
        <v>74.25</v>
      </c>
      <c r="H228" s="618">
        <v>4.9406564584124654E-324</v>
      </c>
      <c r="I228" s="615">
        <v>80.885000000000005</v>
      </c>
      <c r="J228" s="616">
        <v>6.6349999999999998</v>
      </c>
      <c r="K228" s="619">
        <v>0.99858024691299996</v>
      </c>
    </row>
    <row r="229" spans="1:11" ht="14.4" customHeight="1" thickBot="1" x14ac:dyDescent="0.35">
      <c r="A229" s="633" t="s">
        <v>556</v>
      </c>
      <c r="B229" s="615">
        <v>10752.6530194631</v>
      </c>
      <c r="C229" s="615">
        <v>10286.773090000001</v>
      </c>
      <c r="D229" s="616">
        <v>-465.87992946314802</v>
      </c>
      <c r="E229" s="617">
        <v>0.95667302491499995</v>
      </c>
      <c r="F229" s="615">
        <v>10284.010632265399</v>
      </c>
      <c r="G229" s="616">
        <v>9427.0097462432695</v>
      </c>
      <c r="H229" s="618">
        <v>1049.4153200000001</v>
      </c>
      <c r="I229" s="615">
        <v>10260.637640000001</v>
      </c>
      <c r="J229" s="616">
        <v>833.62789375673105</v>
      </c>
      <c r="K229" s="619">
        <v>0.99772724930900003</v>
      </c>
    </row>
    <row r="230" spans="1:11" ht="14.4" customHeight="1" thickBot="1" x14ac:dyDescent="0.35">
      <c r="A230" s="638" t="s">
        <v>557</v>
      </c>
      <c r="B230" s="620">
        <v>10752.6530194631</v>
      </c>
      <c r="C230" s="620">
        <v>10286.773090000001</v>
      </c>
      <c r="D230" s="621">
        <v>-465.87992946314802</v>
      </c>
      <c r="E230" s="627">
        <v>0.95667302491499995</v>
      </c>
      <c r="F230" s="620">
        <v>10284.010632265399</v>
      </c>
      <c r="G230" s="621">
        <v>9427.0097462432695</v>
      </c>
      <c r="H230" s="623">
        <v>1049.4153200000001</v>
      </c>
      <c r="I230" s="620">
        <v>10260.637640000001</v>
      </c>
      <c r="J230" s="621">
        <v>833.62789375673105</v>
      </c>
      <c r="K230" s="628">
        <v>0.99772724930900003</v>
      </c>
    </row>
    <row r="231" spans="1:11" ht="14.4" customHeight="1" thickBot="1" x14ac:dyDescent="0.35">
      <c r="A231" s="640" t="s">
        <v>54</v>
      </c>
      <c r="B231" s="620">
        <v>10752.6530194631</v>
      </c>
      <c r="C231" s="620">
        <v>10286.773090000001</v>
      </c>
      <c r="D231" s="621">
        <v>-465.87992946314802</v>
      </c>
      <c r="E231" s="627">
        <v>0.95667302491499995</v>
      </c>
      <c r="F231" s="620">
        <v>10284.010632265399</v>
      </c>
      <c r="G231" s="621">
        <v>9427.0097462432695</v>
      </c>
      <c r="H231" s="623">
        <v>1049.4153200000001</v>
      </c>
      <c r="I231" s="620">
        <v>10260.637640000001</v>
      </c>
      <c r="J231" s="621">
        <v>833.62789375673105</v>
      </c>
      <c r="K231" s="628">
        <v>0.99772724930900003</v>
      </c>
    </row>
    <row r="232" spans="1:11" ht="14.4" customHeight="1" thickBot="1" x14ac:dyDescent="0.35">
      <c r="A232" s="636" t="s">
        <v>558</v>
      </c>
      <c r="B232" s="620">
        <v>70.999999999999005</v>
      </c>
      <c r="C232" s="620">
        <v>85.2453</v>
      </c>
      <c r="D232" s="621">
        <v>14.2453</v>
      </c>
      <c r="E232" s="627">
        <v>1.2006380281689999</v>
      </c>
      <c r="F232" s="620">
        <v>37</v>
      </c>
      <c r="G232" s="621">
        <v>33.916666666666003</v>
      </c>
      <c r="H232" s="623">
        <v>6.8967499999999999</v>
      </c>
      <c r="I232" s="620">
        <v>75.864249999999998</v>
      </c>
      <c r="J232" s="621">
        <v>41.947583333333</v>
      </c>
      <c r="K232" s="628">
        <v>2.050385135135</v>
      </c>
    </row>
    <row r="233" spans="1:11" ht="14.4" customHeight="1" thickBot="1" x14ac:dyDescent="0.35">
      <c r="A233" s="637" t="s">
        <v>559</v>
      </c>
      <c r="B233" s="615">
        <v>70.999999999999005</v>
      </c>
      <c r="C233" s="615">
        <v>85.2453</v>
      </c>
      <c r="D233" s="616">
        <v>14.2453</v>
      </c>
      <c r="E233" s="617">
        <v>1.2006380281689999</v>
      </c>
      <c r="F233" s="615">
        <v>37</v>
      </c>
      <c r="G233" s="616">
        <v>33.916666666666003</v>
      </c>
      <c r="H233" s="618">
        <v>6.8967499999999999</v>
      </c>
      <c r="I233" s="615">
        <v>75.864249999999998</v>
      </c>
      <c r="J233" s="616">
        <v>41.947583333333</v>
      </c>
      <c r="K233" s="619">
        <v>2.050385135135</v>
      </c>
    </row>
    <row r="234" spans="1:11" ht="14.4" customHeight="1" thickBot="1" x14ac:dyDescent="0.35">
      <c r="A234" s="636" t="s">
        <v>560</v>
      </c>
      <c r="B234" s="620">
        <v>167.19667146743299</v>
      </c>
      <c r="C234" s="620">
        <v>64.483000000000004</v>
      </c>
      <c r="D234" s="621">
        <v>-102.713671467433</v>
      </c>
      <c r="E234" s="627">
        <v>0.38567155335100001</v>
      </c>
      <c r="F234" s="620">
        <v>75.010632265381005</v>
      </c>
      <c r="G234" s="621">
        <v>68.759746243265994</v>
      </c>
      <c r="H234" s="623">
        <v>10.4359</v>
      </c>
      <c r="I234" s="620">
        <v>98.478520000000003</v>
      </c>
      <c r="J234" s="621">
        <v>29.718773756733</v>
      </c>
      <c r="K234" s="628">
        <v>1.3128608175380001</v>
      </c>
    </row>
    <row r="235" spans="1:11" ht="14.4" customHeight="1" thickBot="1" x14ac:dyDescent="0.35">
      <c r="A235" s="637" t="s">
        <v>561</v>
      </c>
      <c r="B235" s="615">
        <v>167.19667146743299</v>
      </c>
      <c r="C235" s="615">
        <v>64.483000000000004</v>
      </c>
      <c r="D235" s="616">
        <v>-102.713671467433</v>
      </c>
      <c r="E235" s="617">
        <v>0.38567155335100001</v>
      </c>
      <c r="F235" s="615">
        <v>75.010632265381005</v>
      </c>
      <c r="G235" s="616">
        <v>68.759746243265994</v>
      </c>
      <c r="H235" s="618">
        <v>10.4359</v>
      </c>
      <c r="I235" s="615">
        <v>98.478520000000003</v>
      </c>
      <c r="J235" s="616">
        <v>29.718773756733</v>
      </c>
      <c r="K235" s="619">
        <v>1.3128608175380001</v>
      </c>
    </row>
    <row r="236" spans="1:11" ht="14.4" customHeight="1" thickBot="1" x14ac:dyDescent="0.35">
      <c r="A236" s="636" t="s">
        <v>562</v>
      </c>
      <c r="B236" s="620">
        <v>1231.4563479958299</v>
      </c>
      <c r="C236" s="620">
        <v>1190.5940000000001</v>
      </c>
      <c r="D236" s="621">
        <v>-40.862347995834</v>
      </c>
      <c r="E236" s="627">
        <v>0.96681786726499996</v>
      </c>
      <c r="F236" s="620">
        <v>1297</v>
      </c>
      <c r="G236" s="621">
        <v>1188.9166666666699</v>
      </c>
      <c r="H236" s="623">
        <v>95.844999999999999</v>
      </c>
      <c r="I236" s="620">
        <v>1107.1584</v>
      </c>
      <c r="J236" s="621">
        <v>-81.758266666666003</v>
      </c>
      <c r="K236" s="628">
        <v>0.85363022359200003</v>
      </c>
    </row>
    <row r="237" spans="1:11" ht="14.4" customHeight="1" thickBot="1" x14ac:dyDescent="0.35">
      <c r="A237" s="637" t="s">
        <v>563</v>
      </c>
      <c r="B237" s="615">
        <v>1231.4563479958299</v>
      </c>
      <c r="C237" s="615">
        <v>1190.5940000000001</v>
      </c>
      <c r="D237" s="616">
        <v>-40.862347995834</v>
      </c>
      <c r="E237" s="617">
        <v>0.96681786726499996</v>
      </c>
      <c r="F237" s="615">
        <v>1297</v>
      </c>
      <c r="G237" s="616">
        <v>1188.9166666666699</v>
      </c>
      <c r="H237" s="618">
        <v>95.844999999999999</v>
      </c>
      <c r="I237" s="615">
        <v>1107.1584</v>
      </c>
      <c r="J237" s="616">
        <v>-81.758266666666003</v>
      </c>
      <c r="K237" s="619">
        <v>0.85363022359200003</v>
      </c>
    </row>
    <row r="238" spans="1:11" ht="14.4" customHeight="1" thickBot="1" x14ac:dyDescent="0.35">
      <c r="A238" s="636" t="s">
        <v>564</v>
      </c>
      <c r="B238" s="620">
        <v>0</v>
      </c>
      <c r="C238" s="620">
        <v>4.9029999999999996</v>
      </c>
      <c r="D238" s="621">
        <v>4.9029999999999996</v>
      </c>
      <c r="E238" s="622" t="s">
        <v>335</v>
      </c>
      <c r="F238" s="620">
        <v>4.9406564584124654E-324</v>
      </c>
      <c r="G238" s="621">
        <v>0</v>
      </c>
      <c r="H238" s="623">
        <v>0.23499999999999999</v>
      </c>
      <c r="I238" s="620">
        <v>3.6619999999999999</v>
      </c>
      <c r="J238" s="621">
        <v>3.6619999999999999</v>
      </c>
      <c r="K238" s="624" t="s">
        <v>341</v>
      </c>
    </row>
    <row r="239" spans="1:11" ht="14.4" customHeight="1" thickBot="1" x14ac:dyDescent="0.35">
      <c r="A239" s="637" t="s">
        <v>565</v>
      </c>
      <c r="B239" s="615">
        <v>0</v>
      </c>
      <c r="C239" s="615">
        <v>4.9029999999999996</v>
      </c>
      <c r="D239" s="616">
        <v>4.9029999999999996</v>
      </c>
      <c r="E239" s="625" t="s">
        <v>335</v>
      </c>
      <c r="F239" s="615">
        <v>4.9406564584124654E-324</v>
      </c>
      <c r="G239" s="616">
        <v>0</v>
      </c>
      <c r="H239" s="618">
        <v>0.23499999999999999</v>
      </c>
      <c r="I239" s="615">
        <v>3.6619999999999999</v>
      </c>
      <c r="J239" s="616">
        <v>3.6619999999999999</v>
      </c>
      <c r="K239" s="626" t="s">
        <v>341</v>
      </c>
    </row>
    <row r="240" spans="1:11" ht="14.4" customHeight="1" thickBot="1" x14ac:dyDescent="0.35">
      <c r="A240" s="636" t="s">
        <v>566</v>
      </c>
      <c r="B240" s="620">
        <v>1108.99999999999</v>
      </c>
      <c r="C240" s="620">
        <v>982.77534000000003</v>
      </c>
      <c r="D240" s="621">
        <v>-126.224659999986</v>
      </c>
      <c r="E240" s="627">
        <v>0.88618155094600004</v>
      </c>
      <c r="F240" s="620">
        <v>1384</v>
      </c>
      <c r="G240" s="621">
        <v>1268.6666666666699</v>
      </c>
      <c r="H240" s="623">
        <v>99.049210000000002</v>
      </c>
      <c r="I240" s="620">
        <v>1071.6508799999999</v>
      </c>
      <c r="J240" s="621">
        <v>-197.015786666667</v>
      </c>
      <c r="K240" s="628">
        <v>0.77431421965299996</v>
      </c>
    </row>
    <row r="241" spans="1:11" ht="14.4" customHeight="1" thickBot="1" x14ac:dyDescent="0.35">
      <c r="A241" s="637" t="s">
        <v>567</v>
      </c>
      <c r="B241" s="615">
        <v>1107.99999999999</v>
      </c>
      <c r="C241" s="615">
        <v>982.43514000000005</v>
      </c>
      <c r="D241" s="616">
        <v>-125.564859999986</v>
      </c>
      <c r="E241" s="617">
        <v>0.88667431407899999</v>
      </c>
      <c r="F241" s="615">
        <v>1366</v>
      </c>
      <c r="G241" s="616">
        <v>1252.1666666666699</v>
      </c>
      <c r="H241" s="618">
        <v>96.558689999999999</v>
      </c>
      <c r="I241" s="615">
        <v>1052.70289</v>
      </c>
      <c r="J241" s="616">
        <v>-199.463776666667</v>
      </c>
      <c r="K241" s="619">
        <v>0.77064633235699997</v>
      </c>
    </row>
    <row r="242" spans="1:11" ht="14.4" customHeight="1" thickBot="1" x14ac:dyDescent="0.35">
      <c r="A242" s="637" t="s">
        <v>568</v>
      </c>
      <c r="B242" s="615">
        <v>0.99999999999900002</v>
      </c>
      <c r="C242" s="615">
        <v>0.3402</v>
      </c>
      <c r="D242" s="616">
        <v>-0.65979999999899996</v>
      </c>
      <c r="E242" s="617">
        <v>0.3402</v>
      </c>
      <c r="F242" s="615">
        <v>18</v>
      </c>
      <c r="G242" s="616">
        <v>16.5</v>
      </c>
      <c r="H242" s="618">
        <v>2.4905200000000001</v>
      </c>
      <c r="I242" s="615">
        <v>18.947990000000001</v>
      </c>
      <c r="J242" s="616">
        <v>2.4479899999999999</v>
      </c>
      <c r="K242" s="619">
        <v>1.0526661111110001</v>
      </c>
    </row>
    <row r="243" spans="1:11" ht="14.4" customHeight="1" thickBot="1" x14ac:dyDescent="0.35">
      <c r="A243" s="636" t="s">
        <v>569</v>
      </c>
      <c r="B243" s="620">
        <v>0</v>
      </c>
      <c r="C243" s="620">
        <v>1108.7452499999999</v>
      </c>
      <c r="D243" s="621">
        <v>1108.7452499999999</v>
      </c>
      <c r="E243" s="622" t="s">
        <v>335</v>
      </c>
      <c r="F243" s="620">
        <v>4.9406564584124654E-324</v>
      </c>
      <c r="G243" s="621">
        <v>0</v>
      </c>
      <c r="H243" s="623">
        <v>68.168639999999996</v>
      </c>
      <c r="I243" s="620">
        <v>1033.16084</v>
      </c>
      <c r="J243" s="621">
        <v>1033.16084</v>
      </c>
      <c r="K243" s="624" t="s">
        <v>341</v>
      </c>
    </row>
    <row r="244" spans="1:11" ht="14.4" customHeight="1" thickBot="1" x14ac:dyDescent="0.35">
      <c r="A244" s="637" t="s">
        <v>570</v>
      </c>
      <c r="B244" s="615">
        <v>0</v>
      </c>
      <c r="C244" s="615">
        <v>1108.7452499999999</v>
      </c>
      <c r="D244" s="616">
        <v>1108.7452499999999</v>
      </c>
      <c r="E244" s="625" t="s">
        <v>335</v>
      </c>
      <c r="F244" s="615">
        <v>4.9406564584124654E-324</v>
      </c>
      <c r="G244" s="616">
        <v>0</v>
      </c>
      <c r="H244" s="618">
        <v>68.168639999999996</v>
      </c>
      <c r="I244" s="615">
        <v>1033.16084</v>
      </c>
      <c r="J244" s="616">
        <v>1033.16084</v>
      </c>
      <c r="K244" s="626" t="s">
        <v>341</v>
      </c>
    </row>
    <row r="245" spans="1:11" ht="14.4" customHeight="1" thickBot="1" x14ac:dyDescent="0.35">
      <c r="A245" s="636" t="s">
        <v>571</v>
      </c>
      <c r="B245" s="620">
        <v>8173.9999999999</v>
      </c>
      <c r="C245" s="620">
        <v>6850.0272000000004</v>
      </c>
      <c r="D245" s="621">
        <v>-1323.9727999999</v>
      </c>
      <c r="E245" s="627">
        <v>0.83802632737899996</v>
      </c>
      <c r="F245" s="620">
        <v>7491</v>
      </c>
      <c r="G245" s="621">
        <v>6866.75</v>
      </c>
      <c r="H245" s="623">
        <v>768.78481999999997</v>
      </c>
      <c r="I245" s="620">
        <v>6870.6627500000004</v>
      </c>
      <c r="J245" s="621">
        <v>3.9127499999989999</v>
      </c>
      <c r="K245" s="628">
        <v>0.91718899345799998</v>
      </c>
    </row>
    <row r="246" spans="1:11" ht="14.4" customHeight="1" thickBot="1" x14ac:dyDescent="0.35">
      <c r="A246" s="637" t="s">
        <v>572</v>
      </c>
      <c r="B246" s="615">
        <v>8173.9999999999</v>
      </c>
      <c r="C246" s="615">
        <v>6850.0272000000004</v>
      </c>
      <c r="D246" s="616">
        <v>-1323.9727999999</v>
      </c>
      <c r="E246" s="617">
        <v>0.83802632737899996</v>
      </c>
      <c r="F246" s="615">
        <v>7491</v>
      </c>
      <c r="G246" s="616">
        <v>6866.75</v>
      </c>
      <c r="H246" s="618">
        <v>768.78481999999997</v>
      </c>
      <c r="I246" s="615">
        <v>6870.6627500000004</v>
      </c>
      <c r="J246" s="616">
        <v>3.9127499999989999</v>
      </c>
      <c r="K246" s="619">
        <v>0.91718899345799998</v>
      </c>
    </row>
    <row r="247" spans="1:11" ht="14.4" customHeight="1" thickBot="1" x14ac:dyDescent="0.35">
      <c r="A247" s="641" t="s">
        <v>573</v>
      </c>
      <c r="B247" s="620">
        <v>0</v>
      </c>
      <c r="C247" s="620">
        <v>18.684159999999999</v>
      </c>
      <c r="D247" s="621">
        <v>18.684159999999999</v>
      </c>
      <c r="E247" s="622" t="s">
        <v>335</v>
      </c>
      <c r="F247" s="620">
        <v>4.9406564584124654E-324</v>
      </c>
      <c r="G247" s="621">
        <v>0</v>
      </c>
      <c r="H247" s="623">
        <v>0.67681999999999998</v>
      </c>
      <c r="I247" s="620">
        <v>43.303019999999997</v>
      </c>
      <c r="J247" s="621">
        <v>43.303019999999997</v>
      </c>
      <c r="K247" s="624" t="s">
        <v>341</v>
      </c>
    </row>
    <row r="248" spans="1:11" ht="14.4" customHeight="1" thickBot="1" x14ac:dyDescent="0.35">
      <c r="A248" s="638" t="s">
        <v>574</v>
      </c>
      <c r="B248" s="620">
        <v>0</v>
      </c>
      <c r="C248" s="620">
        <v>18.684159999999999</v>
      </c>
      <c r="D248" s="621">
        <v>18.684159999999999</v>
      </c>
      <c r="E248" s="622" t="s">
        <v>335</v>
      </c>
      <c r="F248" s="620">
        <v>4.9406564584124654E-324</v>
      </c>
      <c r="G248" s="621">
        <v>0</v>
      </c>
      <c r="H248" s="623">
        <v>0.67681999999999998</v>
      </c>
      <c r="I248" s="620">
        <v>43.303019999999997</v>
      </c>
      <c r="J248" s="621">
        <v>43.303019999999997</v>
      </c>
      <c r="K248" s="624" t="s">
        <v>341</v>
      </c>
    </row>
    <row r="249" spans="1:11" ht="14.4" customHeight="1" thickBot="1" x14ac:dyDescent="0.35">
      <c r="A249" s="640" t="s">
        <v>575</v>
      </c>
      <c r="B249" s="620">
        <v>0</v>
      </c>
      <c r="C249" s="620">
        <v>18.684159999999999</v>
      </c>
      <c r="D249" s="621">
        <v>18.684159999999999</v>
      </c>
      <c r="E249" s="622" t="s">
        <v>335</v>
      </c>
      <c r="F249" s="620">
        <v>4.9406564584124654E-324</v>
      </c>
      <c r="G249" s="621">
        <v>0</v>
      </c>
      <c r="H249" s="623">
        <v>0.67681999999999998</v>
      </c>
      <c r="I249" s="620">
        <v>43.303019999999997</v>
      </c>
      <c r="J249" s="621">
        <v>43.303019999999997</v>
      </c>
      <c r="K249" s="624" t="s">
        <v>341</v>
      </c>
    </row>
    <row r="250" spans="1:11" ht="14.4" customHeight="1" thickBot="1" x14ac:dyDescent="0.35">
      <c r="A250" s="636" t="s">
        <v>576</v>
      </c>
      <c r="B250" s="620">
        <v>0</v>
      </c>
      <c r="C250" s="620">
        <v>18.684159999999999</v>
      </c>
      <c r="D250" s="621">
        <v>18.684159999999999</v>
      </c>
      <c r="E250" s="622" t="s">
        <v>335</v>
      </c>
      <c r="F250" s="620">
        <v>4.9406564584124654E-324</v>
      </c>
      <c r="G250" s="621">
        <v>0</v>
      </c>
      <c r="H250" s="623">
        <v>0.67681999999999998</v>
      </c>
      <c r="I250" s="620">
        <v>43.303019999999997</v>
      </c>
      <c r="J250" s="621">
        <v>43.303019999999997</v>
      </c>
      <c r="K250" s="624" t="s">
        <v>341</v>
      </c>
    </row>
    <row r="251" spans="1:11" ht="14.4" customHeight="1" thickBot="1" x14ac:dyDescent="0.35">
      <c r="A251" s="637" t="s">
        <v>577</v>
      </c>
      <c r="B251" s="615">
        <v>0</v>
      </c>
      <c r="C251" s="615">
        <v>15.584160000000001</v>
      </c>
      <c r="D251" s="616">
        <v>15.584160000000001</v>
      </c>
      <c r="E251" s="625" t="s">
        <v>335</v>
      </c>
      <c r="F251" s="615">
        <v>4.9406564584124654E-324</v>
      </c>
      <c r="G251" s="616">
        <v>0</v>
      </c>
      <c r="H251" s="618">
        <v>0.67681999999999998</v>
      </c>
      <c r="I251" s="615">
        <v>12.773619999999999</v>
      </c>
      <c r="J251" s="616">
        <v>12.773619999999999</v>
      </c>
      <c r="K251" s="626" t="s">
        <v>341</v>
      </c>
    </row>
    <row r="252" spans="1:11" ht="14.4" customHeight="1" thickBot="1" x14ac:dyDescent="0.35">
      <c r="A252" s="637" t="s">
        <v>578</v>
      </c>
      <c r="B252" s="615">
        <v>0</v>
      </c>
      <c r="C252" s="615">
        <v>3.1</v>
      </c>
      <c r="D252" s="616">
        <v>3.1</v>
      </c>
      <c r="E252" s="625" t="s">
        <v>335</v>
      </c>
      <c r="F252" s="615">
        <v>4.9406564584124654E-324</v>
      </c>
      <c r="G252" s="616">
        <v>0</v>
      </c>
      <c r="H252" s="618">
        <v>4.9406564584124654E-324</v>
      </c>
      <c r="I252" s="615">
        <v>30.529399999999999</v>
      </c>
      <c r="J252" s="616">
        <v>30.529399999999999</v>
      </c>
      <c r="K252" s="626" t="s">
        <v>341</v>
      </c>
    </row>
    <row r="253" spans="1:11" ht="14.4" customHeight="1" thickBot="1" x14ac:dyDescent="0.35">
      <c r="A253" s="642"/>
      <c r="B253" s="615">
        <v>-3895.7193538455199</v>
      </c>
      <c r="C253" s="615">
        <v>-8576.1742000000704</v>
      </c>
      <c r="D253" s="616">
        <v>-4680.4548461545501</v>
      </c>
      <c r="E253" s="617">
        <v>2.201435324527</v>
      </c>
      <c r="F253" s="615">
        <v>10165.6147260698</v>
      </c>
      <c r="G253" s="616">
        <v>9318.4801655640294</v>
      </c>
      <c r="H253" s="618">
        <v>264.679309999998</v>
      </c>
      <c r="I253" s="615">
        <v>1163.8619599999299</v>
      </c>
      <c r="J253" s="616">
        <v>-8154.6182055641002</v>
      </c>
      <c r="K253" s="619">
        <v>0.114490071811</v>
      </c>
    </row>
    <row r="254" spans="1:11" ht="14.4" customHeight="1" thickBot="1" x14ac:dyDescent="0.35">
      <c r="A254" s="643" t="s">
        <v>66</v>
      </c>
      <c r="B254" s="629">
        <v>-3895.7193538454299</v>
      </c>
      <c r="C254" s="629">
        <v>-8576.1742000000704</v>
      </c>
      <c r="D254" s="630">
        <v>-4680.4548461546401</v>
      </c>
      <c r="E254" s="631" t="s">
        <v>335</v>
      </c>
      <c r="F254" s="629">
        <v>10165.6147260698</v>
      </c>
      <c r="G254" s="630">
        <v>9318.4801655640204</v>
      </c>
      <c r="H254" s="629">
        <v>264.679309999998</v>
      </c>
      <c r="I254" s="629">
        <v>1163.8619599999499</v>
      </c>
      <c r="J254" s="630">
        <v>-8154.6182055640702</v>
      </c>
      <c r="K254" s="632">
        <v>0.114490071811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579</v>
      </c>
      <c r="B5" s="645" t="s">
        <v>580</v>
      </c>
      <c r="C5" s="646" t="s">
        <v>581</v>
      </c>
      <c r="D5" s="646" t="s">
        <v>581</v>
      </c>
      <c r="E5" s="646"/>
      <c r="F5" s="646" t="s">
        <v>581</v>
      </c>
      <c r="G5" s="646" t="s">
        <v>581</v>
      </c>
      <c r="H5" s="646" t="s">
        <v>581</v>
      </c>
      <c r="I5" s="647" t="s">
        <v>581</v>
      </c>
      <c r="J5" s="648" t="s">
        <v>74</v>
      </c>
    </row>
    <row r="6" spans="1:10" ht="14.4" customHeight="1" x14ac:dyDescent="0.3">
      <c r="A6" s="644" t="s">
        <v>579</v>
      </c>
      <c r="B6" s="645" t="s">
        <v>346</v>
      </c>
      <c r="C6" s="646">
        <v>5521.33133</v>
      </c>
      <c r="D6" s="646">
        <v>5287.6898399999991</v>
      </c>
      <c r="E6" s="646"/>
      <c r="F6" s="646">
        <v>5073.3210700000018</v>
      </c>
      <c r="G6" s="646">
        <v>5252.3861224050615</v>
      </c>
      <c r="H6" s="646">
        <v>-179.06505240505976</v>
      </c>
      <c r="I6" s="647">
        <v>0.96590786582859489</v>
      </c>
      <c r="J6" s="648" t="s">
        <v>1</v>
      </c>
    </row>
    <row r="7" spans="1:10" ht="14.4" customHeight="1" x14ac:dyDescent="0.3">
      <c r="A7" s="644" t="s">
        <v>579</v>
      </c>
      <c r="B7" s="645" t="s">
        <v>347</v>
      </c>
      <c r="C7" s="646">
        <v>649.41906000000006</v>
      </c>
      <c r="D7" s="646">
        <v>640.70598999999913</v>
      </c>
      <c r="E7" s="646"/>
      <c r="F7" s="646">
        <v>434.92987000000011</v>
      </c>
      <c r="G7" s="646">
        <v>589.65304884249406</v>
      </c>
      <c r="H7" s="646">
        <v>-154.72317884249395</v>
      </c>
      <c r="I7" s="647">
        <v>0.7376030207149441</v>
      </c>
      <c r="J7" s="648" t="s">
        <v>1</v>
      </c>
    </row>
    <row r="8" spans="1:10" ht="14.4" customHeight="1" x14ac:dyDescent="0.3">
      <c r="A8" s="644" t="s">
        <v>579</v>
      </c>
      <c r="B8" s="645" t="s">
        <v>582</v>
      </c>
      <c r="C8" s="646">
        <v>91.826510000000013</v>
      </c>
      <c r="D8" s="646">
        <v>0</v>
      </c>
      <c r="E8" s="646"/>
      <c r="F8" s="646" t="s">
        <v>581</v>
      </c>
      <c r="G8" s="646" t="s">
        <v>581</v>
      </c>
      <c r="H8" s="646" t="s">
        <v>581</v>
      </c>
      <c r="I8" s="647" t="s">
        <v>581</v>
      </c>
      <c r="J8" s="648" t="s">
        <v>1</v>
      </c>
    </row>
    <row r="9" spans="1:10" ht="14.4" customHeight="1" x14ac:dyDescent="0.3">
      <c r="A9" s="644" t="s">
        <v>579</v>
      </c>
      <c r="B9" s="645" t="s">
        <v>348</v>
      </c>
      <c r="C9" s="646">
        <v>394.25961999999998</v>
      </c>
      <c r="D9" s="646">
        <v>510.62576999999891</v>
      </c>
      <c r="E9" s="646"/>
      <c r="F9" s="646">
        <v>619.02804000000003</v>
      </c>
      <c r="G9" s="646">
        <v>513.3378407431112</v>
      </c>
      <c r="H9" s="646">
        <v>105.69019925688883</v>
      </c>
      <c r="I9" s="647">
        <v>1.2058881907164509</v>
      </c>
      <c r="J9" s="648" t="s">
        <v>1</v>
      </c>
    </row>
    <row r="10" spans="1:10" ht="14.4" customHeight="1" x14ac:dyDescent="0.3">
      <c r="A10" s="644" t="s">
        <v>579</v>
      </c>
      <c r="B10" s="645" t="s">
        <v>349</v>
      </c>
      <c r="C10" s="646">
        <v>754.23253000000011</v>
      </c>
      <c r="D10" s="646">
        <v>628.81707000000006</v>
      </c>
      <c r="E10" s="646"/>
      <c r="F10" s="646">
        <v>493.72640999999999</v>
      </c>
      <c r="G10" s="646">
        <v>468.12109868779936</v>
      </c>
      <c r="H10" s="646">
        <v>25.605311312200627</v>
      </c>
      <c r="I10" s="647">
        <v>1.0546980501070673</v>
      </c>
      <c r="J10" s="648" t="s">
        <v>1</v>
      </c>
    </row>
    <row r="11" spans="1:10" ht="14.4" customHeight="1" x14ac:dyDescent="0.3">
      <c r="A11" s="644" t="s">
        <v>579</v>
      </c>
      <c r="B11" s="645" t="s">
        <v>350</v>
      </c>
      <c r="C11" s="646">
        <v>48.482849999999999</v>
      </c>
      <c r="D11" s="646">
        <v>231.23458000000005</v>
      </c>
      <c r="E11" s="646"/>
      <c r="F11" s="646">
        <v>14.606079999999999</v>
      </c>
      <c r="G11" s="646">
        <v>176.01298993998225</v>
      </c>
      <c r="H11" s="646">
        <v>-161.40690993998226</v>
      </c>
      <c r="I11" s="647">
        <v>8.2982966228688296E-2</v>
      </c>
      <c r="J11" s="648" t="s">
        <v>1</v>
      </c>
    </row>
    <row r="12" spans="1:10" ht="14.4" customHeight="1" x14ac:dyDescent="0.3">
      <c r="A12" s="644" t="s">
        <v>579</v>
      </c>
      <c r="B12" s="645" t="s">
        <v>351</v>
      </c>
      <c r="C12" s="646">
        <v>248.45674000000002</v>
      </c>
      <c r="D12" s="646">
        <v>266.38239999999996</v>
      </c>
      <c r="E12" s="646"/>
      <c r="F12" s="646">
        <v>254.93378000000001</v>
      </c>
      <c r="G12" s="646">
        <v>255.75466409122848</v>
      </c>
      <c r="H12" s="646">
        <v>-0.82088409122846429</v>
      </c>
      <c r="I12" s="647">
        <v>0.99679034556751756</v>
      </c>
      <c r="J12" s="648" t="s">
        <v>1</v>
      </c>
    </row>
    <row r="13" spans="1:10" ht="14.4" customHeight="1" x14ac:dyDescent="0.3">
      <c r="A13" s="644" t="s">
        <v>579</v>
      </c>
      <c r="B13" s="645" t="s">
        <v>583</v>
      </c>
      <c r="C13" s="646">
        <v>7708.00864</v>
      </c>
      <c r="D13" s="646">
        <v>7565.4556499999981</v>
      </c>
      <c r="E13" s="646"/>
      <c r="F13" s="646">
        <v>6890.5452500000019</v>
      </c>
      <c r="G13" s="646">
        <v>7255.2657647096776</v>
      </c>
      <c r="H13" s="646">
        <v>-364.72051470967563</v>
      </c>
      <c r="I13" s="647">
        <v>0.94973023366232678</v>
      </c>
      <c r="J13" s="648" t="s">
        <v>584</v>
      </c>
    </row>
    <row r="15" spans="1:10" ht="14.4" customHeight="1" x14ac:dyDescent="0.3">
      <c r="A15" s="644" t="s">
        <v>579</v>
      </c>
      <c r="B15" s="645" t="s">
        <v>580</v>
      </c>
      <c r="C15" s="646" t="s">
        <v>581</v>
      </c>
      <c r="D15" s="646" t="s">
        <v>581</v>
      </c>
      <c r="E15" s="646"/>
      <c r="F15" s="646" t="s">
        <v>581</v>
      </c>
      <c r="G15" s="646" t="s">
        <v>581</v>
      </c>
      <c r="H15" s="646" t="s">
        <v>581</v>
      </c>
      <c r="I15" s="647" t="s">
        <v>581</v>
      </c>
      <c r="J15" s="648" t="s">
        <v>74</v>
      </c>
    </row>
    <row r="16" spans="1:10" ht="14.4" customHeight="1" x14ac:dyDescent="0.3">
      <c r="A16" s="644" t="s">
        <v>585</v>
      </c>
      <c r="B16" s="645" t="s">
        <v>586</v>
      </c>
      <c r="C16" s="646" t="s">
        <v>581</v>
      </c>
      <c r="D16" s="646" t="s">
        <v>581</v>
      </c>
      <c r="E16" s="646"/>
      <c r="F16" s="646" t="s">
        <v>581</v>
      </c>
      <c r="G16" s="646" t="s">
        <v>581</v>
      </c>
      <c r="H16" s="646" t="s">
        <v>581</v>
      </c>
      <c r="I16" s="647" t="s">
        <v>581</v>
      </c>
      <c r="J16" s="648" t="s">
        <v>0</v>
      </c>
    </row>
    <row r="17" spans="1:10" ht="14.4" customHeight="1" x14ac:dyDescent="0.3">
      <c r="A17" s="644" t="s">
        <v>585</v>
      </c>
      <c r="B17" s="645" t="s">
        <v>346</v>
      </c>
      <c r="C17" s="646">
        <v>1100.5994099999998</v>
      </c>
      <c r="D17" s="646">
        <v>935.3066299999989</v>
      </c>
      <c r="E17" s="646"/>
      <c r="F17" s="646">
        <v>923.93740000000003</v>
      </c>
      <c r="G17" s="646">
        <v>929.44648303906661</v>
      </c>
      <c r="H17" s="646">
        <v>-5.5090830390665815</v>
      </c>
      <c r="I17" s="647">
        <v>0.99407272700515992</v>
      </c>
      <c r="J17" s="648" t="s">
        <v>1</v>
      </c>
    </row>
    <row r="18" spans="1:10" ht="14.4" customHeight="1" x14ac:dyDescent="0.3">
      <c r="A18" s="644" t="s">
        <v>585</v>
      </c>
      <c r="B18" s="645" t="s">
        <v>347</v>
      </c>
      <c r="C18" s="646">
        <v>61.489739999999998</v>
      </c>
      <c r="D18" s="646">
        <v>61.835359999999</v>
      </c>
      <c r="E18" s="646"/>
      <c r="F18" s="646">
        <v>54.675969999999992</v>
      </c>
      <c r="G18" s="646">
        <v>54.631504781521251</v>
      </c>
      <c r="H18" s="646">
        <v>4.4465218478741519E-2</v>
      </c>
      <c r="I18" s="647">
        <v>1.0008139116551258</v>
      </c>
      <c r="J18" s="648" t="s">
        <v>1</v>
      </c>
    </row>
    <row r="19" spans="1:10" ht="14.4" customHeight="1" x14ac:dyDescent="0.3">
      <c r="A19" s="644" t="s">
        <v>585</v>
      </c>
      <c r="B19" s="645" t="s">
        <v>349</v>
      </c>
      <c r="C19" s="646">
        <v>294.38943000000006</v>
      </c>
      <c r="D19" s="646">
        <v>238.69596999999999</v>
      </c>
      <c r="E19" s="646"/>
      <c r="F19" s="646">
        <v>276.22442999999998</v>
      </c>
      <c r="G19" s="646">
        <v>196.14780937322999</v>
      </c>
      <c r="H19" s="646">
        <v>80.076620626769994</v>
      </c>
      <c r="I19" s="647">
        <v>1.408246316299155</v>
      </c>
      <c r="J19" s="648" t="s">
        <v>1</v>
      </c>
    </row>
    <row r="20" spans="1:10" ht="14.4" customHeight="1" x14ac:dyDescent="0.3">
      <c r="A20" s="644" t="s">
        <v>585</v>
      </c>
      <c r="B20" s="645" t="s">
        <v>350</v>
      </c>
      <c r="C20" s="646">
        <v>10.779689999999999</v>
      </c>
      <c r="D20" s="646">
        <v>2.9158499999999998</v>
      </c>
      <c r="E20" s="646"/>
      <c r="F20" s="646">
        <v>2.9757900000000004</v>
      </c>
      <c r="G20" s="646">
        <v>5.4281260994125002</v>
      </c>
      <c r="H20" s="646">
        <v>-2.4523360994124999</v>
      </c>
      <c r="I20" s="647">
        <v>0.54821681469818428</v>
      </c>
      <c r="J20" s="648" t="s">
        <v>1</v>
      </c>
    </row>
    <row r="21" spans="1:10" ht="14.4" customHeight="1" x14ac:dyDescent="0.3">
      <c r="A21" s="644" t="s">
        <v>585</v>
      </c>
      <c r="B21" s="645" t="s">
        <v>351</v>
      </c>
      <c r="C21" s="646">
        <v>6.9745200000000001</v>
      </c>
      <c r="D21" s="646">
        <v>8.5168999999999997</v>
      </c>
      <c r="E21" s="646"/>
      <c r="F21" s="646">
        <v>11.108999999999998</v>
      </c>
      <c r="G21" s="646">
        <v>7.7940248080869177</v>
      </c>
      <c r="H21" s="646">
        <v>3.3149751919130805</v>
      </c>
      <c r="I21" s="647">
        <v>1.4253226379871837</v>
      </c>
      <c r="J21" s="648" t="s">
        <v>1</v>
      </c>
    </row>
    <row r="22" spans="1:10" ht="14.4" customHeight="1" x14ac:dyDescent="0.3">
      <c r="A22" s="644" t="s">
        <v>585</v>
      </c>
      <c r="B22" s="645" t="s">
        <v>587</v>
      </c>
      <c r="C22" s="646">
        <v>1474.23279</v>
      </c>
      <c r="D22" s="646">
        <v>1247.2707099999982</v>
      </c>
      <c r="E22" s="646"/>
      <c r="F22" s="646">
        <v>1268.9225899999999</v>
      </c>
      <c r="G22" s="646">
        <v>1193.4479481013175</v>
      </c>
      <c r="H22" s="646">
        <v>75.474641898682421</v>
      </c>
      <c r="I22" s="647">
        <v>1.0632408325966429</v>
      </c>
      <c r="J22" s="648" t="s">
        <v>588</v>
      </c>
    </row>
    <row r="23" spans="1:10" ht="14.4" customHeight="1" x14ac:dyDescent="0.3">
      <c r="A23" s="644" t="s">
        <v>581</v>
      </c>
      <c r="B23" s="645" t="s">
        <v>581</v>
      </c>
      <c r="C23" s="646" t="s">
        <v>581</v>
      </c>
      <c r="D23" s="646" t="s">
        <v>581</v>
      </c>
      <c r="E23" s="646"/>
      <c r="F23" s="646" t="s">
        <v>581</v>
      </c>
      <c r="G23" s="646" t="s">
        <v>581</v>
      </c>
      <c r="H23" s="646" t="s">
        <v>581</v>
      </c>
      <c r="I23" s="647" t="s">
        <v>581</v>
      </c>
      <c r="J23" s="648" t="s">
        <v>589</v>
      </c>
    </row>
    <row r="24" spans="1:10" ht="14.4" customHeight="1" x14ac:dyDescent="0.3">
      <c r="A24" s="644" t="s">
        <v>590</v>
      </c>
      <c r="B24" s="645" t="s">
        <v>591</v>
      </c>
      <c r="C24" s="646" t="s">
        <v>581</v>
      </c>
      <c r="D24" s="646" t="s">
        <v>581</v>
      </c>
      <c r="E24" s="646"/>
      <c r="F24" s="646" t="s">
        <v>581</v>
      </c>
      <c r="G24" s="646" t="s">
        <v>581</v>
      </c>
      <c r="H24" s="646" t="s">
        <v>581</v>
      </c>
      <c r="I24" s="647" t="s">
        <v>581</v>
      </c>
      <c r="J24" s="648" t="s">
        <v>0</v>
      </c>
    </row>
    <row r="25" spans="1:10" ht="14.4" customHeight="1" x14ac:dyDescent="0.3">
      <c r="A25" s="644" t="s">
        <v>590</v>
      </c>
      <c r="B25" s="645" t="s">
        <v>346</v>
      </c>
      <c r="C25" s="646">
        <v>5.3288200000000003</v>
      </c>
      <c r="D25" s="646">
        <v>6.6813200000000004</v>
      </c>
      <c r="E25" s="646"/>
      <c r="F25" s="646">
        <v>5.4796800000000001</v>
      </c>
      <c r="G25" s="646">
        <v>6.1291826176909163</v>
      </c>
      <c r="H25" s="646">
        <v>-0.64950261769091622</v>
      </c>
      <c r="I25" s="647">
        <v>0.89403111993820683</v>
      </c>
      <c r="J25" s="648" t="s">
        <v>1</v>
      </c>
    </row>
    <row r="26" spans="1:10" ht="14.4" customHeight="1" x14ac:dyDescent="0.3">
      <c r="A26" s="644" t="s">
        <v>590</v>
      </c>
      <c r="B26" s="645" t="s">
        <v>592</v>
      </c>
      <c r="C26" s="646">
        <v>5.3288200000000003</v>
      </c>
      <c r="D26" s="646">
        <v>6.6813200000000004</v>
      </c>
      <c r="E26" s="646"/>
      <c r="F26" s="646">
        <v>5.4796800000000001</v>
      </c>
      <c r="G26" s="646">
        <v>6.1291826176909163</v>
      </c>
      <c r="H26" s="646">
        <v>-0.64950261769091622</v>
      </c>
      <c r="I26" s="647">
        <v>0.89403111993820683</v>
      </c>
      <c r="J26" s="648" t="s">
        <v>588</v>
      </c>
    </row>
    <row r="27" spans="1:10" ht="14.4" customHeight="1" x14ac:dyDescent="0.3">
      <c r="A27" s="644" t="s">
        <v>581</v>
      </c>
      <c r="B27" s="645" t="s">
        <v>581</v>
      </c>
      <c r="C27" s="646" t="s">
        <v>581</v>
      </c>
      <c r="D27" s="646" t="s">
        <v>581</v>
      </c>
      <c r="E27" s="646"/>
      <c r="F27" s="646" t="s">
        <v>581</v>
      </c>
      <c r="G27" s="646" t="s">
        <v>581</v>
      </c>
      <c r="H27" s="646" t="s">
        <v>581</v>
      </c>
      <c r="I27" s="647" t="s">
        <v>581</v>
      </c>
      <c r="J27" s="648" t="s">
        <v>589</v>
      </c>
    </row>
    <row r="28" spans="1:10" ht="14.4" customHeight="1" x14ac:dyDescent="0.3">
      <c r="A28" s="644" t="s">
        <v>593</v>
      </c>
      <c r="B28" s="645" t="s">
        <v>594</v>
      </c>
      <c r="C28" s="646" t="s">
        <v>581</v>
      </c>
      <c r="D28" s="646" t="s">
        <v>581</v>
      </c>
      <c r="E28" s="646"/>
      <c r="F28" s="646" t="s">
        <v>581</v>
      </c>
      <c r="G28" s="646" t="s">
        <v>581</v>
      </c>
      <c r="H28" s="646" t="s">
        <v>581</v>
      </c>
      <c r="I28" s="647" t="s">
        <v>581</v>
      </c>
      <c r="J28" s="648" t="s">
        <v>0</v>
      </c>
    </row>
    <row r="29" spans="1:10" ht="14.4" customHeight="1" x14ac:dyDescent="0.3">
      <c r="A29" s="644" t="s">
        <v>593</v>
      </c>
      <c r="B29" s="645" t="s">
        <v>346</v>
      </c>
      <c r="C29" s="646">
        <v>2768.2440799999999</v>
      </c>
      <c r="D29" s="646">
        <v>2908.0135700000001</v>
      </c>
      <c r="E29" s="646"/>
      <c r="F29" s="646">
        <v>2611.3509200000008</v>
      </c>
      <c r="G29" s="646">
        <v>2829.5854828103038</v>
      </c>
      <c r="H29" s="646">
        <v>-218.23456281030303</v>
      </c>
      <c r="I29" s="647">
        <v>0.92287401665859703</v>
      </c>
      <c r="J29" s="648" t="s">
        <v>1</v>
      </c>
    </row>
    <row r="30" spans="1:10" ht="14.4" customHeight="1" x14ac:dyDescent="0.3">
      <c r="A30" s="644" t="s">
        <v>593</v>
      </c>
      <c r="B30" s="645" t="s">
        <v>347</v>
      </c>
      <c r="C30" s="646">
        <v>513.65092000000004</v>
      </c>
      <c r="D30" s="646">
        <v>561.0686300000001</v>
      </c>
      <c r="E30" s="646"/>
      <c r="F30" s="646">
        <v>380.2539000000001</v>
      </c>
      <c r="G30" s="646">
        <v>522.39409080923167</v>
      </c>
      <c r="H30" s="646">
        <v>-142.14019080923157</v>
      </c>
      <c r="I30" s="647">
        <v>0.72790620470257494</v>
      </c>
      <c r="J30" s="648" t="s">
        <v>1</v>
      </c>
    </row>
    <row r="31" spans="1:10" ht="14.4" customHeight="1" x14ac:dyDescent="0.3">
      <c r="A31" s="644" t="s">
        <v>593</v>
      </c>
      <c r="B31" s="645" t="s">
        <v>582</v>
      </c>
      <c r="C31" s="646">
        <v>91.826510000000013</v>
      </c>
      <c r="D31" s="646">
        <v>0</v>
      </c>
      <c r="E31" s="646"/>
      <c r="F31" s="646" t="s">
        <v>581</v>
      </c>
      <c r="G31" s="646" t="s">
        <v>581</v>
      </c>
      <c r="H31" s="646" t="s">
        <v>581</v>
      </c>
      <c r="I31" s="647" t="s">
        <v>581</v>
      </c>
      <c r="J31" s="648" t="s">
        <v>1</v>
      </c>
    </row>
    <row r="32" spans="1:10" ht="14.4" customHeight="1" x14ac:dyDescent="0.3">
      <c r="A32" s="644" t="s">
        <v>593</v>
      </c>
      <c r="B32" s="645" t="s">
        <v>348</v>
      </c>
      <c r="C32" s="646">
        <v>394.25961999999998</v>
      </c>
      <c r="D32" s="646">
        <v>510.62576999999891</v>
      </c>
      <c r="E32" s="646"/>
      <c r="F32" s="646">
        <v>619.02804000000003</v>
      </c>
      <c r="G32" s="646">
        <v>513.3378407431112</v>
      </c>
      <c r="H32" s="646">
        <v>105.69019925688883</v>
      </c>
      <c r="I32" s="647">
        <v>1.2058881907164509</v>
      </c>
      <c r="J32" s="648" t="s">
        <v>1</v>
      </c>
    </row>
    <row r="33" spans="1:10" ht="14.4" customHeight="1" x14ac:dyDescent="0.3">
      <c r="A33" s="644" t="s">
        <v>593</v>
      </c>
      <c r="B33" s="645" t="s">
        <v>349</v>
      </c>
      <c r="C33" s="646">
        <v>419.55486999999999</v>
      </c>
      <c r="D33" s="646">
        <v>389.40361999999999</v>
      </c>
      <c r="E33" s="646"/>
      <c r="F33" s="646">
        <v>217.50198</v>
      </c>
      <c r="G33" s="646">
        <v>267.64093615412725</v>
      </c>
      <c r="H33" s="646">
        <v>-50.138956154127243</v>
      </c>
      <c r="I33" s="647">
        <v>0.81266335085133035</v>
      </c>
      <c r="J33" s="648" t="s">
        <v>1</v>
      </c>
    </row>
    <row r="34" spans="1:10" ht="14.4" customHeight="1" x14ac:dyDescent="0.3">
      <c r="A34" s="644" t="s">
        <v>593</v>
      </c>
      <c r="B34" s="645" t="s">
        <v>350</v>
      </c>
      <c r="C34" s="646">
        <v>37.703159999999997</v>
      </c>
      <c r="D34" s="646">
        <v>228.31873000000004</v>
      </c>
      <c r="E34" s="646"/>
      <c r="F34" s="646">
        <v>11.630289999999999</v>
      </c>
      <c r="G34" s="646">
        <v>170.58486384056974</v>
      </c>
      <c r="H34" s="646">
        <v>-158.95457384056974</v>
      </c>
      <c r="I34" s="647">
        <v>6.8178909536017102E-2</v>
      </c>
      <c r="J34" s="648" t="s">
        <v>1</v>
      </c>
    </row>
    <row r="35" spans="1:10" ht="14.4" customHeight="1" x14ac:dyDescent="0.3">
      <c r="A35" s="644" t="s">
        <v>593</v>
      </c>
      <c r="B35" s="645" t="s">
        <v>351</v>
      </c>
      <c r="C35" s="646">
        <v>113.72433000000001</v>
      </c>
      <c r="D35" s="646">
        <v>124.56619000000001</v>
      </c>
      <c r="E35" s="646"/>
      <c r="F35" s="646">
        <v>118.88803000000001</v>
      </c>
      <c r="G35" s="646">
        <v>118.10793431145315</v>
      </c>
      <c r="H35" s="646">
        <v>0.78009568854686506</v>
      </c>
      <c r="I35" s="647">
        <v>1.0066049388899625</v>
      </c>
      <c r="J35" s="648" t="s">
        <v>1</v>
      </c>
    </row>
    <row r="36" spans="1:10" ht="14.4" customHeight="1" x14ac:dyDescent="0.3">
      <c r="A36" s="644" t="s">
        <v>593</v>
      </c>
      <c r="B36" s="645" t="s">
        <v>595</v>
      </c>
      <c r="C36" s="646">
        <v>4338.9634900000001</v>
      </c>
      <c r="D36" s="646">
        <v>4721.996509999999</v>
      </c>
      <c r="E36" s="646"/>
      <c r="F36" s="646">
        <v>3958.6531600000012</v>
      </c>
      <c r="G36" s="646">
        <v>4421.6511486687968</v>
      </c>
      <c r="H36" s="646">
        <v>-462.99798866879564</v>
      </c>
      <c r="I36" s="647">
        <v>0.89528844019994924</v>
      </c>
      <c r="J36" s="648" t="s">
        <v>588</v>
      </c>
    </row>
    <row r="37" spans="1:10" ht="14.4" customHeight="1" x14ac:dyDescent="0.3">
      <c r="A37" s="644" t="s">
        <v>581</v>
      </c>
      <c r="B37" s="645" t="s">
        <v>581</v>
      </c>
      <c r="C37" s="646" t="s">
        <v>581</v>
      </c>
      <c r="D37" s="646" t="s">
        <v>581</v>
      </c>
      <c r="E37" s="646"/>
      <c r="F37" s="646" t="s">
        <v>581</v>
      </c>
      <c r="G37" s="646" t="s">
        <v>581</v>
      </c>
      <c r="H37" s="646" t="s">
        <v>581</v>
      </c>
      <c r="I37" s="647" t="s">
        <v>581</v>
      </c>
      <c r="J37" s="648" t="s">
        <v>589</v>
      </c>
    </row>
    <row r="38" spans="1:10" ht="14.4" customHeight="1" x14ac:dyDescent="0.3">
      <c r="A38" s="644" t="s">
        <v>596</v>
      </c>
      <c r="B38" s="645" t="s">
        <v>597</v>
      </c>
      <c r="C38" s="646" t="s">
        <v>581</v>
      </c>
      <c r="D38" s="646" t="s">
        <v>581</v>
      </c>
      <c r="E38" s="646"/>
      <c r="F38" s="646" t="s">
        <v>581</v>
      </c>
      <c r="G38" s="646" t="s">
        <v>581</v>
      </c>
      <c r="H38" s="646" t="s">
        <v>581</v>
      </c>
      <c r="I38" s="647" t="s">
        <v>581</v>
      </c>
      <c r="J38" s="648" t="s">
        <v>0</v>
      </c>
    </row>
    <row r="39" spans="1:10" ht="14.4" customHeight="1" x14ac:dyDescent="0.3">
      <c r="A39" s="644" t="s">
        <v>596</v>
      </c>
      <c r="B39" s="645" t="s">
        <v>346</v>
      </c>
      <c r="C39" s="646">
        <v>1646.46515</v>
      </c>
      <c r="D39" s="646">
        <v>1437.6883199999997</v>
      </c>
      <c r="E39" s="646"/>
      <c r="F39" s="646">
        <v>1532.5530700000013</v>
      </c>
      <c r="G39" s="646">
        <v>1487.2249739379999</v>
      </c>
      <c r="H39" s="646">
        <v>45.32809606200135</v>
      </c>
      <c r="I39" s="647">
        <v>1.0304783048000987</v>
      </c>
      <c r="J39" s="648" t="s">
        <v>1</v>
      </c>
    </row>
    <row r="40" spans="1:10" ht="14.4" customHeight="1" x14ac:dyDescent="0.3">
      <c r="A40" s="644" t="s">
        <v>596</v>
      </c>
      <c r="B40" s="645" t="s">
        <v>347</v>
      </c>
      <c r="C40" s="646">
        <v>74.278400000000005</v>
      </c>
      <c r="D40" s="646">
        <v>17.802</v>
      </c>
      <c r="E40" s="646"/>
      <c r="F40" s="646">
        <v>0</v>
      </c>
      <c r="G40" s="646">
        <v>12.627453251741168</v>
      </c>
      <c r="H40" s="646">
        <v>-12.627453251741168</v>
      </c>
      <c r="I40" s="647">
        <v>0</v>
      </c>
      <c r="J40" s="648" t="s">
        <v>1</v>
      </c>
    </row>
    <row r="41" spans="1:10" ht="14.4" customHeight="1" x14ac:dyDescent="0.3">
      <c r="A41" s="644" t="s">
        <v>596</v>
      </c>
      <c r="B41" s="645" t="s">
        <v>349</v>
      </c>
      <c r="C41" s="646">
        <v>40.288229999999999</v>
      </c>
      <c r="D41" s="646">
        <v>0.71748000000000001</v>
      </c>
      <c r="E41" s="646"/>
      <c r="F41" s="646">
        <v>0</v>
      </c>
      <c r="G41" s="646">
        <v>4.3323531604420831</v>
      </c>
      <c r="H41" s="646">
        <v>-4.3323531604420831</v>
      </c>
      <c r="I41" s="647">
        <v>0</v>
      </c>
      <c r="J41" s="648" t="s">
        <v>1</v>
      </c>
    </row>
    <row r="42" spans="1:10" ht="14.4" customHeight="1" x14ac:dyDescent="0.3">
      <c r="A42" s="644" t="s">
        <v>596</v>
      </c>
      <c r="B42" s="645" t="s">
        <v>351</v>
      </c>
      <c r="C42" s="646">
        <v>127.75789</v>
      </c>
      <c r="D42" s="646">
        <v>133.29930999999999</v>
      </c>
      <c r="E42" s="646"/>
      <c r="F42" s="646">
        <v>124.93674999999999</v>
      </c>
      <c r="G42" s="646">
        <v>129.85270497168841</v>
      </c>
      <c r="H42" s="646">
        <v>-4.9159549716884214</v>
      </c>
      <c r="I42" s="647">
        <v>0.96214206725412277</v>
      </c>
      <c r="J42" s="648" t="s">
        <v>1</v>
      </c>
    </row>
    <row r="43" spans="1:10" ht="14.4" customHeight="1" x14ac:dyDescent="0.3">
      <c r="A43" s="644" t="s">
        <v>596</v>
      </c>
      <c r="B43" s="645" t="s">
        <v>598</v>
      </c>
      <c r="C43" s="646">
        <v>1888.7896699999999</v>
      </c>
      <c r="D43" s="646">
        <v>1589.5071099999996</v>
      </c>
      <c r="E43" s="646"/>
      <c r="F43" s="646">
        <v>1657.4898200000014</v>
      </c>
      <c r="G43" s="646">
        <v>1634.0374853218716</v>
      </c>
      <c r="H43" s="646">
        <v>23.452334678129773</v>
      </c>
      <c r="I43" s="647">
        <v>1.0143523847456353</v>
      </c>
      <c r="J43" s="648" t="s">
        <v>588</v>
      </c>
    </row>
    <row r="44" spans="1:10" ht="14.4" customHeight="1" x14ac:dyDescent="0.3">
      <c r="A44" s="644" t="s">
        <v>581</v>
      </c>
      <c r="B44" s="645" t="s">
        <v>581</v>
      </c>
      <c r="C44" s="646" t="s">
        <v>581</v>
      </c>
      <c r="D44" s="646" t="s">
        <v>581</v>
      </c>
      <c r="E44" s="646"/>
      <c r="F44" s="646" t="s">
        <v>581</v>
      </c>
      <c r="G44" s="646" t="s">
        <v>581</v>
      </c>
      <c r="H44" s="646" t="s">
        <v>581</v>
      </c>
      <c r="I44" s="647" t="s">
        <v>581</v>
      </c>
      <c r="J44" s="648" t="s">
        <v>589</v>
      </c>
    </row>
    <row r="45" spans="1:10" ht="14.4" customHeight="1" x14ac:dyDescent="0.3">
      <c r="A45" s="644" t="s">
        <v>599</v>
      </c>
      <c r="B45" s="645" t="s">
        <v>600</v>
      </c>
      <c r="C45" s="646" t="s">
        <v>581</v>
      </c>
      <c r="D45" s="646" t="s">
        <v>581</v>
      </c>
      <c r="E45" s="646"/>
      <c r="F45" s="646" t="s">
        <v>581</v>
      </c>
      <c r="G45" s="646" t="s">
        <v>581</v>
      </c>
      <c r="H45" s="646" t="s">
        <v>581</v>
      </c>
      <c r="I45" s="647" t="s">
        <v>581</v>
      </c>
      <c r="J45" s="648" t="s">
        <v>0</v>
      </c>
    </row>
    <row r="46" spans="1:10" ht="14.4" customHeight="1" x14ac:dyDescent="0.3">
      <c r="A46" s="644" t="s">
        <v>599</v>
      </c>
      <c r="B46" s="645" t="s">
        <v>346</v>
      </c>
      <c r="C46" s="646">
        <v>0.69386999999999999</v>
      </c>
      <c r="D46" s="646">
        <v>0</v>
      </c>
      <c r="E46" s="646"/>
      <c r="F46" s="646" t="s">
        <v>581</v>
      </c>
      <c r="G46" s="646" t="s">
        <v>581</v>
      </c>
      <c r="H46" s="646" t="s">
        <v>581</v>
      </c>
      <c r="I46" s="647" t="s">
        <v>581</v>
      </c>
      <c r="J46" s="648" t="s">
        <v>1</v>
      </c>
    </row>
    <row r="47" spans="1:10" ht="14.4" customHeight="1" x14ac:dyDescent="0.3">
      <c r="A47" s="644" t="s">
        <v>599</v>
      </c>
      <c r="B47" s="645" t="s">
        <v>601</v>
      </c>
      <c r="C47" s="646">
        <v>0.69386999999999999</v>
      </c>
      <c r="D47" s="646">
        <v>0</v>
      </c>
      <c r="E47" s="646"/>
      <c r="F47" s="646" t="s">
        <v>581</v>
      </c>
      <c r="G47" s="646" t="s">
        <v>581</v>
      </c>
      <c r="H47" s="646" t="s">
        <v>581</v>
      </c>
      <c r="I47" s="647" t="s">
        <v>581</v>
      </c>
      <c r="J47" s="648" t="s">
        <v>588</v>
      </c>
    </row>
    <row r="48" spans="1:10" ht="14.4" customHeight="1" x14ac:dyDescent="0.3">
      <c r="A48" s="644" t="s">
        <v>581</v>
      </c>
      <c r="B48" s="645" t="s">
        <v>581</v>
      </c>
      <c r="C48" s="646" t="s">
        <v>581</v>
      </c>
      <c r="D48" s="646" t="s">
        <v>581</v>
      </c>
      <c r="E48" s="646"/>
      <c r="F48" s="646" t="s">
        <v>581</v>
      </c>
      <c r="G48" s="646" t="s">
        <v>581</v>
      </c>
      <c r="H48" s="646" t="s">
        <v>581</v>
      </c>
      <c r="I48" s="647" t="s">
        <v>581</v>
      </c>
      <c r="J48" s="648" t="s">
        <v>589</v>
      </c>
    </row>
    <row r="49" spans="1:10" ht="14.4" customHeight="1" x14ac:dyDescent="0.3">
      <c r="A49" s="644" t="s">
        <v>579</v>
      </c>
      <c r="B49" s="645" t="s">
        <v>583</v>
      </c>
      <c r="C49" s="646">
        <v>7708.00864</v>
      </c>
      <c r="D49" s="646">
        <v>7565.4556499999953</v>
      </c>
      <c r="E49" s="646"/>
      <c r="F49" s="646">
        <v>6890.5452500000019</v>
      </c>
      <c r="G49" s="646">
        <v>7255.2657647096758</v>
      </c>
      <c r="H49" s="646">
        <v>-364.72051470967381</v>
      </c>
      <c r="I49" s="647">
        <v>0.94973023366232701</v>
      </c>
      <c r="J49" s="648" t="s">
        <v>584</v>
      </c>
    </row>
  </sheetData>
  <mergeCells count="3">
    <mergeCell ref="F3:I3"/>
    <mergeCell ref="C4:D4"/>
    <mergeCell ref="A1:I1"/>
  </mergeCells>
  <conditionalFormatting sqref="F14 F50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9">
    <cfRule type="expression" dxfId="63" priority="5">
      <formula>$H15&gt;0</formula>
    </cfRule>
  </conditionalFormatting>
  <conditionalFormatting sqref="A15:A49">
    <cfRule type="expression" dxfId="62" priority="2">
      <formula>AND($J15&lt;&gt;"mezeraKL",$J15&lt;&gt;"")</formula>
    </cfRule>
  </conditionalFormatting>
  <conditionalFormatting sqref="I15:I49">
    <cfRule type="expression" dxfId="61" priority="6">
      <formula>$I15&gt;1</formula>
    </cfRule>
  </conditionalFormatting>
  <conditionalFormatting sqref="B15:B49">
    <cfRule type="expression" dxfId="60" priority="1">
      <formula>OR($J15="NS",$J15="SumaNS",$J15="Účet")</formula>
    </cfRule>
  </conditionalFormatting>
  <conditionalFormatting sqref="A15:D49 F15:I49">
    <cfRule type="expression" dxfId="59" priority="8">
      <formula>AND($J15&lt;&gt;"",$J15&lt;&gt;"mezeraKL")</formula>
    </cfRule>
  </conditionalFormatting>
  <conditionalFormatting sqref="B15:D49 F15:I49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163.37655551566135</v>
      </c>
      <c r="M3" s="207">
        <f>SUBTOTAL(9,M5:M1048576)</f>
        <v>40625.226633333325</v>
      </c>
      <c r="N3" s="208">
        <f>SUBTOTAL(9,N5:N1048576)</f>
        <v>6637209.5943971062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579</v>
      </c>
      <c r="B5" s="655" t="s">
        <v>580</v>
      </c>
      <c r="C5" s="656" t="s">
        <v>585</v>
      </c>
      <c r="D5" s="657" t="s">
        <v>2846</v>
      </c>
      <c r="E5" s="656" t="s">
        <v>602</v>
      </c>
      <c r="F5" s="657" t="s">
        <v>2850</v>
      </c>
      <c r="G5" s="656"/>
      <c r="H5" s="656" t="s">
        <v>603</v>
      </c>
      <c r="I5" s="656" t="s">
        <v>604</v>
      </c>
      <c r="J5" s="656" t="s">
        <v>605</v>
      </c>
      <c r="K5" s="656" t="s">
        <v>606</v>
      </c>
      <c r="L5" s="658">
        <v>100.92003766608718</v>
      </c>
      <c r="M5" s="658">
        <v>19</v>
      </c>
      <c r="N5" s="659">
        <v>1917.4807156556565</v>
      </c>
    </row>
    <row r="6" spans="1:14" ht="14.4" customHeight="1" x14ac:dyDescent="0.3">
      <c r="A6" s="660" t="s">
        <v>579</v>
      </c>
      <c r="B6" s="661" t="s">
        <v>580</v>
      </c>
      <c r="C6" s="662" t="s">
        <v>585</v>
      </c>
      <c r="D6" s="663" t="s">
        <v>2846</v>
      </c>
      <c r="E6" s="662" t="s">
        <v>602</v>
      </c>
      <c r="F6" s="663" t="s">
        <v>2850</v>
      </c>
      <c r="G6" s="662"/>
      <c r="H6" s="662" t="s">
        <v>607</v>
      </c>
      <c r="I6" s="662" t="s">
        <v>608</v>
      </c>
      <c r="J6" s="662" t="s">
        <v>609</v>
      </c>
      <c r="K6" s="662" t="s">
        <v>610</v>
      </c>
      <c r="L6" s="664">
        <v>99.96</v>
      </c>
      <c r="M6" s="664">
        <v>1</v>
      </c>
      <c r="N6" s="665">
        <v>99.96</v>
      </c>
    </row>
    <row r="7" spans="1:14" ht="14.4" customHeight="1" x14ac:dyDescent="0.3">
      <c r="A7" s="660" t="s">
        <v>579</v>
      </c>
      <c r="B7" s="661" t="s">
        <v>580</v>
      </c>
      <c r="C7" s="662" t="s">
        <v>585</v>
      </c>
      <c r="D7" s="663" t="s">
        <v>2846</v>
      </c>
      <c r="E7" s="662" t="s">
        <v>602</v>
      </c>
      <c r="F7" s="663" t="s">
        <v>2850</v>
      </c>
      <c r="G7" s="662"/>
      <c r="H7" s="662" t="s">
        <v>611</v>
      </c>
      <c r="I7" s="662" t="s">
        <v>612</v>
      </c>
      <c r="J7" s="662" t="s">
        <v>613</v>
      </c>
      <c r="K7" s="662" t="s">
        <v>614</v>
      </c>
      <c r="L7" s="664">
        <v>89.79000000000002</v>
      </c>
      <c r="M7" s="664">
        <v>1</v>
      </c>
      <c r="N7" s="665">
        <v>89.79000000000002</v>
      </c>
    </row>
    <row r="8" spans="1:14" ht="14.4" customHeight="1" x14ac:dyDescent="0.3">
      <c r="A8" s="660" t="s">
        <v>579</v>
      </c>
      <c r="B8" s="661" t="s">
        <v>580</v>
      </c>
      <c r="C8" s="662" t="s">
        <v>585</v>
      </c>
      <c r="D8" s="663" t="s">
        <v>2846</v>
      </c>
      <c r="E8" s="662" t="s">
        <v>602</v>
      </c>
      <c r="F8" s="663" t="s">
        <v>2850</v>
      </c>
      <c r="G8" s="662"/>
      <c r="H8" s="662" t="s">
        <v>615</v>
      </c>
      <c r="I8" s="662" t="s">
        <v>615</v>
      </c>
      <c r="J8" s="662" t="s">
        <v>616</v>
      </c>
      <c r="K8" s="662" t="s">
        <v>617</v>
      </c>
      <c r="L8" s="664">
        <v>1.1571428571428575E-2</v>
      </c>
      <c r="M8" s="664">
        <v>13</v>
      </c>
      <c r="N8" s="665">
        <v>0.15042857142857147</v>
      </c>
    </row>
    <row r="9" spans="1:14" ht="14.4" customHeight="1" x14ac:dyDescent="0.3">
      <c r="A9" s="660" t="s">
        <v>579</v>
      </c>
      <c r="B9" s="661" t="s">
        <v>580</v>
      </c>
      <c r="C9" s="662" t="s">
        <v>585</v>
      </c>
      <c r="D9" s="663" t="s">
        <v>2846</v>
      </c>
      <c r="E9" s="662" t="s">
        <v>602</v>
      </c>
      <c r="F9" s="663" t="s">
        <v>2850</v>
      </c>
      <c r="G9" s="662"/>
      <c r="H9" s="662" t="s">
        <v>618</v>
      </c>
      <c r="I9" s="662" t="s">
        <v>618</v>
      </c>
      <c r="J9" s="662" t="s">
        <v>619</v>
      </c>
      <c r="K9" s="662" t="s">
        <v>620</v>
      </c>
      <c r="L9" s="664">
        <v>64.86</v>
      </c>
      <c r="M9" s="664">
        <v>1</v>
      </c>
      <c r="N9" s="665">
        <v>64.86</v>
      </c>
    </row>
    <row r="10" spans="1:14" ht="14.4" customHeight="1" x14ac:dyDescent="0.3">
      <c r="A10" s="660" t="s">
        <v>579</v>
      </c>
      <c r="B10" s="661" t="s">
        <v>580</v>
      </c>
      <c r="C10" s="662" t="s">
        <v>585</v>
      </c>
      <c r="D10" s="663" t="s">
        <v>2846</v>
      </c>
      <c r="E10" s="662" t="s">
        <v>602</v>
      </c>
      <c r="F10" s="663" t="s">
        <v>2850</v>
      </c>
      <c r="G10" s="662"/>
      <c r="H10" s="662" t="s">
        <v>621</v>
      </c>
      <c r="I10" s="662" t="s">
        <v>621</v>
      </c>
      <c r="J10" s="662" t="s">
        <v>622</v>
      </c>
      <c r="K10" s="662" t="s">
        <v>623</v>
      </c>
      <c r="L10" s="664">
        <v>82.420000000000044</v>
      </c>
      <c r="M10" s="664">
        <v>1</v>
      </c>
      <c r="N10" s="665">
        <v>82.420000000000044</v>
      </c>
    </row>
    <row r="11" spans="1:14" ht="14.4" customHeight="1" x14ac:dyDescent="0.3">
      <c r="A11" s="660" t="s">
        <v>579</v>
      </c>
      <c r="B11" s="661" t="s">
        <v>580</v>
      </c>
      <c r="C11" s="662" t="s">
        <v>585</v>
      </c>
      <c r="D11" s="663" t="s">
        <v>2846</v>
      </c>
      <c r="E11" s="662" t="s">
        <v>602</v>
      </c>
      <c r="F11" s="663" t="s">
        <v>2850</v>
      </c>
      <c r="G11" s="662"/>
      <c r="H11" s="662" t="s">
        <v>624</v>
      </c>
      <c r="I11" s="662" t="s">
        <v>624</v>
      </c>
      <c r="J11" s="662" t="s">
        <v>625</v>
      </c>
      <c r="K11" s="662" t="s">
        <v>626</v>
      </c>
      <c r="L11" s="664">
        <v>100.73000000000003</v>
      </c>
      <c r="M11" s="664">
        <v>2</v>
      </c>
      <c r="N11" s="665">
        <v>201.46000000000006</v>
      </c>
    </row>
    <row r="12" spans="1:14" ht="14.4" customHeight="1" x14ac:dyDescent="0.3">
      <c r="A12" s="660" t="s">
        <v>579</v>
      </c>
      <c r="B12" s="661" t="s">
        <v>580</v>
      </c>
      <c r="C12" s="662" t="s">
        <v>585</v>
      </c>
      <c r="D12" s="663" t="s">
        <v>2846</v>
      </c>
      <c r="E12" s="662" t="s">
        <v>602</v>
      </c>
      <c r="F12" s="663" t="s">
        <v>2850</v>
      </c>
      <c r="G12" s="662"/>
      <c r="H12" s="662" t="s">
        <v>627</v>
      </c>
      <c r="I12" s="662" t="s">
        <v>627</v>
      </c>
      <c r="J12" s="662" t="s">
        <v>628</v>
      </c>
      <c r="K12" s="662" t="s">
        <v>629</v>
      </c>
      <c r="L12" s="664">
        <v>109.25</v>
      </c>
      <c r="M12" s="664">
        <v>2</v>
      </c>
      <c r="N12" s="665">
        <v>218.5</v>
      </c>
    </row>
    <row r="13" spans="1:14" ht="14.4" customHeight="1" x14ac:dyDescent="0.3">
      <c r="A13" s="660" t="s">
        <v>579</v>
      </c>
      <c r="B13" s="661" t="s">
        <v>580</v>
      </c>
      <c r="C13" s="662" t="s">
        <v>585</v>
      </c>
      <c r="D13" s="663" t="s">
        <v>2846</v>
      </c>
      <c r="E13" s="662" t="s">
        <v>602</v>
      </c>
      <c r="F13" s="663" t="s">
        <v>2850</v>
      </c>
      <c r="G13" s="662"/>
      <c r="H13" s="662" t="s">
        <v>630</v>
      </c>
      <c r="I13" s="662" t="s">
        <v>630</v>
      </c>
      <c r="J13" s="662" t="s">
        <v>631</v>
      </c>
      <c r="K13" s="662" t="s">
        <v>632</v>
      </c>
      <c r="L13" s="664">
        <v>101.13969143637665</v>
      </c>
      <c r="M13" s="664">
        <v>1</v>
      </c>
      <c r="N13" s="665">
        <v>101.13969143637665</v>
      </c>
    </row>
    <row r="14" spans="1:14" ht="14.4" customHeight="1" x14ac:dyDescent="0.3">
      <c r="A14" s="660" t="s">
        <v>579</v>
      </c>
      <c r="B14" s="661" t="s">
        <v>580</v>
      </c>
      <c r="C14" s="662" t="s">
        <v>585</v>
      </c>
      <c r="D14" s="663" t="s">
        <v>2846</v>
      </c>
      <c r="E14" s="662" t="s">
        <v>602</v>
      </c>
      <c r="F14" s="663" t="s">
        <v>2850</v>
      </c>
      <c r="G14" s="662" t="s">
        <v>633</v>
      </c>
      <c r="H14" s="662" t="s">
        <v>634</v>
      </c>
      <c r="I14" s="662" t="s">
        <v>634</v>
      </c>
      <c r="J14" s="662" t="s">
        <v>635</v>
      </c>
      <c r="K14" s="662" t="s">
        <v>636</v>
      </c>
      <c r="L14" s="664">
        <v>186.99000000000004</v>
      </c>
      <c r="M14" s="664">
        <v>20</v>
      </c>
      <c r="N14" s="665">
        <v>3739.8000000000006</v>
      </c>
    </row>
    <row r="15" spans="1:14" ht="14.4" customHeight="1" x14ac:dyDescent="0.3">
      <c r="A15" s="660" t="s">
        <v>579</v>
      </c>
      <c r="B15" s="661" t="s">
        <v>580</v>
      </c>
      <c r="C15" s="662" t="s">
        <v>585</v>
      </c>
      <c r="D15" s="663" t="s">
        <v>2846</v>
      </c>
      <c r="E15" s="662" t="s">
        <v>602</v>
      </c>
      <c r="F15" s="663" t="s">
        <v>2850</v>
      </c>
      <c r="G15" s="662" t="s">
        <v>633</v>
      </c>
      <c r="H15" s="662" t="s">
        <v>637</v>
      </c>
      <c r="I15" s="662" t="s">
        <v>637</v>
      </c>
      <c r="J15" s="662" t="s">
        <v>638</v>
      </c>
      <c r="K15" s="662" t="s">
        <v>639</v>
      </c>
      <c r="L15" s="664">
        <v>181.58999999999997</v>
      </c>
      <c r="M15" s="664">
        <v>11</v>
      </c>
      <c r="N15" s="665">
        <v>1997.4899999999998</v>
      </c>
    </row>
    <row r="16" spans="1:14" ht="14.4" customHeight="1" x14ac:dyDescent="0.3">
      <c r="A16" s="660" t="s">
        <v>579</v>
      </c>
      <c r="B16" s="661" t="s">
        <v>580</v>
      </c>
      <c r="C16" s="662" t="s">
        <v>585</v>
      </c>
      <c r="D16" s="663" t="s">
        <v>2846</v>
      </c>
      <c r="E16" s="662" t="s">
        <v>602</v>
      </c>
      <c r="F16" s="663" t="s">
        <v>2850</v>
      </c>
      <c r="G16" s="662" t="s">
        <v>633</v>
      </c>
      <c r="H16" s="662" t="s">
        <v>640</v>
      </c>
      <c r="I16" s="662" t="s">
        <v>640</v>
      </c>
      <c r="J16" s="662" t="s">
        <v>641</v>
      </c>
      <c r="K16" s="662" t="s">
        <v>639</v>
      </c>
      <c r="L16" s="664">
        <v>149.5</v>
      </c>
      <c r="M16" s="664">
        <v>3</v>
      </c>
      <c r="N16" s="665">
        <v>448.5</v>
      </c>
    </row>
    <row r="17" spans="1:14" ht="14.4" customHeight="1" x14ac:dyDescent="0.3">
      <c r="A17" s="660" t="s">
        <v>579</v>
      </c>
      <c r="B17" s="661" t="s">
        <v>580</v>
      </c>
      <c r="C17" s="662" t="s">
        <v>585</v>
      </c>
      <c r="D17" s="663" t="s">
        <v>2846</v>
      </c>
      <c r="E17" s="662" t="s">
        <v>602</v>
      </c>
      <c r="F17" s="663" t="s">
        <v>2850</v>
      </c>
      <c r="G17" s="662" t="s">
        <v>633</v>
      </c>
      <c r="H17" s="662" t="s">
        <v>642</v>
      </c>
      <c r="I17" s="662" t="s">
        <v>642</v>
      </c>
      <c r="J17" s="662" t="s">
        <v>641</v>
      </c>
      <c r="K17" s="662" t="s">
        <v>643</v>
      </c>
      <c r="L17" s="664">
        <v>238.52844233650711</v>
      </c>
      <c r="M17" s="664">
        <v>11</v>
      </c>
      <c r="N17" s="665">
        <v>2623.8128657015782</v>
      </c>
    </row>
    <row r="18" spans="1:14" ht="14.4" customHeight="1" x14ac:dyDescent="0.3">
      <c r="A18" s="660" t="s">
        <v>579</v>
      </c>
      <c r="B18" s="661" t="s">
        <v>580</v>
      </c>
      <c r="C18" s="662" t="s">
        <v>585</v>
      </c>
      <c r="D18" s="663" t="s">
        <v>2846</v>
      </c>
      <c r="E18" s="662" t="s">
        <v>602</v>
      </c>
      <c r="F18" s="663" t="s">
        <v>2850</v>
      </c>
      <c r="G18" s="662" t="s">
        <v>633</v>
      </c>
      <c r="H18" s="662" t="s">
        <v>644</v>
      </c>
      <c r="I18" s="662" t="s">
        <v>644</v>
      </c>
      <c r="J18" s="662" t="s">
        <v>645</v>
      </c>
      <c r="K18" s="662" t="s">
        <v>646</v>
      </c>
      <c r="L18" s="664">
        <v>311.38</v>
      </c>
      <c r="M18" s="664">
        <v>2</v>
      </c>
      <c r="N18" s="665">
        <v>622.76</v>
      </c>
    </row>
    <row r="19" spans="1:14" ht="14.4" customHeight="1" x14ac:dyDescent="0.3">
      <c r="A19" s="660" t="s">
        <v>579</v>
      </c>
      <c r="B19" s="661" t="s">
        <v>580</v>
      </c>
      <c r="C19" s="662" t="s">
        <v>585</v>
      </c>
      <c r="D19" s="663" t="s">
        <v>2846</v>
      </c>
      <c r="E19" s="662" t="s">
        <v>602</v>
      </c>
      <c r="F19" s="663" t="s">
        <v>2850</v>
      </c>
      <c r="G19" s="662" t="s">
        <v>633</v>
      </c>
      <c r="H19" s="662" t="s">
        <v>647</v>
      </c>
      <c r="I19" s="662" t="s">
        <v>647</v>
      </c>
      <c r="J19" s="662" t="s">
        <v>635</v>
      </c>
      <c r="K19" s="662" t="s">
        <v>648</v>
      </c>
      <c r="L19" s="664">
        <v>97.179968123870694</v>
      </c>
      <c r="M19" s="664">
        <v>75</v>
      </c>
      <c r="N19" s="665">
        <v>7288.4976092903016</v>
      </c>
    </row>
    <row r="20" spans="1:14" ht="14.4" customHeight="1" x14ac:dyDescent="0.3">
      <c r="A20" s="660" t="s">
        <v>579</v>
      </c>
      <c r="B20" s="661" t="s">
        <v>580</v>
      </c>
      <c r="C20" s="662" t="s">
        <v>585</v>
      </c>
      <c r="D20" s="663" t="s">
        <v>2846</v>
      </c>
      <c r="E20" s="662" t="s">
        <v>602</v>
      </c>
      <c r="F20" s="663" t="s">
        <v>2850</v>
      </c>
      <c r="G20" s="662" t="s">
        <v>633</v>
      </c>
      <c r="H20" s="662" t="s">
        <v>649</v>
      </c>
      <c r="I20" s="662" t="s">
        <v>649</v>
      </c>
      <c r="J20" s="662" t="s">
        <v>635</v>
      </c>
      <c r="K20" s="662" t="s">
        <v>650</v>
      </c>
      <c r="L20" s="664">
        <v>97.75</v>
      </c>
      <c r="M20" s="664">
        <v>3</v>
      </c>
      <c r="N20" s="665">
        <v>293.25</v>
      </c>
    </row>
    <row r="21" spans="1:14" ht="14.4" customHeight="1" x14ac:dyDescent="0.3">
      <c r="A21" s="660" t="s">
        <v>579</v>
      </c>
      <c r="B21" s="661" t="s">
        <v>580</v>
      </c>
      <c r="C21" s="662" t="s">
        <v>585</v>
      </c>
      <c r="D21" s="663" t="s">
        <v>2846</v>
      </c>
      <c r="E21" s="662" t="s">
        <v>602</v>
      </c>
      <c r="F21" s="663" t="s">
        <v>2850</v>
      </c>
      <c r="G21" s="662" t="s">
        <v>633</v>
      </c>
      <c r="H21" s="662" t="s">
        <v>651</v>
      </c>
      <c r="I21" s="662" t="s">
        <v>652</v>
      </c>
      <c r="J21" s="662" t="s">
        <v>653</v>
      </c>
      <c r="K21" s="662" t="s">
        <v>654</v>
      </c>
      <c r="L21" s="664">
        <v>40.099972314239452</v>
      </c>
      <c r="M21" s="664">
        <v>7</v>
      </c>
      <c r="N21" s="665">
        <v>280.69980619967617</v>
      </c>
    </row>
    <row r="22" spans="1:14" ht="14.4" customHeight="1" x14ac:dyDescent="0.3">
      <c r="A22" s="660" t="s">
        <v>579</v>
      </c>
      <c r="B22" s="661" t="s">
        <v>580</v>
      </c>
      <c r="C22" s="662" t="s">
        <v>585</v>
      </c>
      <c r="D22" s="663" t="s">
        <v>2846</v>
      </c>
      <c r="E22" s="662" t="s">
        <v>602</v>
      </c>
      <c r="F22" s="663" t="s">
        <v>2850</v>
      </c>
      <c r="G22" s="662" t="s">
        <v>633</v>
      </c>
      <c r="H22" s="662" t="s">
        <v>655</v>
      </c>
      <c r="I22" s="662" t="s">
        <v>656</v>
      </c>
      <c r="J22" s="662" t="s">
        <v>657</v>
      </c>
      <c r="K22" s="662" t="s">
        <v>658</v>
      </c>
      <c r="L22" s="664">
        <v>53.75</v>
      </c>
      <c r="M22" s="664">
        <v>1</v>
      </c>
      <c r="N22" s="665">
        <v>53.75</v>
      </c>
    </row>
    <row r="23" spans="1:14" ht="14.4" customHeight="1" x14ac:dyDescent="0.3">
      <c r="A23" s="660" t="s">
        <v>579</v>
      </c>
      <c r="B23" s="661" t="s">
        <v>580</v>
      </c>
      <c r="C23" s="662" t="s">
        <v>585</v>
      </c>
      <c r="D23" s="663" t="s">
        <v>2846</v>
      </c>
      <c r="E23" s="662" t="s">
        <v>602</v>
      </c>
      <c r="F23" s="663" t="s">
        <v>2850</v>
      </c>
      <c r="G23" s="662" t="s">
        <v>633</v>
      </c>
      <c r="H23" s="662" t="s">
        <v>659</v>
      </c>
      <c r="I23" s="662" t="s">
        <v>660</v>
      </c>
      <c r="J23" s="662" t="s">
        <v>661</v>
      </c>
      <c r="K23" s="662" t="s">
        <v>662</v>
      </c>
      <c r="L23" s="664">
        <v>88.026894778277139</v>
      </c>
      <c r="M23" s="664">
        <v>13</v>
      </c>
      <c r="N23" s="665">
        <v>1144.3496321176028</v>
      </c>
    </row>
    <row r="24" spans="1:14" ht="14.4" customHeight="1" x14ac:dyDescent="0.3">
      <c r="A24" s="660" t="s">
        <v>579</v>
      </c>
      <c r="B24" s="661" t="s">
        <v>580</v>
      </c>
      <c r="C24" s="662" t="s">
        <v>585</v>
      </c>
      <c r="D24" s="663" t="s">
        <v>2846</v>
      </c>
      <c r="E24" s="662" t="s">
        <v>602</v>
      </c>
      <c r="F24" s="663" t="s">
        <v>2850</v>
      </c>
      <c r="G24" s="662" t="s">
        <v>633</v>
      </c>
      <c r="H24" s="662" t="s">
        <v>663</v>
      </c>
      <c r="I24" s="662" t="s">
        <v>664</v>
      </c>
      <c r="J24" s="662" t="s">
        <v>665</v>
      </c>
      <c r="K24" s="662" t="s">
        <v>666</v>
      </c>
      <c r="L24" s="664">
        <v>101.39795533022246</v>
      </c>
      <c r="M24" s="664">
        <v>9</v>
      </c>
      <c r="N24" s="665">
        <v>912.5815979720021</v>
      </c>
    </row>
    <row r="25" spans="1:14" ht="14.4" customHeight="1" x14ac:dyDescent="0.3">
      <c r="A25" s="660" t="s">
        <v>579</v>
      </c>
      <c r="B25" s="661" t="s">
        <v>580</v>
      </c>
      <c r="C25" s="662" t="s">
        <v>585</v>
      </c>
      <c r="D25" s="663" t="s">
        <v>2846</v>
      </c>
      <c r="E25" s="662" t="s">
        <v>602</v>
      </c>
      <c r="F25" s="663" t="s">
        <v>2850</v>
      </c>
      <c r="G25" s="662" t="s">
        <v>633</v>
      </c>
      <c r="H25" s="662" t="s">
        <v>667</v>
      </c>
      <c r="I25" s="662" t="s">
        <v>668</v>
      </c>
      <c r="J25" s="662" t="s">
        <v>665</v>
      </c>
      <c r="K25" s="662" t="s">
        <v>669</v>
      </c>
      <c r="L25" s="664">
        <v>104.49052258897419</v>
      </c>
      <c r="M25" s="664">
        <v>134</v>
      </c>
      <c r="N25" s="665">
        <v>14001.730026922542</v>
      </c>
    </row>
    <row r="26" spans="1:14" ht="14.4" customHeight="1" x14ac:dyDescent="0.3">
      <c r="A26" s="660" t="s">
        <v>579</v>
      </c>
      <c r="B26" s="661" t="s">
        <v>580</v>
      </c>
      <c r="C26" s="662" t="s">
        <v>585</v>
      </c>
      <c r="D26" s="663" t="s">
        <v>2846</v>
      </c>
      <c r="E26" s="662" t="s">
        <v>602</v>
      </c>
      <c r="F26" s="663" t="s">
        <v>2850</v>
      </c>
      <c r="G26" s="662" t="s">
        <v>633</v>
      </c>
      <c r="H26" s="662" t="s">
        <v>670</v>
      </c>
      <c r="I26" s="662" t="s">
        <v>671</v>
      </c>
      <c r="J26" s="662" t="s">
        <v>672</v>
      </c>
      <c r="K26" s="662" t="s">
        <v>673</v>
      </c>
      <c r="L26" s="664">
        <v>170.40609726953451</v>
      </c>
      <c r="M26" s="664">
        <v>15</v>
      </c>
      <c r="N26" s="665">
        <v>2556.0914590430175</v>
      </c>
    </row>
    <row r="27" spans="1:14" ht="14.4" customHeight="1" x14ac:dyDescent="0.3">
      <c r="A27" s="660" t="s">
        <v>579</v>
      </c>
      <c r="B27" s="661" t="s">
        <v>580</v>
      </c>
      <c r="C27" s="662" t="s">
        <v>585</v>
      </c>
      <c r="D27" s="663" t="s">
        <v>2846</v>
      </c>
      <c r="E27" s="662" t="s">
        <v>602</v>
      </c>
      <c r="F27" s="663" t="s">
        <v>2850</v>
      </c>
      <c r="G27" s="662" t="s">
        <v>633</v>
      </c>
      <c r="H27" s="662" t="s">
        <v>674</v>
      </c>
      <c r="I27" s="662" t="s">
        <v>675</v>
      </c>
      <c r="J27" s="662" t="s">
        <v>676</v>
      </c>
      <c r="K27" s="662" t="s">
        <v>677</v>
      </c>
      <c r="L27" s="664">
        <v>66.851963569940878</v>
      </c>
      <c r="M27" s="664">
        <v>11</v>
      </c>
      <c r="N27" s="665">
        <v>735.37159926934964</v>
      </c>
    </row>
    <row r="28" spans="1:14" ht="14.4" customHeight="1" x14ac:dyDescent="0.3">
      <c r="A28" s="660" t="s">
        <v>579</v>
      </c>
      <c r="B28" s="661" t="s">
        <v>580</v>
      </c>
      <c r="C28" s="662" t="s">
        <v>585</v>
      </c>
      <c r="D28" s="663" t="s">
        <v>2846</v>
      </c>
      <c r="E28" s="662" t="s">
        <v>602</v>
      </c>
      <c r="F28" s="663" t="s">
        <v>2850</v>
      </c>
      <c r="G28" s="662" t="s">
        <v>633</v>
      </c>
      <c r="H28" s="662" t="s">
        <v>678</v>
      </c>
      <c r="I28" s="662" t="s">
        <v>679</v>
      </c>
      <c r="J28" s="662" t="s">
        <v>680</v>
      </c>
      <c r="K28" s="662" t="s">
        <v>681</v>
      </c>
      <c r="L28" s="664">
        <v>42.400000000000013</v>
      </c>
      <c r="M28" s="664">
        <v>3</v>
      </c>
      <c r="N28" s="665">
        <v>127.20000000000003</v>
      </c>
    </row>
    <row r="29" spans="1:14" ht="14.4" customHeight="1" x14ac:dyDescent="0.3">
      <c r="A29" s="660" t="s">
        <v>579</v>
      </c>
      <c r="B29" s="661" t="s">
        <v>580</v>
      </c>
      <c r="C29" s="662" t="s">
        <v>585</v>
      </c>
      <c r="D29" s="663" t="s">
        <v>2846</v>
      </c>
      <c r="E29" s="662" t="s">
        <v>602</v>
      </c>
      <c r="F29" s="663" t="s">
        <v>2850</v>
      </c>
      <c r="G29" s="662" t="s">
        <v>633</v>
      </c>
      <c r="H29" s="662" t="s">
        <v>682</v>
      </c>
      <c r="I29" s="662" t="s">
        <v>683</v>
      </c>
      <c r="J29" s="662" t="s">
        <v>684</v>
      </c>
      <c r="K29" s="662" t="s">
        <v>685</v>
      </c>
      <c r="L29" s="664">
        <v>78.945048876848148</v>
      </c>
      <c r="M29" s="664">
        <v>2</v>
      </c>
      <c r="N29" s="665">
        <v>157.8900977536963</v>
      </c>
    </row>
    <row r="30" spans="1:14" ht="14.4" customHeight="1" x14ac:dyDescent="0.3">
      <c r="A30" s="660" t="s">
        <v>579</v>
      </c>
      <c r="B30" s="661" t="s">
        <v>580</v>
      </c>
      <c r="C30" s="662" t="s">
        <v>585</v>
      </c>
      <c r="D30" s="663" t="s">
        <v>2846</v>
      </c>
      <c r="E30" s="662" t="s">
        <v>602</v>
      </c>
      <c r="F30" s="663" t="s">
        <v>2850</v>
      </c>
      <c r="G30" s="662" t="s">
        <v>633</v>
      </c>
      <c r="H30" s="662" t="s">
        <v>686</v>
      </c>
      <c r="I30" s="662" t="s">
        <v>687</v>
      </c>
      <c r="J30" s="662" t="s">
        <v>688</v>
      </c>
      <c r="K30" s="662" t="s">
        <v>689</v>
      </c>
      <c r="L30" s="664">
        <v>58.97</v>
      </c>
      <c r="M30" s="664">
        <v>3</v>
      </c>
      <c r="N30" s="665">
        <v>176.91</v>
      </c>
    </row>
    <row r="31" spans="1:14" ht="14.4" customHeight="1" x14ac:dyDescent="0.3">
      <c r="A31" s="660" t="s">
        <v>579</v>
      </c>
      <c r="B31" s="661" t="s">
        <v>580</v>
      </c>
      <c r="C31" s="662" t="s">
        <v>585</v>
      </c>
      <c r="D31" s="663" t="s">
        <v>2846</v>
      </c>
      <c r="E31" s="662" t="s">
        <v>602</v>
      </c>
      <c r="F31" s="663" t="s">
        <v>2850</v>
      </c>
      <c r="G31" s="662" t="s">
        <v>633</v>
      </c>
      <c r="H31" s="662" t="s">
        <v>690</v>
      </c>
      <c r="I31" s="662" t="s">
        <v>691</v>
      </c>
      <c r="J31" s="662" t="s">
        <v>692</v>
      </c>
      <c r="K31" s="662" t="s">
        <v>693</v>
      </c>
      <c r="L31" s="664">
        <v>57.380000000000102</v>
      </c>
      <c r="M31" s="664">
        <v>1</v>
      </c>
      <c r="N31" s="665">
        <v>57.380000000000102</v>
      </c>
    </row>
    <row r="32" spans="1:14" ht="14.4" customHeight="1" x14ac:dyDescent="0.3">
      <c r="A32" s="660" t="s">
        <v>579</v>
      </c>
      <c r="B32" s="661" t="s">
        <v>580</v>
      </c>
      <c r="C32" s="662" t="s">
        <v>585</v>
      </c>
      <c r="D32" s="663" t="s">
        <v>2846</v>
      </c>
      <c r="E32" s="662" t="s">
        <v>602</v>
      </c>
      <c r="F32" s="663" t="s">
        <v>2850</v>
      </c>
      <c r="G32" s="662" t="s">
        <v>633</v>
      </c>
      <c r="H32" s="662" t="s">
        <v>694</v>
      </c>
      <c r="I32" s="662" t="s">
        <v>695</v>
      </c>
      <c r="J32" s="662" t="s">
        <v>696</v>
      </c>
      <c r="K32" s="662" t="s">
        <v>697</v>
      </c>
      <c r="L32" s="664">
        <v>84.698788668798628</v>
      </c>
      <c r="M32" s="664">
        <v>57</v>
      </c>
      <c r="N32" s="665">
        <v>4827.8309541215222</v>
      </c>
    </row>
    <row r="33" spans="1:14" ht="14.4" customHeight="1" x14ac:dyDescent="0.3">
      <c r="A33" s="660" t="s">
        <v>579</v>
      </c>
      <c r="B33" s="661" t="s">
        <v>580</v>
      </c>
      <c r="C33" s="662" t="s">
        <v>585</v>
      </c>
      <c r="D33" s="663" t="s">
        <v>2846</v>
      </c>
      <c r="E33" s="662" t="s">
        <v>602</v>
      </c>
      <c r="F33" s="663" t="s">
        <v>2850</v>
      </c>
      <c r="G33" s="662" t="s">
        <v>633</v>
      </c>
      <c r="H33" s="662" t="s">
        <v>698</v>
      </c>
      <c r="I33" s="662" t="s">
        <v>699</v>
      </c>
      <c r="J33" s="662" t="s">
        <v>700</v>
      </c>
      <c r="K33" s="662" t="s">
        <v>701</v>
      </c>
      <c r="L33" s="664">
        <v>133.48058352784145</v>
      </c>
      <c r="M33" s="664">
        <v>1</v>
      </c>
      <c r="N33" s="665">
        <v>133.48058352784145</v>
      </c>
    </row>
    <row r="34" spans="1:14" ht="14.4" customHeight="1" x14ac:dyDescent="0.3">
      <c r="A34" s="660" t="s">
        <v>579</v>
      </c>
      <c r="B34" s="661" t="s">
        <v>580</v>
      </c>
      <c r="C34" s="662" t="s">
        <v>585</v>
      </c>
      <c r="D34" s="663" t="s">
        <v>2846</v>
      </c>
      <c r="E34" s="662" t="s">
        <v>602</v>
      </c>
      <c r="F34" s="663" t="s">
        <v>2850</v>
      </c>
      <c r="G34" s="662" t="s">
        <v>633</v>
      </c>
      <c r="H34" s="662" t="s">
        <v>702</v>
      </c>
      <c r="I34" s="662" t="s">
        <v>703</v>
      </c>
      <c r="J34" s="662" t="s">
        <v>704</v>
      </c>
      <c r="K34" s="662" t="s">
        <v>705</v>
      </c>
      <c r="L34" s="664">
        <v>66.53</v>
      </c>
      <c r="M34" s="664">
        <v>1</v>
      </c>
      <c r="N34" s="665">
        <v>66.53</v>
      </c>
    </row>
    <row r="35" spans="1:14" ht="14.4" customHeight="1" x14ac:dyDescent="0.3">
      <c r="A35" s="660" t="s">
        <v>579</v>
      </c>
      <c r="B35" s="661" t="s">
        <v>580</v>
      </c>
      <c r="C35" s="662" t="s">
        <v>585</v>
      </c>
      <c r="D35" s="663" t="s">
        <v>2846</v>
      </c>
      <c r="E35" s="662" t="s">
        <v>602</v>
      </c>
      <c r="F35" s="663" t="s">
        <v>2850</v>
      </c>
      <c r="G35" s="662" t="s">
        <v>633</v>
      </c>
      <c r="H35" s="662" t="s">
        <v>706</v>
      </c>
      <c r="I35" s="662" t="s">
        <v>707</v>
      </c>
      <c r="J35" s="662" t="s">
        <v>708</v>
      </c>
      <c r="K35" s="662" t="s">
        <v>709</v>
      </c>
      <c r="L35" s="664">
        <v>28.878297580509095</v>
      </c>
      <c r="M35" s="664">
        <v>129</v>
      </c>
      <c r="N35" s="665">
        <v>3725.3003878856734</v>
      </c>
    </row>
    <row r="36" spans="1:14" ht="14.4" customHeight="1" x14ac:dyDescent="0.3">
      <c r="A36" s="660" t="s">
        <v>579</v>
      </c>
      <c r="B36" s="661" t="s">
        <v>580</v>
      </c>
      <c r="C36" s="662" t="s">
        <v>585</v>
      </c>
      <c r="D36" s="663" t="s">
        <v>2846</v>
      </c>
      <c r="E36" s="662" t="s">
        <v>602</v>
      </c>
      <c r="F36" s="663" t="s">
        <v>2850</v>
      </c>
      <c r="G36" s="662" t="s">
        <v>633</v>
      </c>
      <c r="H36" s="662" t="s">
        <v>710</v>
      </c>
      <c r="I36" s="662" t="s">
        <v>711</v>
      </c>
      <c r="J36" s="662" t="s">
        <v>712</v>
      </c>
      <c r="K36" s="662" t="s">
        <v>713</v>
      </c>
      <c r="L36" s="664">
        <v>81.924999999999997</v>
      </c>
      <c r="M36" s="664">
        <v>2</v>
      </c>
      <c r="N36" s="665">
        <v>163.85</v>
      </c>
    </row>
    <row r="37" spans="1:14" ht="14.4" customHeight="1" x14ac:dyDescent="0.3">
      <c r="A37" s="660" t="s">
        <v>579</v>
      </c>
      <c r="B37" s="661" t="s">
        <v>580</v>
      </c>
      <c r="C37" s="662" t="s">
        <v>585</v>
      </c>
      <c r="D37" s="663" t="s">
        <v>2846</v>
      </c>
      <c r="E37" s="662" t="s">
        <v>602</v>
      </c>
      <c r="F37" s="663" t="s">
        <v>2850</v>
      </c>
      <c r="G37" s="662" t="s">
        <v>633</v>
      </c>
      <c r="H37" s="662" t="s">
        <v>714</v>
      </c>
      <c r="I37" s="662" t="s">
        <v>715</v>
      </c>
      <c r="J37" s="662" t="s">
        <v>716</v>
      </c>
      <c r="K37" s="662" t="s">
        <v>658</v>
      </c>
      <c r="L37" s="664">
        <v>42.08</v>
      </c>
      <c r="M37" s="664">
        <v>2</v>
      </c>
      <c r="N37" s="665">
        <v>84.16</v>
      </c>
    </row>
    <row r="38" spans="1:14" ht="14.4" customHeight="1" x14ac:dyDescent="0.3">
      <c r="A38" s="660" t="s">
        <v>579</v>
      </c>
      <c r="B38" s="661" t="s">
        <v>580</v>
      </c>
      <c r="C38" s="662" t="s">
        <v>585</v>
      </c>
      <c r="D38" s="663" t="s">
        <v>2846</v>
      </c>
      <c r="E38" s="662" t="s">
        <v>602</v>
      </c>
      <c r="F38" s="663" t="s">
        <v>2850</v>
      </c>
      <c r="G38" s="662" t="s">
        <v>633</v>
      </c>
      <c r="H38" s="662" t="s">
        <v>717</v>
      </c>
      <c r="I38" s="662" t="s">
        <v>718</v>
      </c>
      <c r="J38" s="662" t="s">
        <v>716</v>
      </c>
      <c r="K38" s="662" t="s">
        <v>719</v>
      </c>
      <c r="L38" s="664">
        <v>81.208304729373793</v>
      </c>
      <c r="M38" s="664">
        <v>45</v>
      </c>
      <c r="N38" s="665">
        <v>3654.3737128218208</v>
      </c>
    </row>
    <row r="39" spans="1:14" ht="14.4" customHeight="1" x14ac:dyDescent="0.3">
      <c r="A39" s="660" t="s">
        <v>579</v>
      </c>
      <c r="B39" s="661" t="s">
        <v>580</v>
      </c>
      <c r="C39" s="662" t="s">
        <v>585</v>
      </c>
      <c r="D39" s="663" t="s">
        <v>2846</v>
      </c>
      <c r="E39" s="662" t="s">
        <v>602</v>
      </c>
      <c r="F39" s="663" t="s">
        <v>2850</v>
      </c>
      <c r="G39" s="662" t="s">
        <v>633</v>
      </c>
      <c r="H39" s="662" t="s">
        <v>720</v>
      </c>
      <c r="I39" s="662" t="s">
        <v>721</v>
      </c>
      <c r="J39" s="662" t="s">
        <v>722</v>
      </c>
      <c r="K39" s="662" t="s">
        <v>723</v>
      </c>
      <c r="L39" s="664">
        <v>61.985751254037481</v>
      </c>
      <c r="M39" s="664">
        <v>7</v>
      </c>
      <c r="N39" s="665">
        <v>433.90025877826236</v>
      </c>
    </row>
    <row r="40" spans="1:14" ht="14.4" customHeight="1" x14ac:dyDescent="0.3">
      <c r="A40" s="660" t="s">
        <v>579</v>
      </c>
      <c r="B40" s="661" t="s">
        <v>580</v>
      </c>
      <c r="C40" s="662" t="s">
        <v>585</v>
      </c>
      <c r="D40" s="663" t="s">
        <v>2846</v>
      </c>
      <c r="E40" s="662" t="s">
        <v>602</v>
      </c>
      <c r="F40" s="663" t="s">
        <v>2850</v>
      </c>
      <c r="G40" s="662" t="s">
        <v>633</v>
      </c>
      <c r="H40" s="662" t="s">
        <v>724</v>
      </c>
      <c r="I40" s="662" t="s">
        <v>725</v>
      </c>
      <c r="J40" s="662" t="s">
        <v>726</v>
      </c>
      <c r="K40" s="662" t="s">
        <v>727</v>
      </c>
      <c r="L40" s="664">
        <v>38.270090421617098</v>
      </c>
      <c r="M40" s="664">
        <v>1</v>
      </c>
      <c r="N40" s="665">
        <v>38.270090421617098</v>
      </c>
    </row>
    <row r="41" spans="1:14" ht="14.4" customHeight="1" x14ac:dyDescent="0.3">
      <c r="A41" s="660" t="s">
        <v>579</v>
      </c>
      <c r="B41" s="661" t="s">
        <v>580</v>
      </c>
      <c r="C41" s="662" t="s">
        <v>585</v>
      </c>
      <c r="D41" s="663" t="s">
        <v>2846</v>
      </c>
      <c r="E41" s="662" t="s">
        <v>602</v>
      </c>
      <c r="F41" s="663" t="s">
        <v>2850</v>
      </c>
      <c r="G41" s="662" t="s">
        <v>633</v>
      </c>
      <c r="H41" s="662" t="s">
        <v>728</v>
      </c>
      <c r="I41" s="662" t="s">
        <v>729</v>
      </c>
      <c r="J41" s="662" t="s">
        <v>726</v>
      </c>
      <c r="K41" s="662" t="s">
        <v>730</v>
      </c>
      <c r="L41" s="664">
        <v>55.380074316653911</v>
      </c>
      <c r="M41" s="664">
        <v>3</v>
      </c>
      <c r="N41" s="665">
        <v>166.14022294996172</v>
      </c>
    </row>
    <row r="42" spans="1:14" ht="14.4" customHeight="1" x14ac:dyDescent="0.3">
      <c r="A42" s="660" t="s">
        <v>579</v>
      </c>
      <c r="B42" s="661" t="s">
        <v>580</v>
      </c>
      <c r="C42" s="662" t="s">
        <v>585</v>
      </c>
      <c r="D42" s="663" t="s">
        <v>2846</v>
      </c>
      <c r="E42" s="662" t="s">
        <v>602</v>
      </c>
      <c r="F42" s="663" t="s">
        <v>2850</v>
      </c>
      <c r="G42" s="662" t="s">
        <v>633</v>
      </c>
      <c r="H42" s="662" t="s">
        <v>731</v>
      </c>
      <c r="I42" s="662" t="s">
        <v>732</v>
      </c>
      <c r="J42" s="662" t="s">
        <v>733</v>
      </c>
      <c r="K42" s="662" t="s">
        <v>734</v>
      </c>
      <c r="L42" s="664">
        <v>176.30899999999997</v>
      </c>
      <c r="M42" s="664">
        <v>6</v>
      </c>
      <c r="N42" s="665">
        <v>1057.8539999999998</v>
      </c>
    </row>
    <row r="43" spans="1:14" ht="14.4" customHeight="1" x14ac:dyDescent="0.3">
      <c r="A43" s="660" t="s">
        <v>579</v>
      </c>
      <c r="B43" s="661" t="s">
        <v>580</v>
      </c>
      <c r="C43" s="662" t="s">
        <v>585</v>
      </c>
      <c r="D43" s="663" t="s">
        <v>2846</v>
      </c>
      <c r="E43" s="662" t="s">
        <v>602</v>
      </c>
      <c r="F43" s="663" t="s">
        <v>2850</v>
      </c>
      <c r="G43" s="662" t="s">
        <v>633</v>
      </c>
      <c r="H43" s="662" t="s">
        <v>735</v>
      </c>
      <c r="I43" s="662" t="s">
        <v>736</v>
      </c>
      <c r="J43" s="662" t="s">
        <v>737</v>
      </c>
      <c r="K43" s="662" t="s">
        <v>738</v>
      </c>
      <c r="L43" s="664">
        <v>51.893478663598273</v>
      </c>
      <c r="M43" s="664">
        <v>3</v>
      </c>
      <c r="N43" s="665">
        <v>155.68043599079482</v>
      </c>
    </row>
    <row r="44" spans="1:14" ht="14.4" customHeight="1" x14ac:dyDescent="0.3">
      <c r="A44" s="660" t="s">
        <v>579</v>
      </c>
      <c r="B44" s="661" t="s">
        <v>580</v>
      </c>
      <c r="C44" s="662" t="s">
        <v>585</v>
      </c>
      <c r="D44" s="663" t="s">
        <v>2846</v>
      </c>
      <c r="E44" s="662" t="s">
        <v>602</v>
      </c>
      <c r="F44" s="663" t="s">
        <v>2850</v>
      </c>
      <c r="G44" s="662" t="s">
        <v>633</v>
      </c>
      <c r="H44" s="662" t="s">
        <v>739</v>
      </c>
      <c r="I44" s="662" t="s">
        <v>740</v>
      </c>
      <c r="J44" s="662" t="s">
        <v>741</v>
      </c>
      <c r="K44" s="662" t="s">
        <v>742</v>
      </c>
      <c r="L44" s="664">
        <v>37.260000000000005</v>
      </c>
      <c r="M44" s="664">
        <v>1</v>
      </c>
      <c r="N44" s="665">
        <v>37.260000000000005</v>
      </c>
    </row>
    <row r="45" spans="1:14" ht="14.4" customHeight="1" x14ac:dyDescent="0.3">
      <c r="A45" s="660" t="s">
        <v>579</v>
      </c>
      <c r="B45" s="661" t="s">
        <v>580</v>
      </c>
      <c r="C45" s="662" t="s">
        <v>585</v>
      </c>
      <c r="D45" s="663" t="s">
        <v>2846</v>
      </c>
      <c r="E45" s="662" t="s">
        <v>602</v>
      </c>
      <c r="F45" s="663" t="s">
        <v>2850</v>
      </c>
      <c r="G45" s="662" t="s">
        <v>633</v>
      </c>
      <c r="H45" s="662" t="s">
        <v>743</v>
      </c>
      <c r="I45" s="662" t="s">
        <v>744</v>
      </c>
      <c r="J45" s="662" t="s">
        <v>745</v>
      </c>
      <c r="K45" s="662" t="s">
        <v>693</v>
      </c>
      <c r="L45" s="664">
        <v>67.29262585608663</v>
      </c>
      <c r="M45" s="664">
        <v>46</v>
      </c>
      <c r="N45" s="665">
        <v>3095.4607893799848</v>
      </c>
    </row>
    <row r="46" spans="1:14" ht="14.4" customHeight="1" x14ac:dyDescent="0.3">
      <c r="A46" s="660" t="s">
        <v>579</v>
      </c>
      <c r="B46" s="661" t="s">
        <v>580</v>
      </c>
      <c r="C46" s="662" t="s">
        <v>585</v>
      </c>
      <c r="D46" s="663" t="s">
        <v>2846</v>
      </c>
      <c r="E46" s="662" t="s">
        <v>602</v>
      </c>
      <c r="F46" s="663" t="s">
        <v>2850</v>
      </c>
      <c r="G46" s="662" t="s">
        <v>633</v>
      </c>
      <c r="H46" s="662" t="s">
        <v>746</v>
      </c>
      <c r="I46" s="662" t="s">
        <v>747</v>
      </c>
      <c r="J46" s="662" t="s">
        <v>748</v>
      </c>
      <c r="K46" s="662" t="s">
        <v>749</v>
      </c>
      <c r="L46" s="664">
        <v>59.137985674339099</v>
      </c>
      <c r="M46" s="664">
        <v>20</v>
      </c>
      <c r="N46" s="665">
        <v>1182.7597134867819</v>
      </c>
    </row>
    <row r="47" spans="1:14" ht="14.4" customHeight="1" x14ac:dyDescent="0.3">
      <c r="A47" s="660" t="s">
        <v>579</v>
      </c>
      <c r="B47" s="661" t="s">
        <v>580</v>
      </c>
      <c r="C47" s="662" t="s">
        <v>585</v>
      </c>
      <c r="D47" s="663" t="s">
        <v>2846</v>
      </c>
      <c r="E47" s="662" t="s">
        <v>602</v>
      </c>
      <c r="F47" s="663" t="s">
        <v>2850</v>
      </c>
      <c r="G47" s="662" t="s">
        <v>633</v>
      </c>
      <c r="H47" s="662" t="s">
        <v>750</v>
      </c>
      <c r="I47" s="662" t="s">
        <v>751</v>
      </c>
      <c r="J47" s="662" t="s">
        <v>752</v>
      </c>
      <c r="K47" s="662" t="s">
        <v>753</v>
      </c>
      <c r="L47" s="664">
        <v>370.04364625482879</v>
      </c>
      <c r="M47" s="664">
        <v>51</v>
      </c>
      <c r="N47" s="665">
        <v>18872.225958996267</v>
      </c>
    </row>
    <row r="48" spans="1:14" ht="14.4" customHeight="1" x14ac:dyDescent="0.3">
      <c r="A48" s="660" t="s">
        <v>579</v>
      </c>
      <c r="B48" s="661" t="s">
        <v>580</v>
      </c>
      <c r="C48" s="662" t="s">
        <v>585</v>
      </c>
      <c r="D48" s="663" t="s">
        <v>2846</v>
      </c>
      <c r="E48" s="662" t="s">
        <v>602</v>
      </c>
      <c r="F48" s="663" t="s">
        <v>2850</v>
      </c>
      <c r="G48" s="662" t="s">
        <v>633</v>
      </c>
      <c r="H48" s="662" t="s">
        <v>754</v>
      </c>
      <c r="I48" s="662" t="s">
        <v>755</v>
      </c>
      <c r="J48" s="662" t="s">
        <v>756</v>
      </c>
      <c r="K48" s="662" t="s">
        <v>757</v>
      </c>
      <c r="L48" s="664">
        <v>29.88999999999999</v>
      </c>
      <c r="M48" s="664">
        <v>1</v>
      </c>
      <c r="N48" s="665">
        <v>29.88999999999999</v>
      </c>
    </row>
    <row r="49" spans="1:14" ht="14.4" customHeight="1" x14ac:dyDescent="0.3">
      <c r="A49" s="660" t="s">
        <v>579</v>
      </c>
      <c r="B49" s="661" t="s">
        <v>580</v>
      </c>
      <c r="C49" s="662" t="s">
        <v>585</v>
      </c>
      <c r="D49" s="663" t="s">
        <v>2846</v>
      </c>
      <c r="E49" s="662" t="s">
        <v>602</v>
      </c>
      <c r="F49" s="663" t="s">
        <v>2850</v>
      </c>
      <c r="G49" s="662" t="s">
        <v>633</v>
      </c>
      <c r="H49" s="662" t="s">
        <v>758</v>
      </c>
      <c r="I49" s="662" t="s">
        <v>759</v>
      </c>
      <c r="J49" s="662" t="s">
        <v>760</v>
      </c>
      <c r="K49" s="662" t="s">
        <v>761</v>
      </c>
      <c r="L49" s="664">
        <v>60.350161747498404</v>
      </c>
      <c r="M49" s="664">
        <v>53</v>
      </c>
      <c r="N49" s="665">
        <v>3198.5585726174154</v>
      </c>
    </row>
    <row r="50" spans="1:14" ht="14.4" customHeight="1" x14ac:dyDescent="0.3">
      <c r="A50" s="660" t="s">
        <v>579</v>
      </c>
      <c r="B50" s="661" t="s">
        <v>580</v>
      </c>
      <c r="C50" s="662" t="s">
        <v>585</v>
      </c>
      <c r="D50" s="663" t="s">
        <v>2846</v>
      </c>
      <c r="E50" s="662" t="s">
        <v>602</v>
      </c>
      <c r="F50" s="663" t="s">
        <v>2850</v>
      </c>
      <c r="G50" s="662" t="s">
        <v>633</v>
      </c>
      <c r="H50" s="662" t="s">
        <v>762</v>
      </c>
      <c r="I50" s="662" t="s">
        <v>763</v>
      </c>
      <c r="J50" s="662" t="s">
        <v>764</v>
      </c>
      <c r="K50" s="662" t="s">
        <v>765</v>
      </c>
      <c r="L50" s="664">
        <v>112.90250861242693</v>
      </c>
      <c r="M50" s="664">
        <v>4</v>
      </c>
      <c r="N50" s="665">
        <v>451.61003444970771</v>
      </c>
    </row>
    <row r="51" spans="1:14" ht="14.4" customHeight="1" x14ac:dyDescent="0.3">
      <c r="A51" s="660" t="s">
        <v>579</v>
      </c>
      <c r="B51" s="661" t="s">
        <v>580</v>
      </c>
      <c r="C51" s="662" t="s">
        <v>585</v>
      </c>
      <c r="D51" s="663" t="s">
        <v>2846</v>
      </c>
      <c r="E51" s="662" t="s">
        <v>602</v>
      </c>
      <c r="F51" s="663" t="s">
        <v>2850</v>
      </c>
      <c r="G51" s="662" t="s">
        <v>633</v>
      </c>
      <c r="H51" s="662" t="s">
        <v>766</v>
      </c>
      <c r="I51" s="662" t="s">
        <v>767</v>
      </c>
      <c r="J51" s="662" t="s">
        <v>768</v>
      </c>
      <c r="K51" s="662" t="s">
        <v>769</v>
      </c>
      <c r="L51" s="664">
        <v>64.140921063743747</v>
      </c>
      <c r="M51" s="664">
        <v>24</v>
      </c>
      <c r="N51" s="665">
        <v>1539.3821055298499</v>
      </c>
    </row>
    <row r="52" spans="1:14" ht="14.4" customHeight="1" x14ac:dyDescent="0.3">
      <c r="A52" s="660" t="s">
        <v>579</v>
      </c>
      <c r="B52" s="661" t="s">
        <v>580</v>
      </c>
      <c r="C52" s="662" t="s">
        <v>585</v>
      </c>
      <c r="D52" s="663" t="s">
        <v>2846</v>
      </c>
      <c r="E52" s="662" t="s">
        <v>602</v>
      </c>
      <c r="F52" s="663" t="s">
        <v>2850</v>
      </c>
      <c r="G52" s="662" t="s">
        <v>633</v>
      </c>
      <c r="H52" s="662" t="s">
        <v>770</v>
      </c>
      <c r="I52" s="662" t="s">
        <v>771</v>
      </c>
      <c r="J52" s="662" t="s">
        <v>772</v>
      </c>
      <c r="K52" s="662" t="s">
        <v>773</v>
      </c>
      <c r="L52" s="664">
        <v>260</v>
      </c>
      <c r="M52" s="664">
        <v>9</v>
      </c>
      <c r="N52" s="665">
        <v>2340</v>
      </c>
    </row>
    <row r="53" spans="1:14" ht="14.4" customHeight="1" x14ac:dyDescent="0.3">
      <c r="A53" s="660" t="s">
        <v>579</v>
      </c>
      <c r="B53" s="661" t="s">
        <v>580</v>
      </c>
      <c r="C53" s="662" t="s">
        <v>585</v>
      </c>
      <c r="D53" s="663" t="s">
        <v>2846</v>
      </c>
      <c r="E53" s="662" t="s">
        <v>602</v>
      </c>
      <c r="F53" s="663" t="s">
        <v>2850</v>
      </c>
      <c r="G53" s="662" t="s">
        <v>633</v>
      </c>
      <c r="H53" s="662" t="s">
        <v>774</v>
      </c>
      <c r="I53" s="662" t="s">
        <v>775</v>
      </c>
      <c r="J53" s="662" t="s">
        <v>776</v>
      </c>
      <c r="K53" s="662" t="s">
        <v>777</v>
      </c>
      <c r="L53" s="664">
        <v>151.13999999999996</v>
      </c>
      <c r="M53" s="664">
        <v>3</v>
      </c>
      <c r="N53" s="665">
        <v>453.4199999999999</v>
      </c>
    </row>
    <row r="54" spans="1:14" ht="14.4" customHeight="1" x14ac:dyDescent="0.3">
      <c r="A54" s="660" t="s">
        <v>579</v>
      </c>
      <c r="B54" s="661" t="s">
        <v>580</v>
      </c>
      <c r="C54" s="662" t="s">
        <v>585</v>
      </c>
      <c r="D54" s="663" t="s">
        <v>2846</v>
      </c>
      <c r="E54" s="662" t="s">
        <v>602</v>
      </c>
      <c r="F54" s="663" t="s">
        <v>2850</v>
      </c>
      <c r="G54" s="662" t="s">
        <v>633</v>
      </c>
      <c r="H54" s="662" t="s">
        <v>778</v>
      </c>
      <c r="I54" s="662" t="s">
        <v>779</v>
      </c>
      <c r="J54" s="662" t="s">
        <v>780</v>
      </c>
      <c r="K54" s="662" t="s">
        <v>781</v>
      </c>
      <c r="L54" s="664">
        <v>598.6176465166111</v>
      </c>
      <c r="M54" s="664">
        <v>1</v>
      </c>
      <c r="N54" s="665">
        <v>598.6176465166111</v>
      </c>
    </row>
    <row r="55" spans="1:14" ht="14.4" customHeight="1" x14ac:dyDescent="0.3">
      <c r="A55" s="660" t="s">
        <v>579</v>
      </c>
      <c r="B55" s="661" t="s">
        <v>580</v>
      </c>
      <c r="C55" s="662" t="s">
        <v>585</v>
      </c>
      <c r="D55" s="663" t="s">
        <v>2846</v>
      </c>
      <c r="E55" s="662" t="s">
        <v>602</v>
      </c>
      <c r="F55" s="663" t="s">
        <v>2850</v>
      </c>
      <c r="G55" s="662" t="s">
        <v>633</v>
      </c>
      <c r="H55" s="662" t="s">
        <v>782</v>
      </c>
      <c r="I55" s="662" t="s">
        <v>783</v>
      </c>
      <c r="J55" s="662" t="s">
        <v>784</v>
      </c>
      <c r="K55" s="662" t="s">
        <v>785</v>
      </c>
      <c r="L55" s="664">
        <v>276.45470024982779</v>
      </c>
      <c r="M55" s="664">
        <v>11</v>
      </c>
      <c r="N55" s="665">
        <v>3041.0017027481058</v>
      </c>
    </row>
    <row r="56" spans="1:14" ht="14.4" customHeight="1" x14ac:dyDescent="0.3">
      <c r="A56" s="660" t="s">
        <v>579</v>
      </c>
      <c r="B56" s="661" t="s">
        <v>580</v>
      </c>
      <c r="C56" s="662" t="s">
        <v>585</v>
      </c>
      <c r="D56" s="663" t="s">
        <v>2846</v>
      </c>
      <c r="E56" s="662" t="s">
        <v>602</v>
      </c>
      <c r="F56" s="663" t="s">
        <v>2850</v>
      </c>
      <c r="G56" s="662" t="s">
        <v>633</v>
      </c>
      <c r="H56" s="662" t="s">
        <v>786</v>
      </c>
      <c r="I56" s="662" t="s">
        <v>787</v>
      </c>
      <c r="J56" s="662" t="s">
        <v>788</v>
      </c>
      <c r="K56" s="662" t="s">
        <v>789</v>
      </c>
      <c r="L56" s="664">
        <v>83.879999999999967</v>
      </c>
      <c r="M56" s="664">
        <v>1</v>
      </c>
      <c r="N56" s="665">
        <v>83.879999999999967</v>
      </c>
    </row>
    <row r="57" spans="1:14" ht="14.4" customHeight="1" x14ac:dyDescent="0.3">
      <c r="A57" s="660" t="s">
        <v>579</v>
      </c>
      <c r="B57" s="661" t="s">
        <v>580</v>
      </c>
      <c r="C57" s="662" t="s">
        <v>585</v>
      </c>
      <c r="D57" s="663" t="s">
        <v>2846</v>
      </c>
      <c r="E57" s="662" t="s">
        <v>602</v>
      </c>
      <c r="F57" s="663" t="s">
        <v>2850</v>
      </c>
      <c r="G57" s="662" t="s">
        <v>633</v>
      </c>
      <c r="H57" s="662" t="s">
        <v>790</v>
      </c>
      <c r="I57" s="662" t="s">
        <v>791</v>
      </c>
      <c r="J57" s="662" t="s">
        <v>792</v>
      </c>
      <c r="K57" s="662" t="s">
        <v>793</v>
      </c>
      <c r="L57" s="664">
        <v>132.39500000000004</v>
      </c>
      <c r="M57" s="664">
        <v>2</v>
      </c>
      <c r="N57" s="665">
        <v>264.79000000000008</v>
      </c>
    </row>
    <row r="58" spans="1:14" ht="14.4" customHeight="1" x14ac:dyDescent="0.3">
      <c r="A58" s="660" t="s">
        <v>579</v>
      </c>
      <c r="B58" s="661" t="s">
        <v>580</v>
      </c>
      <c r="C58" s="662" t="s">
        <v>585</v>
      </c>
      <c r="D58" s="663" t="s">
        <v>2846</v>
      </c>
      <c r="E58" s="662" t="s">
        <v>602</v>
      </c>
      <c r="F58" s="663" t="s">
        <v>2850</v>
      </c>
      <c r="G58" s="662" t="s">
        <v>633</v>
      </c>
      <c r="H58" s="662" t="s">
        <v>794</v>
      </c>
      <c r="I58" s="662" t="s">
        <v>795</v>
      </c>
      <c r="J58" s="662" t="s">
        <v>796</v>
      </c>
      <c r="K58" s="662" t="s">
        <v>797</v>
      </c>
      <c r="L58" s="664">
        <v>42.53</v>
      </c>
      <c r="M58" s="664">
        <v>2</v>
      </c>
      <c r="N58" s="665">
        <v>85.06</v>
      </c>
    </row>
    <row r="59" spans="1:14" ht="14.4" customHeight="1" x14ac:dyDescent="0.3">
      <c r="A59" s="660" t="s">
        <v>579</v>
      </c>
      <c r="B59" s="661" t="s">
        <v>580</v>
      </c>
      <c r="C59" s="662" t="s">
        <v>585</v>
      </c>
      <c r="D59" s="663" t="s">
        <v>2846</v>
      </c>
      <c r="E59" s="662" t="s">
        <v>602</v>
      </c>
      <c r="F59" s="663" t="s">
        <v>2850</v>
      </c>
      <c r="G59" s="662" t="s">
        <v>633</v>
      </c>
      <c r="H59" s="662" t="s">
        <v>798</v>
      </c>
      <c r="I59" s="662" t="s">
        <v>799</v>
      </c>
      <c r="J59" s="662" t="s">
        <v>800</v>
      </c>
      <c r="K59" s="662" t="s">
        <v>801</v>
      </c>
      <c r="L59" s="664">
        <v>102.40999999999997</v>
      </c>
      <c r="M59" s="664">
        <v>2</v>
      </c>
      <c r="N59" s="665">
        <v>204.81999999999994</v>
      </c>
    </row>
    <row r="60" spans="1:14" ht="14.4" customHeight="1" x14ac:dyDescent="0.3">
      <c r="A60" s="660" t="s">
        <v>579</v>
      </c>
      <c r="B60" s="661" t="s">
        <v>580</v>
      </c>
      <c r="C60" s="662" t="s">
        <v>585</v>
      </c>
      <c r="D60" s="663" t="s">
        <v>2846</v>
      </c>
      <c r="E60" s="662" t="s">
        <v>602</v>
      </c>
      <c r="F60" s="663" t="s">
        <v>2850</v>
      </c>
      <c r="G60" s="662" t="s">
        <v>633</v>
      </c>
      <c r="H60" s="662" t="s">
        <v>802</v>
      </c>
      <c r="I60" s="662" t="s">
        <v>802</v>
      </c>
      <c r="J60" s="662" t="s">
        <v>803</v>
      </c>
      <c r="K60" s="662" t="s">
        <v>804</v>
      </c>
      <c r="L60" s="664">
        <v>38.190032412757844</v>
      </c>
      <c r="M60" s="664">
        <v>45</v>
      </c>
      <c r="N60" s="665">
        <v>1718.551458574103</v>
      </c>
    </row>
    <row r="61" spans="1:14" ht="14.4" customHeight="1" x14ac:dyDescent="0.3">
      <c r="A61" s="660" t="s">
        <v>579</v>
      </c>
      <c r="B61" s="661" t="s">
        <v>580</v>
      </c>
      <c r="C61" s="662" t="s">
        <v>585</v>
      </c>
      <c r="D61" s="663" t="s">
        <v>2846</v>
      </c>
      <c r="E61" s="662" t="s">
        <v>602</v>
      </c>
      <c r="F61" s="663" t="s">
        <v>2850</v>
      </c>
      <c r="G61" s="662" t="s">
        <v>633</v>
      </c>
      <c r="H61" s="662" t="s">
        <v>805</v>
      </c>
      <c r="I61" s="662" t="s">
        <v>806</v>
      </c>
      <c r="J61" s="662" t="s">
        <v>807</v>
      </c>
      <c r="K61" s="662" t="s">
        <v>808</v>
      </c>
      <c r="L61" s="664">
        <v>238.02714285714282</v>
      </c>
      <c r="M61" s="664">
        <v>14</v>
      </c>
      <c r="N61" s="665">
        <v>3332.3799999999997</v>
      </c>
    </row>
    <row r="62" spans="1:14" ht="14.4" customHeight="1" x14ac:dyDescent="0.3">
      <c r="A62" s="660" t="s">
        <v>579</v>
      </c>
      <c r="B62" s="661" t="s">
        <v>580</v>
      </c>
      <c r="C62" s="662" t="s">
        <v>585</v>
      </c>
      <c r="D62" s="663" t="s">
        <v>2846</v>
      </c>
      <c r="E62" s="662" t="s">
        <v>602</v>
      </c>
      <c r="F62" s="663" t="s">
        <v>2850</v>
      </c>
      <c r="G62" s="662" t="s">
        <v>633</v>
      </c>
      <c r="H62" s="662" t="s">
        <v>809</v>
      </c>
      <c r="I62" s="662" t="s">
        <v>810</v>
      </c>
      <c r="J62" s="662" t="s">
        <v>811</v>
      </c>
      <c r="K62" s="662" t="s">
        <v>812</v>
      </c>
      <c r="L62" s="664">
        <v>184.73812500000003</v>
      </c>
      <c r="M62" s="664">
        <v>8</v>
      </c>
      <c r="N62" s="665">
        <v>1477.9050000000002</v>
      </c>
    </row>
    <row r="63" spans="1:14" ht="14.4" customHeight="1" x14ac:dyDescent="0.3">
      <c r="A63" s="660" t="s">
        <v>579</v>
      </c>
      <c r="B63" s="661" t="s">
        <v>580</v>
      </c>
      <c r="C63" s="662" t="s">
        <v>585</v>
      </c>
      <c r="D63" s="663" t="s">
        <v>2846</v>
      </c>
      <c r="E63" s="662" t="s">
        <v>602</v>
      </c>
      <c r="F63" s="663" t="s">
        <v>2850</v>
      </c>
      <c r="G63" s="662" t="s">
        <v>633</v>
      </c>
      <c r="H63" s="662" t="s">
        <v>813</v>
      </c>
      <c r="I63" s="662" t="s">
        <v>814</v>
      </c>
      <c r="J63" s="662" t="s">
        <v>815</v>
      </c>
      <c r="K63" s="662" t="s">
        <v>816</v>
      </c>
      <c r="L63" s="664">
        <v>126.02961550055915</v>
      </c>
      <c r="M63" s="664">
        <v>1</v>
      </c>
      <c r="N63" s="665">
        <v>126.02961550055915</v>
      </c>
    </row>
    <row r="64" spans="1:14" ht="14.4" customHeight="1" x14ac:dyDescent="0.3">
      <c r="A64" s="660" t="s">
        <v>579</v>
      </c>
      <c r="B64" s="661" t="s">
        <v>580</v>
      </c>
      <c r="C64" s="662" t="s">
        <v>585</v>
      </c>
      <c r="D64" s="663" t="s">
        <v>2846</v>
      </c>
      <c r="E64" s="662" t="s">
        <v>602</v>
      </c>
      <c r="F64" s="663" t="s">
        <v>2850</v>
      </c>
      <c r="G64" s="662" t="s">
        <v>633</v>
      </c>
      <c r="H64" s="662" t="s">
        <v>817</v>
      </c>
      <c r="I64" s="662" t="s">
        <v>818</v>
      </c>
      <c r="J64" s="662" t="s">
        <v>819</v>
      </c>
      <c r="K64" s="662" t="s">
        <v>812</v>
      </c>
      <c r="L64" s="664">
        <v>250.44752692196855</v>
      </c>
      <c r="M64" s="664">
        <v>3</v>
      </c>
      <c r="N64" s="665">
        <v>751.34258076590561</v>
      </c>
    </row>
    <row r="65" spans="1:14" ht="14.4" customHeight="1" x14ac:dyDescent="0.3">
      <c r="A65" s="660" t="s">
        <v>579</v>
      </c>
      <c r="B65" s="661" t="s">
        <v>580</v>
      </c>
      <c r="C65" s="662" t="s">
        <v>585</v>
      </c>
      <c r="D65" s="663" t="s">
        <v>2846</v>
      </c>
      <c r="E65" s="662" t="s">
        <v>602</v>
      </c>
      <c r="F65" s="663" t="s">
        <v>2850</v>
      </c>
      <c r="G65" s="662" t="s">
        <v>633</v>
      </c>
      <c r="H65" s="662" t="s">
        <v>820</v>
      </c>
      <c r="I65" s="662" t="s">
        <v>821</v>
      </c>
      <c r="J65" s="662" t="s">
        <v>822</v>
      </c>
      <c r="K65" s="662" t="s">
        <v>823</v>
      </c>
      <c r="L65" s="664">
        <v>164.7684802039912</v>
      </c>
      <c r="M65" s="664">
        <v>13</v>
      </c>
      <c r="N65" s="665">
        <v>2141.9902426518856</v>
      </c>
    </row>
    <row r="66" spans="1:14" ht="14.4" customHeight="1" x14ac:dyDescent="0.3">
      <c r="A66" s="660" t="s">
        <v>579</v>
      </c>
      <c r="B66" s="661" t="s">
        <v>580</v>
      </c>
      <c r="C66" s="662" t="s">
        <v>585</v>
      </c>
      <c r="D66" s="663" t="s">
        <v>2846</v>
      </c>
      <c r="E66" s="662" t="s">
        <v>602</v>
      </c>
      <c r="F66" s="663" t="s">
        <v>2850</v>
      </c>
      <c r="G66" s="662" t="s">
        <v>633</v>
      </c>
      <c r="H66" s="662" t="s">
        <v>824</v>
      </c>
      <c r="I66" s="662" t="s">
        <v>825</v>
      </c>
      <c r="J66" s="662" t="s">
        <v>826</v>
      </c>
      <c r="K66" s="662" t="s">
        <v>827</v>
      </c>
      <c r="L66" s="664">
        <v>221.44018380369863</v>
      </c>
      <c r="M66" s="664">
        <v>10</v>
      </c>
      <c r="N66" s="665">
        <v>2214.4018380369862</v>
      </c>
    </row>
    <row r="67" spans="1:14" ht="14.4" customHeight="1" x14ac:dyDescent="0.3">
      <c r="A67" s="660" t="s">
        <v>579</v>
      </c>
      <c r="B67" s="661" t="s">
        <v>580</v>
      </c>
      <c r="C67" s="662" t="s">
        <v>585</v>
      </c>
      <c r="D67" s="663" t="s">
        <v>2846</v>
      </c>
      <c r="E67" s="662" t="s">
        <v>602</v>
      </c>
      <c r="F67" s="663" t="s">
        <v>2850</v>
      </c>
      <c r="G67" s="662" t="s">
        <v>633</v>
      </c>
      <c r="H67" s="662" t="s">
        <v>828</v>
      </c>
      <c r="I67" s="662" t="s">
        <v>829</v>
      </c>
      <c r="J67" s="662" t="s">
        <v>830</v>
      </c>
      <c r="K67" s="662" t="s">
        <v>831</v>
      </c>
      <c r="L67" s="664">
        <v>117.85326536292833</v>
      </c>
      <c r="M67" s="664">
        <v>3</v>
      </c>
      <c r="N67" s="665">
        <v>353.55979608878499</v>
      </c>
    </row>
    <row r="68" spans="1:14" ht="14.4" customHeight="1" x14ac:dyDescent="0.3">
      <c r="A68" s="660" t="s">
        <v>579</v>
      </c>
      <c r="B68" s="661" t="s">
        <v>580</v>
      </c>
      <c r="C68" s="662" t="s">
        <v>585</v>
      </c>
      <c r="D68" s="663" t="s">
        <v>2846</v>
      </c>
      <c r="E68" s="662" t="s">
        <v>602</v>
      </c>
      <c r="F68" s="663" t="s">
        <v>2850</v>
      </c>
      <c r="G68" s="662" t="s">
        <v>633</v>
      </c>
      <c r="H68" s="662" t="s">
        <v>832</v>
      </c>
      <c r="I68" s="662" t="s">
        <v>833</v>
      </c>
      <c r="J68" s="662" t="s">
        <v>834</v>
      </c>
      <c r="K68" s="662" t="s">
        <v>835</v>
      </c>
      <c r="L68" s="664">
        <v>118.57552621174931</v>
      </c>
      <c r="M68" s="664">
        <v>19</v>
      </c>
      <c r="N68" s="665">
        <v>2252.9349980232369</v>
      </c>
    </row>
    <row r="69" spans="1:14" ht="14.4" customHeight="1" x14ac:dyDescent="0.3">
      <c r="A69" s="660" t="s">
        <v>579</v>
      </c>
      <c r="B69" s="661" t="s">
        <v>580</v>
      </c>
      <c r="C69" s="662" t="s">
        <v>585</v>
      </c>
      <c r="D69" s="663" t="s">
        <v>2846</v>
      </c>
      <c r="E69" s="662" t="s">
        <v>602</v>
      </c>
      <c r="F69" s="663" t="s">
        <v>2850</v>
      </c>
      <c r="G69" s="662" t="s">
        <v>633</v>
      </c>
      <c r="H69" s="662" t="s">
        <v>836</v>
      </c>
      <c r="I69" s="662" t="s">
        <v>837</v>
      </c>
      <c r="J69" s="662" t="s">
        <v>838</v>
      </c>
      <c r="K69" s="662" t="s">
        <v>839</v>
      </c>
      <c r="L69" s="664">
        <v>47.554912274190421</v>
      </c>
      <c r="M69" s="664">
        <v>2</v>
      </c>
      <c r="N69" s="665">
        <v>95.109824548380843</v>
      </c>
    </row>
    <row r="70" spans="1:14" ht="14.4" customHeight="1" x14ac:dyDescent="0.3">
      <c r="A70" s="660" t="s">
        <v>579</v>
      </c>
      <c r="B70" s="661" t="s">
        <v>580</v>
      </c>
      <c r="C70" s="662" t="s">
        <v>585</v>
      </c>
      <c r="D70" s="663" t="s">
        <v>2846</v>
      </c>
      <c r="E70" s="662" t="s">
        <v>602</v>
      </c>
      <c r="F70" s="663" t="s">
        <v>2850</v>
      </c>
      <c r="G70" s="662" t="s">
        <v>633</v>
      </c>
      <c r="H70" s="662" t="s">
        <v>840</v>
      </c>
      <c r="I70" s="662" t="s">
        <v>841</v>
      </c>
      <c r="J70" s="662" t="s">
        <v>842</v>
      </c>
      <c r="K70" s="662" t="s">
        <v>843</v>
      </c>
      <c r="L70" s="664">
        <v>85.809866796381357</v>
      </c>
      <c r="M70" s="664">
        <v>4</v>
      </c>
      <c r="N70" s="665">
        <v>343.23946718552543</v>
      </c>
    </row>
    <row r="71" spans="1:14" ht="14.4" customHeight="1" x14ac:dyDescent="0.3">
      <c r="A71" s="660" t="s">
        <v>579</v>
      </c>
      <c r="B71" s="661" t="s">
        <v>580</v>
      </c>
      <c r="C71" s="662" t="s">
        <v>585</v>
      </c>
      <c r="D71" s="663" t="s">
        <v>2846</v>
      </c>
      <c r="E71" s="662" t="s">
        <v>602</v>
      </c>
      <c r="F71" s="663" t="s">
        <v>2850</v>
      </c>
      <c r="G71" s="662" t="s">
        <v>633</v>
      </c>
      <c r="H71" s="662" t="s">
        <v>844</v>
      </c>
      <c r="I71" s="662" t="s">
        <v>845</v>
      </c>
      <c r="J71" s="662" t="s">
        <v>645</v>
      </c>
      <c r="K71" s="662" t="s">
        <v>846</v>
      </c>
      <c r="L71" s="664">
        <v>108.50000000000003</v>
      </c>
      <c r="M71" s="664">
        <v>1</v>
      </c>
      <c r="N71" s="665">
        <v>108.50000000000003</v>
      </c>
    </row>
    <row r="72" spans="1:14" ht="14.4" customHeight="1" x14ac:dyDescent="0.3">
      <c r="A72" s="660" t="s">
        <v>579</v>
      </c>
      <c r="B72" s="661" t="s">
        <v>580</v>
      </c>
      <c r="C72" s="662" t="s">
        <v>585</v>
      </c>
      <c r="D72" s="663" t="s">
        <v>2846</v>
      </c>
      <c r="E72" s="662" t="s">
        <v>602</v>
      </c>
      <c r="F72" s="663" t="s">
        <v>2850</v>
      </c>
      <c r="G72" s="662" t="s">
        <v>633</v>
      </c>
      <c r="H72" s="662" t="s">
        <v>847</v>
      </c>
      <c r="I72" s="662" t="s">
        <v>847</v>
      </c>
      <c r="J72" s="662" t="s">
        <v>848</v>
      </c>
      <c r="K72" s="662" t="s">
        <v>849</v>
      </c>
      <c r="L72" s="664">
        <v>67.187526747212402</v>
      </c>
      <c r="M72" s="664">
        <v>24</v>
      </c>
      <c r="N72" s="665">
        <v>1612.5006419330975</v>
      </c>
    </row>
    <row r="73" spans="1:14" ht="14.4" customHeight="1" x14ac:dyDescent="0.3">
      <c r="A73" s="660" t="s">
        <v>579</v>
      </c>
      <c r="B73" s="661" t="s">
        <v>580</v>
      </c>
      <c r="C73" s="662" t="s">
        <v>585</v>
      </c>
      <c r="D73" s="663" t="s">
        <v>2846</v>
      </c>
      <c r="E73" s="662" t="s">
        <v>602</v>
      </c>
      <c r="F73" s="663" t="s">
        <v>2850</v>
      </c>
      <c r="G73" s="662" t="s">
        <v>633</v>
      </c>
      <c r="H73" s="662" t="s">
        <v>850</v>
      </c>
      <c r="I73" s="662" t="s">
        <v>851</v>
      </c>
      <c r="J73" s="662" t="s">
        <v>852</v>
      </c>
      <c r="K73" s="662" t="s">
        <v>853</v>
      </c>
      <c r="L73" s="664">
        <v>104.18</v>
      </c>
      <c r="M73" s="664">
        <v>3</v>
      </c>
      <c r="N73" s="665">
        <v>312.54000000000002</v>
      </c>
    </row>
    <row r="74" spans="1:14" ht="14.4" customHeight="1" x14ac:dyDescent="0.3">
      <c r="A74" s="660" t="s">
        <v>579</v>
      </c>
      <c r="B74" s="661" t="s">
        <v>580</v>
      </c>
      <c r="C74" s="662" t="s">
        <v>585</v>
      </c>
      <c r="D74" s="663" t="s">
        <v>2846</v>
      </c>
      <c r="E74" s="662" t="s">
        <v>602</v>
      </c>
      <c r="F74" s="663" t="s">
        <v>2850</v>
      </c>
      <c r="G74" s="662" t="s">
        <v>633</v>
      </c>
      <c r="H74" s="662" t="s">
        <v>854</v>
      </c>
      <c r="I74" s="662" t="s">
        <v>855</v>
      </c>
      <c r="J74" s="662" t="s">
        <v>856</v>
      </c>
      <c r="K74" s="662" t="s">
        <v>857</v>
      </c>
      <c r="L74" s="664">
        <v>339.80623588658136</v>
      </c>
      <c r="M74" s="664">
        <v>18</v>
      </c>
      <c r="N74" s="665">
        <v>6116.5122459584645</v>
      </c>
    </row>
    <row r="75" spans="1:14" ht="14.4" customHeight="1" x14ac:dyDescent="0.3">
      <c r="A75" s="660" t="s">
        <v>579</v>
      </c>
      <c r="B75" s="661" t="s">
        <v>580</v>
      </c>
      <c r="C75" s="662" t="s">
        <v>585</v>
      </c>
      <c r="D75" s="663" t="s">
        <v>2846</v>
      </c>
      <c r="E75" s="662" t="s">
        <v>602</v>
      </c>
      <c r="F75" s="663" t="s">
        <v>2850</v>
      </c>
      <c r="G75" s="662" t="s">
        <v>633</v>
      </c>
      <c r="H75" s="662" t="s">
        <v>858</v>
      </c>
      <c r="I75" s="662" t="s">
        <v>859</v>
      </c>
      <c r="J75" s="662" t="s">
        <v>860</v>
      </c>
      <c r="K75" s="662" t="s">
        <v>857</v>
      </c>
      <c r="L75" s="664">
        <v>339.82589409004964</v>
      </c>
      <c r="M75" s="664">
        <v>13</v>
      </c>
      <c r="N75" s="665">
        <v>4417.7366231706455</v>
      </c>
    </row>
    <row r="76" spans="1:14" ht="14.4" customHeight="1" x14ac:dyDescent="0.3">
      <c r="A76" s="660" t="s">
        <v>579</v>
      </c>
      <c r="B76" s="661" t="s">
        <v>580</v>
      </c>
      <c r="C76" s="662" t="s">
        <v>585</v>
      </c>
      <c r="D76" s="663" t="s">
        <v>2846</v>
      </c>
      <c r="E76" s="662" t="s">
        <v>602</v>
      </c>
      <c r="F76" s="663" t="s">
        <v>2850</v>
      </c>
      <c r="G76" s="662" t="s">
        <v>633</v>
      </c>
      <c r="H76" s="662" t="s">
        <v>861</v>
      </c>
      <c r="I76" s="662" t="s">
        <v>862</v>
      </c>
      <c r="J76" s="662" t="s">
        <v>863</v>
      </c>
      <c r="K76" s="662" t="s">
        <v>864</v>
      </c>
      <c r="L76" s="664">
        <v>54.490000000000016</v>
      </c>
      <c r="M76" s="664">
        <v>1</v>
      </c>
      <c r="N76" s="665">
        <v>54.490000000000016</v>
      </c>
    </row>
    <row r="77" spans="1:14" ht="14.4" customHeight="1" x14ac:dyDescent="0.3">
      <c r="A77" s="660" t="s">
        <v>579</v>
      </c>
      <c r="B77" s="661" t="s">
        <v>580</v>
      </c>
      <c r="C77" s="662" t="s">
        <v>585</v>
      </c>
      <c r="D77" s="663" t="s">
        <v>2846</v>
      </c>
      <c r="E77" s="662" t="s">
        <v>602</v>
      </c>
      <c r="F77" s="663" t="s">
        <v>2850</v>
      </c>
      <c r="G77" s="662" t="s">
        <v>633</v>
      </c>
      <c r="H77" s="662" t="s">
        <v>865</v>
      </c>
      <c r="I77" s="662" t="s">
        <v>866</v>
      </c>
      <c r="J77" s="662" t="s">
        <v>867</v>
      </c>
      <c r="K77" s="662" t="s">
        <v>868</v>
      </c>
      <c r="L77" s="664">
        <v>254.28</v>
      </c>
      <c r="M77" s="664">
        <v>1</v>
      </c>
      <c r="N77" s="665">
        <v>254.28</v>
      </c>
    </row>
    <row r="78" spans="1:14" ht="14.4" customHeight="1" x14ac:dyDescent="0.3">
      <c r="A78" s="660" t="s">
        <v>579</v>
      </c>
      <c r="B78" s="661" t="s">
        <v>580</v>
      </c>
      <c r="C78" s="662" t="s">
        <v>585</v>
      </c>
      <c r="D78" s="663" t="s">
        <v>2846</v>
      </c>
      <c r="E78" s="662" t="s">
        <v>602</v>
      </c>
      <c r="F78" s="663" t="s">
        <v>2850</v>
      </c>
      <c r="G78" s="662" t="s">
        <v>633</v>
      </c>
      <c r="H78" s="662" t="s">
        <v>869</v>
      </c>
      <c r="I78" s="662" t="s">
        <v>870</v>
      </c>
      <c r="J78" s="662" t="s">
        <v>871</v>
      </c>
      <c r="K78" s="662" t="s">
        <v>872</v>
      </c>
      <c r="L78" s="664">
        <v>76.920010663626755</v>
      </c>
      <c r="M78" s="664">
        <v>8</v>
      </c>
      <c r="N78" s="665">
        <v>615.36008530901404</v>
      </c>
    </row>
    <row r="79" spans="1:14" ht="14.4" customHeight="1" x14ac:dyDescent="0.3">
      <c r="A79" s="660" t="s">
        <v>579</v>
      </c>
      <c r="B79" s="661" t="s">
        <v>580</v>
      </c>
      <c r="C79" s="662" t="s">
        <v>585</v>
      </c>
      <c r="D79" s="663" t="s">
        <v>2846</v>
      </c>
      <c r="E79" s="662" t="s">
        <v>602</v>
      </c>
      <c r="F79" s="663" t="s">
        <v>2850</v>
      </c>
      <c r="G79" s="662" t="s">
        <v>633</v>
      </c>
      <c r="H79" s="662" t="s">
        <v>873</v>
      </c>
      <c r="I79" s="662" t="s">
        <v>874</v>
      </c>
      <c r="J79" s="662" t="s">
        <v>875</v>
      </c>
      <c r="K79" s="662" t="s">
        <v>876</v>
      </c>
      <c r="L79" s="664">
        <v>69.919496875545903</v>
      </c>
      <c r="M79" s="664">
        <v>2</v>
      </c>
      <c r="N79" s="665">
        <v>139.83899375109181</v>
      </c>
    </row>
    <row r="80" spans="1:14" ht="14.4" customHeight="1" x14ac:dyDescent="0.3">
      <c r="A80" s="660" t="s">
        <v>579</v>
      </c>
      <c r="B80" s="661" t="s">
        <v>580</v>
      </c>
      <c r="C80" s="662" t="s">
        <v>585</v>
      </c>
      <c r="D80" s="663" t="s">
        <v>2846</v>
      </c>
      <c r="E80" s="662" t="s">
        <v>602</v>
      </c>
      <c r="F80" s="663" t="s">
        <v>2850</v>
      </c>
      <c r="G80" s="662" t="s">
        <v>633</v>
      </c>
      <c r="H80" s="662" t="s">
        <v>877</v>
      </c>
      <c r="I80" s="662" t="s">
        <v>878</v>
      </c>
      <c r="J80" s="662" t="s">
        <v>879</v>
      </c>
      <c r="K80" s="662" t="s">
        <v>880</v>
      </c>
      <c r="L80" s="664">
        <v>331.02762453931541</v>
      </c>
      <c r="M80" s="664">
        <v>9</v>
      </c>
      <c r="N80" s="665">
        <v>2979.2486208538385</v>
      </c>
    </row>
    <row r="81" spans="1:14" ht="14.4" customHeight="1" x14ac:dyDescent="0.3">
      <c r="A81" s="660" t="s">
        <v>579</v>
      </c>
      <c r="B81" s="661" t="s">
        <v>580</v>
      </c>
      <c r="C81" s="662" t="s">
        <v>585</v>
      </c>
      <c r="D81" s="663" t="s">
        <v>2846</v>
      </c>
      <c r="E81" s="662" t="s">
        <v>602</v>
      </c>
      <c r="F81" s="663" t="s">
        <v>2850</v>
      </c>
      <c r="G81" s="662" t="s">
        <v>633</v>
      </c>
      <c r="H81" s="662" t="s">
        <v>881</v>
      </c>
      <c r="I81" s="662" t="s">
        <v>882</v>
      </c>
      <c r="J81" s="662" t="s">
        <v>883</v>
      </c>
      <c r="K81" s="662" t="s">
        <v>884</v>
      </c>
      <c r="L81" s="664">
        <v>67.13</v>
      </c>
      <c r="M81" s="664">
        <v>-1</v>
      </c>
      <c r="N81" s="665">
        <v>-67.13</v>
      </c>
    </row>
    <row r="82" spans="1:14" ht="14.4" customHeight="1" x14ac:dyDescent="0.3">
      <c r="A82" s="660" t="s">
        <v>579</v>
      </c>
      <c r="B82" s="661" t="s">
        <v>580</v>
      </c>
      <c r="C82" s="662" t="s">
        <v>585</v>
      </c>
      <c r="D82" s="663" t="s">
        <v>2846</v>
      </c>
      <c r="E82" s="662" t="s">
        <v>602</v>
      </c>
      <c r="F82" s="663" t="s">
        <v>2850</v>
      </c>
      <c r="G82" s="662" t="s">
        <v>633</v>
      </c>
      <c r="H82" s="662" t="s">
        <v>885</v>
      </c>
      <c r="I82" s="662" t="s">
        <v>886</v>
      </c>
      <c r="J82" s="662" t="s">
        <v>887</v>
      </c>
      <c r="K82" s="662" t="s">
        <v>888</v>
      </c>
      <c r="L82" s="664">
        <v>46.000000000000007</v>
      </c>
      <c r="M82" s="664">
        <v>1</v>
      </c>
      <c r="N82" s="665">
        <v>46.000000000000007</v>
      </c>
    </row>
    <row r="83" spans="1:14" ht="14.4" customHeight="1" x14ac:dyDescent="0.3">
      <c r="A83" s="660" t="s">
        <v>579</v>
      </c>
      <c r="B83" s="661" t="s">
        <v>580</v>
      </c>
      <c r="C83" s="662" t="s">
        <v>585</v>
      </c>
      <c r="D83" s="663" t="s">
        <v>2846</v>
      </c>
      <c r="E83" s="662" t="s">
        <v>602</v>
      </c>
      <c r="F83" s="663" t="s">
        <v>2850</v>
      </c>
      <c r="G83" s="662" t="s">
        <v>633</v>
      </c>
      <c r="H83" s="662" t="s">
        <v>889</v>
      </c>
      <c r="I83" s="662" t="s">
        <v>890</v>
      </c>
      <c r="J83" s="662" t="s">
        <v>891</v>
      </c>
      <c r="K83" s="662" t="s">
        <v>892</v>
      </c>
      <c r="L83" s="664">
        <v>87.14502640142814</v>
      </c>
      <c r="M83" s="664">
        <v>6</v>
      </c>
      <c r="N83" s="665">
        <v>522.87015840856884</v>
      </c>
    </row>
    <row r="84" spans="1:14" ht="14.4" customHeight="1" x14ac:dyDescent="0.3">
      <c r="A84" s="660" t="s">
        <v>579</v>
      </c>
      <c r="B84" s="661" t="s">
        <v>580</v>
      </c>
      <c r="C84" s="662" t="s">
        <v>585</v>
      </c>
      <c r="D84" s="663" t="s">
        <v>2846</v>
      </c>
      <c r="E84" s="662" t="s">
        <v>602</v>
      </c>
      <c r="F84" s="663" t="s">
        <v>2850</v>
      </c>
      <c r="G84" s="662" t="s">
        <v>633</v>
      </c>
      <c r="H84" s="662" t="s">
        <v>893</v>
      </c>
      <c r="I84" s="662" t="s">
        <v>894</v>
      </c>
      <c r="J84" s="662" t="s">
        <v>895</v>
      </c>
      <c r="K84" s="662" t="s">
        <v>896</v>
      </c>
      <c r="L84" s="664">
        <v>177.72897128332292</v>
      </c>
      <c r="M84" s="664">
        <v>1</v>
      </c>
      <c r="N84" s="665">
        <v>177.72897128332292</v>
      </c>
    </row>
    <row r="85" spans="1:14" ht="14.4" customHeight="1" x14ac:dyDescent="0.3">
      <c r="A85" s="660" t="s">
        <v>579</v>
      </c>
      <c r="B85" s="661" t="s">
        <v>580</v>
      </c>
      <c r="C85" s="662" t="s">
        <v>585</v>
      </c>
      <c r="D85" s="663" t="s">
        <v>2846</v>
      </c>
      <c r="E85" s="662" t="s">
        <v>602</v>
      </c>
      <c r="F85" s="663" t="s">
        <v>2850</v>
      </c>
      <c r="G85" s="662" t="s">
        <v>633</v>
      </c>
      <c r="H85" s="662" t="s">
        <v>897</v>
      </c>
      <c r="I85" s="662" t="s">
        <v>898</v>
      </c>
      <c r="J85" s="662" t="s">
        <v>760</v>
      </c>
      <c r="K85" s="662" t="s">
        <v>899</v>
      </c>
      <c r="L85" s="664">
        <v>22.544462171396951</v>
      </c>
      <c r="M85" s="664">
        <v>45</v>
      </c>
      <c r="N85" s="665">
        <v>1014.5007977128628</v>
      </c>
    </row>
    <row r="86" spans="1:14" ht="14.4" customHeight="1" x14ac:dyDescent="0.3">
      <c r="A86" s="660" t="s">
        <v>579</v>
      </c>
      <c r="B86" s="661" t="s">
        <v>580</v>
      </c>
      <c r="C86" s="662" t="s">
        <v>585</v>
      </c>
      <c r="D86" s="663" t="s">
        <v>2846</v>
      </c>
      <c r="E86" s="662" t="s">
        <v>602</v>
      </c>
      <c r="F86" s="663" t="s">
        <v>2850</v>
      </c>
      <c r="G86" s="662" t="s">
        <v>633</v>
      </c>
      <c r="H86" s="662" t="s">
        <v>900</v>
      </c>
      <c r="I86" s="662" t="s">
        <v>901</v>
      </c>
      <c r="J86" s="662" t="s">
        <v>902</v>
      </c>
      <c r="K86" s="662" t="s">
        <v>903</v>
      </c>
      <c r="L86" s="664">
        <v>91.030144766728299</v>
      </c>
      <c r="M86" s="664">
        <v>4</v>
      </c>
      <c r="N86" s="665">
        <v>364.12057906691319</v>
      </c>
    </row>
    <row r="87" spans="1:14" ht="14.4" customHeight="1" x14ac:dyDescent="0.3">
      <c r="A87" s="660" t="s">
        <v>579</v>
      </c>
      <c r="B87" s="661" t="s">
        <v>580</v>
      </c>
      <c r="C87" s="662" t="s">
        <v>585</v>
      </c>
      <c r="D87" s="663" t="s">
        <v>2846</v>
      </c>
      <c r="E87" s="662" t="s">
        <v>602</v>
      </c>
      <c r="F87" s="663" t="s">
        <v>2850</v>
      </c>
      <c r="G87" s="662" t="s">
        <v>633</v>
      </c>
      <c r="H87" s="662" t="s">
        <v>904</v>
      </c>
      <c r="I87" s="662" t="s">
        <v>905</v>
      </c>
      <c r="J87" s="662" t="s">
        <v>906</v>
      </c>
      <c r="K87" s="662" t="s">
        <v>907</v>
      </c>
      <c r="L87" s="664">
        <v>77.084926566224411</v>
      </c>
      <c r="M87" s="664">
        <v>76</v>
      </c>
      <c r="N87" s="665">
        <v>5858.4544190330553</v>
      </c>
    </row>
    <row r="88" spans="1:14" ht="14.4" customHeight="1" x14ac:dyDescent="0.3">
      <c r="A88" s="660" t="s">
        <v>579</v>
      </c>
      <c r="B88" s="661" t="s">
        <v>580</v>
      </c>
      <c r="C88" s="662" t="s">
        <v>585</v>
      </c>
      <c r="D88" s="663" t="s">
        <v>2846</v>
      </c>
      <c r="E88" s="662" t="s">
        <v>602</v>
      </c>
      <c r="F88" s="663" t="s">
        <v>2850</v>
      </c>
      <c r="G88" s="662" t="s">
        <v>633</v>
      </c>
      <c r="H88" s="662" t="s">
        <v>908</v>
      </c>
      <c r="I88" s="662" t="s">
        <v>909</v>
      </c>
      <c r="J88" s="662" t="s">
        <v>910</v>
      </c>
      <c r="K88" s="662" t="s">
        <v>911</v>
      </c>
      <c r="L88" s="664">
        <v>156.72258506087496</v>
      </c>
      <c r="M88" s="664">
        <v>49</v>
      </c>
      <c r="N88" s="665">
        <v>7679.4066679828729</v>
      </c>
    </row>
    <row r="89" spans="1:14" ht="14.4" customHeight="1" x14ac:dyDescent="0.3">
      <c r="A89" s="660" t="s">
        <v>579</v>
      </c>
      <c r="B89" s="661" t="s">
        <v>580</v>
      </c>
      <c r="C89" s="662" t="s">
        <v>585</v>
      </c>
      <c r="D89" s="663" t="s">
        <v>2846</v>
      </c>
      <c r="E89" s="662" t="s">
        <v>602</v>
      </c>
      <c r="F89" s="663" t="s">
        <v>2850</v>
      </c>
      <c r="G89" s="662" t="s">
        <v>633</v>
      </c>
      <c r="H89" s="662" t="s">
        <v>912</v>
      </c>
      <c r="I89" s="662" t="s">
        <v>913</v>
      </c>
      <c r="J89" s="662" t="s">
        <v>914</v>
      </c>
      <c r="K89" s="662" t="s">
        <v>915</v>
      </c>
      <c r="L89" s="664">
        <v>100.21509136449885</v>
      </c>
      <c r="M89" s="664">
        <v>12</v>
      </c>
      <c r="N89" s="665">
        <v>1202.5810963739862</v>
      </c>
    </row>
    <row r="90" spans="1:14" ht="14.4" customHeight="1" x14ac:dyDescent="0.3">
      <c r="A90" s="660" t="s">
        <v>579</v>
      </c>
      <c r="B90" s="661" t="s">
        <v>580</v>
      </c>
      <c r="C90" s="662" t="s">
        <v>585</v>
      </c>
      <c r="D90" s="663" t="s">
        <v>2846</v>
      </c>
      <c r="E90" s="662" t="s">
        <v>602</v>
      </c>
      <c r="F90" s="663" t="s">
        <v>2850</v>
      </c>
      <c r="G90" s="662" t="s">
        <v>633</v>
      </c>
      <c r="H90" s="662" t="s">
        <v>916</v>
      </c>
      <c r="I90" s="662" t="s">
        <v>917</v>
      </c>
      <c r="J90" s="662" t="s">
        <v>918</v>
      </c>
      <c r="K90" s="662" t="s">
        <v>919</v>
      </c>
      <c r="L90" s="664">
        <v>134.22999999999999</v>
      </c>
      <c r="M90" s="664">
        <v>1</v>
      </c>
      <c r="N90" s="665">
        <v>134.22999999999999</v>
      </c>
    </row>
    <row r="91" spans="1:14" ht="14.4" customHeight="1" x14ac:dyDescent="0.3">
      <c r="A91" s="660" t="s">
        <v>579</v>
      </c>
      <c r="B91" s="661" t="s">
        <v>580</v>
      </c>
      <c r="C91" s="662" t="s">
        <v>585</v>
      </c>
      <c r="D91" s="663" t="s">
        <v>2846</v>
      </c>
      <c r="E91" s="662" t="s">
        <v>602</v>
      </c>
      <c r="F91" s="663" t="s">
        <v>2850</v>
      </c>
      <c r="G91" s="662" t="s">
        <v>633</v>
      </c>
      <c r="H91" s="662" t="s">
        <v>920</v>
      </c>
      <c r="I91" s="662" t="s">
        <v>921</v>
      </c>
      <c r="J91" s="662" t="s">
        <v>922</v>
      </c>
      <c r="K91" s="662" t="s">
        <v>923</v>
      </c>
      <c r="L91" s="664">
        <v>163.32999999999998</v>
      </c>
      <c r="M91" s="664">
        <v>3</v>
      </c>
      <c r="N91" s="665">
        <v>489.98999999999995</v>
      </c>
    </row>
    <row r="92" spans="1:14" ht="14.4" customHeight="1" x14ac:dyDescent="0.3">
      <c r="A92" s="660" t="s">
        <v>579</v>
      </c>
      <c r="B92" s="661" t="s">
        <v>580</v>
      </c>
      <c r="C92" s="662" t="s">
        <v>585</v>
      </c>
      <c r="D92" s="663" t="s">
        <v>2846</v>
      </c>
      <c r="E92" s="662" t="s">
        <v>602</v>
      </c>
      <c r="F92" s="663" t="s">
        <v>2850</v>
      </c>
      <c r="G92" s="662" t="s">
        <v>633</v>
      </c>
      <c r="H92" s="662" t="s">
        <v>924</v>
      </c>
      <c r="I92" s="662" t="s">
        <v>925</v>
      </c>
      <c r="J92" s="662" t="s">
        <v>926</v>
      </c>
      <c r="K92" s="662" t="s">
        <v>927</v>
      </c>
      <c r="L92" s="664">
        <v>75.010000000000019</v>
      </c>
      <c r="M92" s="664">
        <v>1</v>
      </c>
      <c r="N92" s="665">
        <v>75.010000000000019</v>
      </c>
    </row>
    <row r="93" spans="1:14" ht="14.4" customHeight="1" x14ac:dyDescent="0.3">
      <c r="A93" s="660" t="s">
        <v>579</v>
      </c>
      <c r="B93" s="661" t="s">
        <v>580</v>
      </c>
      <c r="C93" s="662" t="s">
        <v>585</v>
      </c>
      <c r="D93" s="663" t="s">
        <v>2846</v>
      </c>
      <c r="E93" s="662" t="s">
        <v>602</v>
      </c>
      <c r="F93" s="663" t="s">
        <v>2850</v>
      </c>
      <c r="G93" s="662" t="s">
        <v>633</v>
      </c>
      <c r="H93" s="662" t="s">
        <v>928</v>
      </c>
      <c r="I93" s="662" t="s">
        <v>929</v>
      </c>
      <c r="J93" s="662" t="s">
        <v>930</v>
      </c>
      <c r="K93" s="662" t="s">
        <v>931</v>
      </c>
      <c r="L93" s="664">
        <v>69.56</v>
      </c>
      <c r="M93" s="664">
        <v>2</v>
      </c>
      <c r="N93" s="665">
        <v>139.12</v>
      </c>
    </row>
    <row r="94" spans="1:14" ht="14.4" customHeight="1" x14ac:dyDescent="0.3">
      <c r="A94" s="660" t="s">
        <v>579</v>
      </c>
      <c r="B94" s="661" t="s">
        <v>580</v>
      </c>
      <c r="C94" s="662" t="s">
        <v>585</v>
      </c>
      <c r="D94" s="663" t="s">
        <v>2846</v>
      </c>
      <c r="E94" s="662" t="s">
        <v>602</v>
      </c>
      <c r="F94" s="663" t="s">
        <v>2850</v>
      </c>
      <c r="G94" s="662" t="s">
        <v>633</v>
      </c>
      <c r="H94" s="662" t="s">
        <v>932</v>
      </c>
      <c r="I94" s="662" t="s">
        <v>933</v>
      </c>
      <c r="J94" s="662" t="s">
        <v>934</v>
      </c>
      <c r="K94" s="662" t="s">
        <v>935</v>
      </c>
      <c r="L94" s="664">
        <v>75.312999999999988</v>
      </c>
      <c r="M94" s="664">
        <v>4</v>
      </c>
      <c r="N94" s="665">
        <v>301.25199999999995</v>
      </c>
    </row>
    <row r="95" spans="1:14" ht="14.4" customHeight="1" x14ac:dyDescent="0.3">
      <c r="A95" s="660" t="s">
        <v>579</v>
      </c>
      <c r="B95" s="661" t="s">
        <v>580</v>
      </c>
      <c r="C95" s="662" t="s">
        <v>585</v>
      </c>
      <c r="D95" s="663" t="s">
        <v>2846</v>
      </c>
      <c r="E95" s="662" t="s">
        <v>602</v>
      </c>
      <c r="F95" s="663" t="s">
        <v>2850</v>
      </c>
      <c r="G95" s="662" t="s">
        <v>633</v>
      </c>
      <c r="H95" s="662" t="s">
        <v>936</v>
      </c>
      <c r="I95" s="662" t="s">
        <v>937</v>
      </c>
      <c r="J95" s="662" t="s">
        <v>938</v>
      </c>
      <c r="K95" s="662" t="s">
        <v>939</v>
      </c>
      <c r="L95" s="664">
        <v>143.97438384088497</v>
      </c>
      <c r="M95" s="664">
        <v>9</v>
      </c>
      <c r="N95" s="665">
        <v>1295.7694545679647</v>
      </c>
    </row>
    <row r="96" spans="1:14" ht="14.4" customHeight="1" x14ac:dyDescent="0.3">
      <c r="A96" s="660" t="s">
        <v>579</v>
      </c>
      <c r="B96" s="661" t="s">
        <v>580</v>
      </c>
      <c r="C96" s="662" t="s">
        <v>585</v>
      </c>
      <c r="D96" s="663" t="s">
        <v>2846</v>
      </c>
      <c r="E96" s="662" t="s">
        <v>602</v>
      </c>
      <c r="F96" s="663" t="s">
        <v>2850</v>
      </c>
      <c r="G96" s="662" t="s">
        <v>633</v>
      </c>
      <c r="H96" s="662" t="s">
        <v>940</v>
      </c>
      <c r="I96" s="662" t="s">
        <v>941</v>
      </c>
      <c r="J96" s="662" t="s">
        <v>942</v>
      </c>
      <c r="K96" s="662" t="s">
        <v>943</v>
      </c>
      <c r="L96" s="664">
        <v>250.50068480889541</v>
      </c>
      <c r="M96" s="664">
        <v>8</v>
      </c>
      <c r="N96" s="665">
        <v>2004.0054784711633</v>
      </c>
    </row>
    <row r="97" spans="1:14" ht="14.4" customHeight="1" x14ac:dyDescent="0.3">
      <c r="A97" s="660" t="s">
        <v>579</v>
      </c>
      <c r="B97" s="661" t="s">
        <v>580</v>
      </c>
      <c r="C97" s="662" t="s">
        <v>585</v>
      </c>
      <c r="D97" s="663" t="s">
        <v>2846</v>
      </c>
      <c r="E97" s="662" t="s">
        <v>602</v>
      </c>
      <c r="F97" s="663" t="s">
        <v>2850</v>
      </c>
      <c r="G97" s="662" t="s">
        <v>633</v>
      </c>
      <c r="H97" s="662" t="s">
        <v>944</v>
      </c>
      <c r="I97" s="662" t="s">
        <v>945</v>
      </c>
      <c r="J97" s="662" t="s">
        <v>946</v>
      </c>
      <c r="K97" s="662" t="s">
        <v>947</v>
      </c>
      <c r="L97" s="664">
        <v>22.274999999999999</v>
      </c>
      <c r="M97" s="664">
        <v>4</v>
      </c>
      <c r="N97" s="665">
        <v>89.1</v>
      </c>
    </row>
    <row r="98" spans="1:14" ht="14.4" customHeight="1" x14ac:dyDescent="0.3">
      <c r="A98" s="660" t="s">
        <v>579</v>
      </c>
      <c r="B98" s="661" t="s">
        <v>580</v>
      </c>
      <c r="C98" s="662" t="s">
        <v>585</v>
      </c>
      <c r="D98" s="663" t="s">
        <v>2846</v>
      </c>
      <c r="E98" s="662" t="s">
        <v>602</v>
      </c>
      <c r="F98" s="663" t="s">
        <v>2850</v>
      </c>
      <c r="G98" s="662" t="s">
        <v>633</v>
      </c>
      <c r="H98" s="662" t="s">
        <v>948</v>
      </c>
      <c r="I98" s="662" t="s">
        <v>949</v>
      </c>
      <c r="J98" s="662" t="s">
        <v>950</v>
      </c>
      <c r="K98" s="662" t="s">
        <v>951</v>
      </c>
      <c r="L98" s="664">
        <v>376.57004043351378</v>
      </c>
      <c r="M98" s="664">
        <v>8</v>
      </c>
      <c r="N98" s="665">
        <v>3012.5603234681103</v>
      </c>
    </row>
    <row r="99" spans="1:14" ht="14.4" customHeight="1" x14ac:dyDescent="0.3">
      <c r="A99" s="660" t="s">
        <v>579</v>
      </c>
      <c r="B99" s="661" t="s">
        <v>580</v>
      </c>
      <c r="C99" s="662" t="s">
        <v>585</v>
      </c>
      <c r="D99" s="663" t="s">
        <v>2846</v>
      </c>
      <c r="E99" s="662" t="s">
        <v>602</v>
      </c>
      <c r="F99" s="663" t="s">
        <v>2850</v>
      </c>
      <c r="G99" s="662" t="s">
        <v>633</v>
      </c>
      <c r="H99" s="662" t="s">
        <v>952</v>
      </c>
      <c r="I99" s="662" t="s">
        <v>953</v>
      </c>
      <c r="J99" s="662" t="s">
        <v>954</v>
      </c>
      <c r="K99" s="662" t="s">
        <v>955</v>
      </c>
      <c r="L99" s="664">
        <v>68.300000000000011</v>
      </c>
      <c r="M99" s="664">
        <v>2</v>
      </c>
      <c r="N99" s="665">
        <v>136.60000000000002</v>
      </c>
    </row>
    <row r="100" spans="1:14" ht="14.4" customHeight="1" x14ac:dyDescent="0.3">
      <c r="A100" s="660" t="s">
        <v>579</v>
      </c>
      <c r="B100" s="661" t="s">
        <v>580</v>
      </c>
      <c r="C100" s="662" t="s">
        <v>585</v>
      </c>
      <c r="D100" s="663" t="s">
        <v>2846</v>
      </c>
      <c r="E100" s="662" t="s">
        <v>602</v>
      </c>
      <c r="F100" s="663" t="s">
        <v>2850</v>
      </c>
      <c r="G100" s="662" t="s">
        <v>633</v>
      </c>
      <c r="H100" s="662" t="s">
        <v>956</v>
      </c>
      <c r="I100" s="662" t="s">
        <v>957</v>
      </c>
      <c r="J100" s="662" t="s">
        <v>958</v>
      </c>
      <c r="K100" s="662" t="s">
        <v>959</v>
      </c>
      <c r="L100" s="664">
        <v>134.63</v>
      </c>
      <c r="M100" s="664">
        <v>2</v>
      </c>
      <c r="N100" s="665">
        <v>269.26</v>
      </c>
    </row>
    <row r="101" spans="1:14" ht="14.4" customHeight="1" x14ac:dyDescent="0.3">
      <c r="A101" s="660" t="s">
        <v>579</v>
      </c>
      <c r="B101" s="661" t="s">
        <v>580</v>
      </c>
      <c r="C101" s="662" t="s">
        <v>585</v>
      </c>
      <c r="D101" s="663" t="s">
        <v>2846</v>
      </c>
      <c r="E101" s="662" t="s">
        <v>602</v>
      </c>
      <c r="F101" s="663" t="s">
        <v>2850</v>
      </c>
      <c r="G101" s="662" t="s">
        <v>633</v>
      </c>
      <c r="H101" s="662" t="s">
        <v>960</v>
      </c>
      <c r="I101" s="662" t="s">
        <v>961</v>
      </c>
      <c r="J101" s="662" t="s">
        <v>962</v>
      </c>
      <c r="K101" s="662" t="s">
        <v>963</v>
      </c>
      <c r="L101" s="664">
        <v>169.80500000000001</v>
      </c>
      <c r="M101" s="664">
        <v>4</v>
      </c>
      <c r="N101" s="665">
        <v>679.22</v>
      </c>
    </row>
    <row r="102" spans="1:14" ht="14.4" customHeight="1" x14ac:dyDescent="0.3">
      <c r="A102" s="660" t="s">
        <v>579</v>
      </c>
      <c r="B102" s="661" t="s">
        <v>580</v>
      </c>
      <c r="C102" s="662" t="s">
        <v>585</v>
      </c>
      <c r="D102" s="663" t="s">
        <v>2846</v>
      </c>
      <c r="E102" s="662" t="s">
        <v>602</v>
      </c>
      <c r="F102" s="663" t="s">
        <v>2850</v>
      </c>
      <c r="G102" s="662" t="s">
        <v>633</v>
      </c>
      <c r="H102" s="662" t="s">
        <v>964</v>
      </c>
      <c r="I102" s="662" t="s">
        <v>965</v>
      </c>
      <c r="J102" s="662" t="s">
        <v>966</v>
      </c>
      <c r="K102" s="662" t="s">
        <v>967</v>
      </c>
      <c r="L102" s="664">
        <v>121.08581087619874</v>
      </c>
      <c r="M102" s="664">
        <v>8</v>
      </c>
      <c r="N102" s="665">
        <v>968.68648700958988</v>
      </c>
    </row>
    <row r="103" spans="1:14" ht="14.4" customHeight="1" x14ac:dyDescent="0.3">
      <c r="A103" s="660" t="s">
        <v>579</v>
      </c>
      <c r="B103" s="661" t="s">
        <v>580</v>
      </c>
      <c r="C103" s="662" t="s">
        <v>585</v>
      </c>
      <c r="D103" s="663" t="s">
        <v>2846</v>
      </c>
      <c r="E103" s="662" t="s">
        <v>602</v>
      </c>
      <c r="F103" s="663" t="s">
        <v>2850</v>
      </c>
      <c r="G103" s="662" t="s">
        <v>633</v>
      </c>
      <c r="H103" s="662" t="s">
        <v>968</v>
      </c>
      <c r="I103" s="662" t="s">
        <v>969</v>
      </c>
      <c r="J103" s="662" t="s">
        <v>970</v>
      </c>
      <c r="K103" s="662" t="s">
        <v>971</v>
      </c>
      <c r="L103" s="664">
        <v>142.66069973211088</v>
      </c>
      <c r="M103" s="664">
        <v>92</v>
      </c>
      <c r="N103" s="665">
        <v>13124.784375354202</v>
      </c>
    </row>
    <row r="104" spans="1:14" ht="14.4" customHeight="1" x14ac:dyDescent="0.3">
      <c r="A104" s="660" t="s">
        <v>579</v>
      </c>
      <c r="B104" s="661" t="s">
        <v>580</v>
      </c>
      <c r="C104" s="662" t="s">
        <v>585</v>
      </c>
      <c r="D104" s="663" t="s">
        <v>2846</v>
      </c>
      <c r="E104" s="662" t="s">
        <v>602</v>
      </c>
      <c r="F104" s="663" t="s">
        <v>2850</v>
      </c>
      <c r="G104" s="662" t="s">
        <v>633</v>
      </c>
      <c r="H104" s="662" t="s">
        <v>972</v>
      </c>
      <c r="I104" s="662" t="s">
        <v>973</v>
      </c>
      <c r="J104" s="662" t="s">
        <v>974</v>
      </c>
      <c r="K104" s="662" t="s">
        <v>975</v>
      </c>
      <c r="L104" s="664">
        <v>81.08</v>
      </c>
      <c r="M104" s="664">
        <v>1</v>
      </c>
      <c r="N104" s="665">
        <v>81.08</v>
      </c>
    </row>
    <row r="105" spans="1:14" ht="14.4" customHeight="1" x14ac:dyDescent="0.3">
      <c r="A105" s="660" t="s">
        <v>579</v>
      </c>
      <c r="B105" s="661" t="s">
        <v>580</v>
      </c>
      <c r="C105" s="662" t="s">
        <v>585</v>
      </c>
      <c r="D105" s="663" t="s">
        <v>2846</v>
      </c>
      <c r="E105" s="662" t="s">
        <v>602</v>
      </c>
      <c r="F105" s="663" t="s">
        <v>2850</v>
      </c>
      <c r="G105" s="662" t="s">
        <v>633</v>
      </c>
      <c r="H105" s="662" t="s">
        <v>976</v>
      </c>
      <c r="I105" s="662" t="s">
        <v>977</v>
      </c>
      <c r="J105" s="662" t="s">
        <v>978</v>
      </c>
      <c r="K105" s="662" t="s">
        <v>979</v>
      </c>
      <c r="L105" s="664">
        <v>73.769999999999982</v>
      </c>
      <c r="M105" s="664">
        <v>2</v>
      </c>
      <c r="N105" s="665">
        <v>147.53999999999996</v>
      </c>
    </row>
    <row r="106" spans="1:14" ht="14.4" customHeight="1" x14ac:dyDescent="0.3">
      <c r="A106" s="660" t="s">
        <v>579</v>
      </c>
      <c r="B106" s="661" t="s">
        <v>580</v>
      </c>
      <c r="C106" s="662" t="s">
        <v>585</v>
      </c>
      <c r="D106" s="663" t="s">
        <v>2846</v>
      </c>
      <c r="E106" s="662" t="s">
        <v>602</v>
      </c>
      <c r="F106" s="663" t="s">
        <v>2850</v>
      </c>
      <c r="G106" s="662" t="s">
        <v>633</v>
      </c>
      <c r="H106" s="662" t="s">
        <v>980</v>
      </c>
      <c r="I106" s="662" t="s">
        <v>981</v>
      </c>
      <c r="J106" s="662" t="s">
        <v>982</v>
      </c>
      <c r="K106" s="662" t="s">
        <v>983</v>
      </c>
      <c r="L106" s="664">
        <v>46.440076746679466</v>
      </c>
      <c r="M106" s="664">
        <v>6</v>
      </c>
      <c r="N106" s="665">
        <v>278.6404604800768</v>
      </c>
    </row>
    <row r="107" spans="1:14" ht="14.4" customHeight="1" x14ac:dyDescent="0.3">
      <c r="A107" s="660" t="s">
        <v>579</v>
      </c>
      <c r="B107" s="661" t="s">
        <v>580</v>
      </c>
      <c r="C107" s="662" t="s">
        <v>585</v>
      </c>
      <c r="D107" s="663" t="s">
        <v>2846</v>
      </c>
      <c r="E107" s="662" t="s">
        <v>602</v>
      </c>
      <c r="F107" s="663" t="s">
        <v>2850</v>
      </c>
      <c r="G107" s="662" t="s">
        <v>633</v>
      </c>
      <c r="H107" s="662" t="s">
        <v>984</v>
      </c>
      <c r="I107" s="662" t="s">
        <v>985</v>
      </c>
      <c r="J107" s="662" t="s">
        <v>986</v>
      </c>
      <c r="K107" s="662" t="s">
        <v>987</v>
      </c>
      <c r="L107" s="664">
        <v>134.12977754115494</v>
      </c>
      <c r="M107" s="664">
        <v>2</v>
      </c>
      <c r="N107" s="665">
        <v>268.25955508230987</v>
      </c>
    </row>
    <row r="108" spans="1:14" ht="14.4" customHeight="1" x14ac:dyDescent="0.3">
      <c r="A108" s="660" t="s">
        <v>579</v>
      </c>
      <c r="B108" s="661" t="s">
        <v>580</v>
      </c>
      <c r="C108" s="662" t="s">
        <v>585</v>
      </c>
      <c r="D108" s="663" t="s">
        <v>2846</v>
      </c>
      <c r="E108" s="662" t="s">
        <v>602</v>
      </c>
      <c r="F108" s="663" t="s">
        <v>2850</v>
      </c>
      <c r="G108" s="662" t="s">
        <v>633</v>
      </c>
      <c r="H108" s="662" t="s">
        <v>988</v>
      </c>
      <c r="I108" s="662" t="s">
        <v>989</v>
      </c>
      <c r="J108" s="662" t="s">
        <v>990</v>
      </c>
      <c r="K108" s="662" t="s">
        <v>991</v>
      </c>
      <c r="L108" s="664">
        <v>92.480186153958641</v>
      </c>
      <c r="M108" s="664">
        <v>6</v>
      </c>
      <c r="N108" s="665">
        <v>554.88111692375185</v>
      </c>
    </row>
    <row r="109" spans="1:14" ht="14.4" customHeight="1" x14ac:dyDescent="0.3">
      <c r="A109" s="660" t="s">
        <v>579</v>
      </c>
      <c r="B109" s="661" t="s">
        <v>580</v>
      </c>
      <c r="C109" s="662" t="s">
        <v>585</v>
      </c>
      <c r="D109" s="663" t="s">
        <v>2846</v>
      </c>
      <c r="E109" s="662" t="s">
        <v>602</v>
      </c>
      <c r="F109" s="663" t="s">
        <v>2850</v>
      </c>
      <c r="G109" s="662" t="s">
        <v>633</v>
      </c>
      <c r="H109" s="662" t="s">
        <v>992</v>
      </c>
      <c r="I109" s="662" t="s">
        <v>992</v>
      </c>
      <c r="J109" s="662" t="s">
        <v>768</v>
      </c>
      <c r="K109" s="662" t="s">
        <v>993</v>
      </c>
      <c r="L109" s="664">
        <v>106.6199338311619</v>
      </c>
      <c r="M109" s="664">
        <v>17</v>
      </c>
      <c r="N109" s="665">
        <v>1812.5388751297523</v>
      </c>
    </row>
    <row r="110" spans="1:14" ht="14.4" customHeight="1" x14ac:dyDescent="0.3">
      <c r="A110" s="660" t="s">
        <v>579</v>
      </c>
      <c r="B110" s="661" t="s">
        <v>580</v>
      </c>
      <c r="C110" s="662" t="s">
        <v>585</v>
      </c>
      <c r="D110" s="663" t="s">
        <v>2846</v>
      </c>
      <c r="E110" s="662" t="s">
        <v>602</v>
      </c>
      <c r="F110" s="663" t="s">
        <v>2850</v>
      </c>
      <c r="G110" s="662" t="s">
        <v>633</v>
      </c>
      <c r="H110" s="662" t="s">
        <v>994</v>
      </c>
      <c r="I110" s="662" t="s">
        <v>995</v>
      </c>
      <c r="J110" s="662" t="s">
        <v>996</v>
      </c>
      <c r="K110" s="662" t="s">
        <v>997</v>
      </c>
      <c r="L110" s="664">
        <v>41.66</v>
      </c>
      <c r="M110" s="664">
        <v>2</v>
      </c>
      <c r="N110" s="665">
        <v>83.32</v>
      </c>
    </row>
    <row r="111" spans="1:14" ht="14.4" customHeight="1" x14ac:dyDescent="0.3">
      <c r="A111" s="660" t="s">
        <v>579</v>
      </c>
      <c r="B111" s="661" t="s">
        <v>580</v>
      </c>
      <c r="C111" s="662" t="s">
        <v>585</v>
      </c>
      <c r="D111" s="663" t="s">
        <v>2846</v>
      </c>
      <c r="E111" s="662" t="s">
        <v>602</v>
      </c>
      <c r="F111" s="663" t="s">
        <v>2850</v>
      </c>
      <c r="G111" s="662" t="s">
        <v>633</v>
      </c>
      <c r="H111" s="662" t="s">
        <v>998</v>
      </c>
      <c r="I111" s="662" t="s">
        <v>999</v>
      </c>
      <c r="J111" s="662" t="s">
        <v>996</v>
      </c>
      <c r="K111" s="662" t="s">
        <v>1000</v>
      </c>
      <c r="L111" s="664">
        <v>292.46846839158331</v>
      </c>
      <c r="M111" s="664">
        <v>2</v>
      </c>
      <c r="N111" s="665">
        <v>584.93693678316663</v>
      </c>
    </row>
    <row r="112" spans="1:14" ht="14.4" customHeight="1" x14ac:dyDescent="0.3">
      <c r="A112" s="660" t="s">
        <v>579</v>
      </c>
      <c r="B112" s="661" t="s">
        <v>580</v>
      </c>
      <c r="C112" s="662" t="s">
        <v>585</v>
      </c>
      <c r="D112" s="663" t="s">
        <v>2846</v>
      </c>
      <c r="E112" s="662" t="s">
        <v>602</v>
      </c>
      <c r="F112" s="663" t="s">
        <v>2850</v>
      </c>
      <c r="G112" s="662" t="s">
        <v>633</v>
      </c>
      <c r="H112" s="662" t="s">
        <v>1001</v>
      </c>
      <c r="I112" s="662" t="s">
        <v>1002</v>
      </c>
      <c r="J112" s="662" t="s">
        <v>1003</v>
      </c>
      <c r="K112" s="662" t="s">
        <v>1004</v>
      </c>
      <c r="L112" s="664">
        <v>75.03</v>
      </c>
      <c r="M112" s="664">
        <v>1</v>
      </c>
      <c r="N112" s="665">
        <v>75.03</v>
      </c>
    </row>
    <row r="113" spans="1:14" ht="14.4" customHeight="1" x14ac:dyDescent="0.3">
      <c r="A113" s="660" t="s">
        <v>579</v>
      </c>
      <c r="B113" s="661" t="s">
        <v>580</v>
      </c>
      <c r="C113" s="662" t="s">
        <v>585</v>
      </c>
      <c r="D113" s="663" t="s">
        <v>2846</v>
      </c>
      <c r="E113" s="662" t="s">
        <v>602</v>
      </c>
      <c r="F113" s="663" t="s">
        <v>2850</v>
      </c>
      <c r="G113" s="662" t="s">
        <v>633</v>
      </c>
      <c r="H113" s="662" t="s">
        <v>1005</v>
      </c>
      <c r="I113" s="662" t="s">
        <v>1006</v>
      </c>
      <c r="J113" s="662" t="s">
        <v>1007</v>
      </c>
      <c r="K113" s="662" t="s">
        <v>1008</v>
      </c>
      <c r="L113" s="664">
        <v>392.88956157810372</v>
      </c>
      <c r="M113" s="664">
        <v>11</v>
      </c>
      <c r="N113" s="665">
        <v>4321.785177359141</v>
      </c>
    </row>
    <row r="114" spans="1:14" ht="14.4" customHeight="1" x14ac:dyDescent="0.3">
      <c r="A114" s="660" t="s">
        <v>579</v>
      </c>
      <c r="B114" s="661" t="s">
        <v>580</v>
      </c>
      <c r="C114" s="662" t="s">
        <v>585</v>
      </c>
      <c r="D114" s="663" t="s">
        <v>2846</v>
      </c>
      <c r="E114" s="662" t="s">
        <v>602</v>
      </c>
      <c r="F114" s="663" t="s">
        <v>2850</v>
      </c>
      <c r="G114" s="662" t="s">
        <v>633</v>
      </c>
      <c r="H114" s="662" t="s">
        <v>1009</v>
      </c>
      <c r="I114" s="662" t="s">
        <v>1010</v>
      </c>
      <c r="J114" s="662" t="s">
        <v>1011</v>
      </c>
      <c r="K114" s="662" t="s">
        <v>1012</v>
      </c>
      <c r="L114" s="664">
        <v>525.64</v>
      </c>
      <c r="M114" s="664">
        <v>1</v>
      </c>
      <c r="N114" s="665">
        <v>525.64</v>
      </c>
    </row>
    <row r="115" spans="1:14" ht="14.4" customHeight="1" x14ac:dyDescent="0.3">
      <c r="A115" s="660" t="s">
        <v>579</v>
      </c>
      <c r="B115" s="661" t="s">
        <v>580</v>
      </c>
      <c r="C115" s="662" t="s">
        <v>585</v>
      </c>
      <c r="D115" s="663" t="s">
        <v>2846</v>
      </c>
      <c r="E115" s="662" t="s">
        <v>602</v>
      </c>
      <c r="F115" s="663" t="s">
        <v>2850</v>
      </c>
      <c r="G115" s="662" t="s">
        <v>633</v>
      </c>
      <c r="H115" s="662" t="s">
        <v>1013</v>
      </c>
      <c r="I115" s="662" t="s">
        <v>1014</v>
      </c>
      <c r="J115" s="662" t="s">
        <v>1015</v>
      </c>
      <c r="K115" s="662" t="s">
        <v>1016</v>
      </c>
      <c r="L115" s="664">
        <v>37.92</v>
      </c>
      <c r="M115" s="664">
        <v>1</v>
      </c>
      <c r="N115" s="665">
        <v>37.92</v>
      </c>
    </row>
    <row r="116" spans="1:14" ht="14.4" customHeight="1" x14ac:dyDescent="0.3">
      <c r="A116" s="660" t="s">
        <v>579</v>
      </c>
      <c r="B116" s="661" t="s">
        <v>580</v>
      </c>
      <c r="C116" s="662" t="s">
        <v>585</v>
      </c>
      <c r="D116" s="663" t="s">
        <v>2846</v>
      </c>
      <c r="E116" s="662" t="s">
        <v>602</v>
      </c>
      <c r="F116" s="663" t="s">
        <v>2850</v>
      </c>
      <c r="G116" s="662" t="s">
        <v>633</v>
      </c>
      <c r="H116" s="662" t="s">
        <v>1017</v>
      </c>
      <c r="I116" s="662" t="s">
        <v>1018</v>
      </c>
      <c r="J116" s="662" t="s">
        <v>1019</v>
      </c>
      <c r="K116" s="662" t="s">
        <v>1020</v>
      </c>
      <c r="L116" s="664">
        <v>112.52670884917734</v>
      </c>
      <c r="M116" s="664">
        <v>3</v>
      </c>
      <c r="N116" s="665">
        <v>337.58012654753202</v>
      </c>
    </row>
    <row r="117" spans="1:14" ht="14.4" customHeight="1" x14ac:dyDescent="0.3">
      <c r="A117" s="660" t="s">
        <v>579</v>
      </c>
      <c r="B117" s="661" t="s">
        <v>580</v>
      </c>
      <c r="C117" s="662" t="s">
        <v>585</v>
      </c>
      <c r="D117" s="663" t="s">
        <v>2846</v>
      </c>
      <c r="E117" s="662" t="s">
        <v>602</v>
      </c>
      <c r="F117" s="663" t="s">
        <v>2850</v>
      </c>
      <c r="G117" s="662" t="s">
        <v>633</v>
      </c>
      <c r="H117" s="662" t="s">
        <v>1021</v>
      </c>
      <c r="I117" s="662" t="s">
        <v>1022</v>
      </c>
      <c r="J117" s="662" t="s">
        <v>1023</v>
      </c>
      <c r="K117" s="662" t="s">
        <v>1024</v>
      </c>
      <c r="L117" s="664">
        <v>44.550000000000004</v>
      </c>
      <c r="M117" s="664">
        <v>3</v>
      </c>
      <c r="N117" s="665">
        <v>133.65</v>
      </c>
    </row>
    <row r="118" spans="1:14" ht="14.4" customHeight="1" x14ac:dyDescent="0.3">
      <c r="A118" s="660" t="s">
        <v>579</v>
      </c>
      <c r="B118" s="661" t="s">
        <v>580</v>
      </c>
      <c r="C118" s="662" t="s">
        <v>585</v>
      </c>
      <c r="D118" s="663" t="s">
        <v>2846</v>
      </c>
      <c r="E118" s="662" t="s">
        <v>602</v>
      </c>
      <c r="F118" s="663" t="s">
        <v>2850</v>
      </c>
      <c r="G118" s="662" t="s">
        <v>633</v>
      </c>
      <c r="H118" s="662" t="s">
        <v>1025</v>
      </c>
      <c r="I118" s="662" t="s">
        <v>1026</v>
      </c>
      <c r="J118" s="662" t="s">
        <v>1027</v>
      </c>
      <c r="K118" s="662" t="s">
        <v>1028</v>
      </c>
      <c r="L118" s="664">
        <v>160.52989811362428</v>
      </c>
      <c r="M118" s="664">
        <v>2</v>
      </c>
      <c r="N118" s="665">
        <v>321.05979622724857</v>
      </c>
    </row>
    <row r="119" spans="1:14" ht="14.4" customHeight="1" x14ac:dyDescent="0.3">
      <c r="A119" s="660" t="s">
        <v>579</v>
      </c>
      <c r="B119" s="661" t="s">
        <v>580</v>
      </c>
      <c r="C119" s="662" t="s">
        <v>585</v>
      </c>
      <c r="D119" s="663" t="s">
        <v>2846</v>
      </c>
      <c r="E119" s="662" t="s">
        <v>602</v>
      </c>
      <c r="F119" s="663" t="s">
        <v>2850</v>
      </c>
      <c r="G119" s="662" t="s">
        <v>633</v>
      </c>
      <c r="H119" s="662" t="s">
        <v>1029</v>
      </c>
      <c r="I119" s="662" t="s">
        <v>1030</v>
      </c>
      <c r="J119" s="662" t="s">
        <v>784</v>
      </c>
      <c r="K119" s="662" t="s">
        <v>1031</v>
      </c>
      <c r="L119" s="664">
        <v>166.96333333333334</v>
      </c>
      <c r="M119" s="664">
        <v>6</v>
      </c>
      <c r="N119" s="665">
        <v>1001.78</v>
      </c>
    </row>
    <row r="120" spans="1:14" ht="14.4" customHeight="1" x14ac:dyDescent="0.3">
      <c r="A120" s="660" t="s">
        <v>579</v>
      </c>
      <c r="B120" s="661" t="s">
        <v>580</v>
      </c>
      <c r="C120" s="662" t="s">
        <v>585</v>
      </c>
      <c r="D120" s="663" t="s">
        <v>2846</v>
      </c>
      <c r="E120" s="662" t="s">
        <v>602</v>
      </c>
      <c r="F120" s="663" t="s">
        <v>2850</v>
      </c>
      <c r="G120" s="662" t="s">
        <v>633</v>
      </c>
      <c r="H120" s="662" t="s">
        <v>1032</v>
      </c>
      <c r="I120" s="662" t="s">
        <v>1033</v>
      </c>
      <c r="J120" s="662" t="s">
        <v>1034</v>
      </c>
      <c r="K120" s="662" t="s">
        <v>1035</v>
      </c>
      <c r="L120" s="664">
        <v>53.088914440935859</v>
      </c>
      <c r="M120" s="664">
        <v>38</v>
      </c>
      <c r="N120" s="665">
        <v>2017.3787487555626</v>
      </c>
    </row>
    <row r="121" spans="1:14" ht="14.4" customHeight="1" x14ac:dyDescent="0.3">
      <c r="A121" s="660" t="s">
        <v>579</v>
      </c>
      <c r="B121" s="661" t="s">
        <v>580</v>
      </c>
      <c r="C121" s="662" t="s">
        <v>585</v>
      </c>
      <c r="D121" s="663" t="s">
        <v>2846</v>
      </c>
      <c r="E121" s="662" t="s">
        <v>602</v>
      </c>
      <c r="F121" s="663" t="s">
        <v>2850</v>
      </c>
      <c r="G121" s="662" t="s">
        <v>633</v>
      </c>
      <c r="H121" s="662" t="s">
        <v>1036</v>
      </c>
      <c r="I121" s="662" t="s">
        <v>1037</v>
      </c>
      <c r="J121" s="662" t="s">
        <v>1038</v>
      </c>
      <c r="K121" s="662" t="s">
        <v>1039</v>
      </c>
      <c r="L121" s="664">
        <v>27.498912202726391</v>
      </c>
      <c r="M121" s="664">
        <v>52</v>
      </c>
      <c r="N121" s="665">
        <v>1429.9434345417724</v>
      </c>
    </row>
    <row r="122" spans="1:14" ht="14.4" customHeight="1" x14ac:dyDescent="0.3">
      <c r="A122" s="660" t="s">
        <v>579</v>
      </c>
      <c r="B122" s="661" t="s">
        <v>580</v>
      </c>
      <c r="C122" s="662" t="s">
        <v>585</v>
      </c>
      <c r="D122" s="663" t="s">
        <v>2846</v>
      </c>
      <c r="E122" s="662" t="s">
        <v>602</v>
      </c>
      <c r="F122" s="663" t="s">
        <v>2850</v>
      </c>
      <c r="G122" s="662" t="s">
        <v>633</v>
      </c>
      <c r="H122" s="662" t="s">
        <v>1040</v>
      </c>
      <c r="I122" s="662" t="s">
        <v>1041</v>
      </c>
      <c r="J122" s="662" t="s">
        <v>1042</v>
      </c>
      <c r="K122" s="662" t="s">
        <v>1043</v>
      </c>
      <c r="L122" s="664">
        <v>231.56948263857734</v>
      </c>
      <c r="M122" s="664">
        <v>18</v>
      </c>
      <c r="N122" s="665">
        <v>4168.250687494392</v>
      </c>
    </row>
    <row r="123" spans="1:14" ht="14.4" customHeight="1" x14ac:dyDescent="0.3">
      <c r="A123" s="660" t="s">
        <v>579</v>
      </c>
      <c r="B123" s="661" t="s">
        <v>580</v>
      </c>
      <c r="C123" s="662" t="s">
        <v>585</v>
      </c>
      <c r="D123" s="663" t="s">
        <v>2846</v>
      </c>
      <c r="E123" s="662" t="s">
        <v>602</v>
      </c>
      <c r="F123" s="663" t="s">
        <v>2850</v>
      </c>
      <c r="G123" s="662" t="s">
        <v>633</v>
      </c>
      <c r="H123" s="662" t="s">
        <v>1044</v>
      </c>
      <c r="I123" s="662" t="s">
        <v>1044</v>
      </c>
      <c r="J123" s="662" t="s">
        <v>1045</v>
      </c>
      <c r="K123" s="662" t="s">
        <v>1046</v>
      </c>
      <c r="L123" s="664">
        <v>331.77999999999992</v>
      </c>
      <c r="M123" s="664">
        <v>3</v>
      </c>
      <c r="N123" s="665">
        <v>995.3399999999998</v>
      </c>
    </row>
    <row r="124" spans="1:14" ht="14.4" customHeight="1" x14ac:dyDescent="0.3">
      <c r="A124" s="660" t="s">
        <v>579</v>
      </c>
      <c r="B124" s="661" t="s">
        <v>580</v>
      </c>
      <c r="C124" s="662" t="s">
        <v>585</v>
      </c>
      <c r="D124" s="663" t="s">
        <v>2846</v>
      </c>
      <c r="E124" s="662" t="s">
        <v>602</v>
      </c>
      <c r="F124" s="663" t="s">
        <v>2850</v>
      </c>
      <c r="G124" s="662" t="s">
        <v>633</v>
      </c>
      <c r="H124" s="662" t="s">
        <v>1047</v>
      </c>
      <c r="I124" s="662" t="s">
        <v>237</v>
      </c>
      <c r="J124" s="662" t="s">
        <v>1048</v>
      </c>
      <c r="K124" s="662"/>
      <c r="L124" s="664">
        <v>639.01008489625008</v>
      </c>
      <c r="M124" s="664">
        <v>3</v>
      </c>
      <c r="N124" s="665">
        <v>1917.0302546887503</v>
      </c>
    </row>
    <row r="125" spans="1:14" ht="14.4" customHeight="1" x14ac:dyDescent="0.3">
      <c r="A125" s="660" t="s">
        <v>579</v>
      </c>
      <c r="B125" s="661" t="s">
        <v>580</v>
      </c>
      <c r="C125" s="662" t="s">
        <v>585</v>
      </c>
      <c r="D125" s="663" t="s">
        <v>2846</v>
      </c>
      <c r="E125" s="662" t="s">
        <v>602</v>
      </c>
      <c r="F125" s="663" t="s">
        <v>2850</v>
      </c>
      <c r="G125" s="662" t="s">
        <v>633</v>
      </c>
      <c r="H125" s="662" t="s">
        <v>1049</v>
      </c>
      <c r="I125" s="662" t="s">
        <v>1050</v>
      </c>
      <c r="J125" s="662" t="s">
        <v>1051</v>
      </c>
      <c r="K125" s="662" t="s">
        <v>1052</v>
      </c>
      <c r="L125" s="664">
        <v>151.887</v>
      </c>
      <c r="M125" s="664">
        <v>10</v>
      </c>
      <c r="N125" s="665">
        <v>1518.87</v>
      </c>
    </row>
    <row r="126" spans="1:14" ht="14.4" customHeight="1" x14ac:dyDescent="0.3">
      <c r="A126" s="660" t="s">
        <v>579</v>
      </c>
      <c r="B126" s="661" t="s">
        <v>580</v>
      </c>
      <c r="C126" s="662" t="s">
        <v>585</v>
      </c>
      <c r="D126" s="663" t="s">
        <v>2846</v>
      </c>
      <c r="E126" s="662" t="s">
        <v>602</v>
      </c>
      <c r="F126" s="663" t="s">
        <v>2850</v>
      </c>
      <c r="G126" s="662" t="s">
        <v>633</v>
      </c>
      <c r="H126" s="662" t="s">
        <v>1053</v>
      </c>
      <c r="I126" s="662" t="s">
        <v>237</v>
      </c>
      <c r="J126" s="662" t="s">
        <v>1054</v>
      </c>
      <c r="K126" s="662"/>
      <c r="L126" s="664">
        <v>97.320309952503777</v>
      </c>
      <c r="M126" s="664">
        <v>134</v>
      </c>
      <c r="N126" s="665">
        <v>13040.921533635506</v>
      </c>
    </row>
    <row r="127" spans="1:14" ht="14.4" customHeight="1" x14ac:dyDescent="0.3">
      <c r="A127" s="660" t="s">
        <v>579</v>
      </c>
      <c r="B127" s="661" t="s">
        <v>580</v>
      </c>
      <c r="C127" s="662" t="s">
        <v>585</v>
      </c>
      <c r="D127" s="663" t="s">
        <v>2846</v>
      </c>
      <c r="E127" s="662" t="s">
        <v>602</v>
      </c>
      <c r="F127" s="663" t="s">
        <v>2850</v>
      </c>
      <c r="G127" s="662" t="s">
        <v>633</v>
      </c>
      <c r="H127" s="662" t="s">
        <v>1055</v>
      </c>
      <c r="I127" s="662" t="s">
        <v>1056</v>
      </c>
      <c r="J127" s="662" t="s">
        <v>1057</v>
      </c>
      <c r="K127" s="662" t="s">
        <v>1058</v>
      </c>
      <c r="L127" s="664">
        <v>255.31000000000006</v>
      </c>
      <c r="M127" s="664">
        <v>1</v>
      </c>
      <c r="N127" s="665">
        <v>255.31000000000006</v>
      </c>
    </row>
    <row r="128" spans="1:14" ht="14.4" customHeight="1" x14ac:dyDescent="0.3">
      <c r="A128" s="660" t="s">
        <v>579</v>
      </c>
      <c r="B128" s="661" t="s">
        <v>580</v>
      </c>
      <c r="C128" s="662" t="s">
        <v>585</v>
      </c>
      <c r="D128" s="663" t="s">
        <v>2846</v>
      </c>
      <c r="E128" s="662" t="s">
        <v>602</v>
      </c>
      <c r="F128" s="663" t="s">
        <v>2850</v>
      </c>
      <c r="G128" s="662" t="s">
        <v>633</v>
      </c>
      <c r="H128" s="662" t="s">
        <v>1059</v>
      </c>
      <c r="I128" s="662" t="s">
        <v>237</v>
      </c>
      <c r="J128" s="662" t="s">
        <v>1060</v>
      </c>
      <c r="K128" s="662"/>
      <c r="L128" s="664">
        <v>36.11333333333333</v>
      </c>
      <c r="M128" s="664">
        <v>3</v>
      </c>
      <c r="N128" s="665">
        <v>108.33999999999999</v>
      </c>
    </row>
    <row r="129" spans="1:14" ht="14.4" customHeight="1" x14ac:dyDescent="0.3">
      <c r="A129" s="660" t="s">
        <v>579</v>
      </c>
      <c r="B129" s="661" t="s">
        <v>580</v>
      </c>
      <c r="C129" s="662" t="s">
        <v>585</v>
      </c>
      <c r="D129" s="663" t="s">
        <v>2846</v>
      </c>
      <c r="E129" s="662" t="s">
        <v>602</v>
      </c>
      <c r="F129" s="663" t="s">
        <v>2850</v>
      </c>
      <c r="G129" s="662" t="s">
        <v>633</v>
      </c>
      <c r="H129" s="662" t="s">
        <v>1061</v>
      </c>
      <c r="I129" s="662" t="s">
        <v>237</v>
      </c>
      <c r="J129" s="662" t="s">
        <v>1062</v>
      </c>
      <c r="K129" s="662"/>
      <c r="L129" s="664">
        <v>193.38642438709633</v>
      </c>
      <c r="M129" s="664">
        <v>3</v>
      </c>
      <c r="N129" s="665">
        <v>580.15927316128898</v>
      </c>
    </row>
    <row r="130" spans="1:14" ht="14.4" customHeight="1" x14ac:dyDescent="0.3">
      <c r="A130" s="660" t="s">
        <v>579</v>
      </c>
      <c r="B130" s="661" t="s">
        <v>580</v>
      </c>
      <c r="C130" s="662" t="s">
        <v>585</v>
      </c>
      <c r="D130" s="663" t="s">
        <v>2846</v>
      </c>
      <c r="E130" s="662" t="s">
        <v>602</v>
      </c>
      <c r="F130" s="663" t="s">
        <v>2850</v>
      </c>
      <c r="G130" s="662" t="s">
        <v>633</v>
      </c>
      <c r="H130" s="662" t="s">
        <v>1063</v>
      </c>
      <c r="I130" s="662" t="s">
        <v>237</v>
      </c>
      <c r="J130" s="662" t="s">
        <v>1064</v>
      </c>
      <c r="K130" s="662"/>
      <c r="L130" s="664">
        <v>32.229999999999976</v>
      </c>
      <c r="M130" s="664">
        <v>4</v>
      </c>
      <c r="N130" s="665">
        <v>128.9199999999999</v>
      </c>
    </row>
    <row r="131" spans="1:14" ht="14.4" customHeight="1" x14ac:dyDescent="0.3">
      <c r="A131" s="660" t="s">
        <v>579</v>
      </c>
      <c r="B131" s="661" t="s">
        <v>580</v>
      </c>
      <c r="C131" s="662" t="s">
        <v>585</v>
      </c>
      <c r="D131" s="663" t="s">
        <v>2846</v>
      </c>
      <c r="E131" s="662" t="s">
        <v>602</v>
      </c>
      <c r="F131" s="663" t="s">
        <v>2850</v>
      </c>
      <c r="G131" s="662" t="s">
        <v>633</v>
      </c>
      <c r="H131" s="662" t="s">
        <v>1065</v>
      </c>
      <c r="I131" s="662" t="s">
        <v>237</v>
      </c>
      <c r="J131" s="662" t="s">
        <v>1066</v>
      </c>
      <c r="K131" s="662"/>
      <c r="L131" s="664">
        <v>99.765969623547804</v>
      </c>
      <c r="M131" s="664">
        <v>30</v>
      </c>
      <c r="N131" s="665">
        <v>2992.9790887064341</v>
      </c>
    </row>
    <row r="132" spans="1:14" ht="14.4" customHeight="1" x14ac:dyDescent="0.3">
      <c r="A132" s="660" t="s">
        <v>579</v>
      </c>
      <c r="B132" s="661" t="s">
        <v>580</v>
      </c>
      <c r="C132" s="662" t="s">
        <v>585</v>
      </c>
      <c r="D132" s="663" t="s">
        <v>2846</v>
      </c>
      <c r="E132" s="662" t="s">
        <v>602</v>
      </c>
      <c r="F132" s="663" t="s">
        <v>2850</v>
      </c>
      <c r="G132" s="662" t="s">
        <v>633</v>
      </c>
      <c r="H132" s="662" t="s">
        <v>1067</v>
      </c>
      <c r="I132" s="662" t="s">
        <v>1068</v>
      </c>
      <c r="J132" s="662" t="s">
        <v>1069</v>
      </c>
      <c r="K132" s="662" t="s">
        <v>1070</v>
      </c>
      <c r="L132" s="664">
        <v>70.279999999999987</v>
      </c>
      <c r="M132" s="664">
        <v>1</v>
      </c>
      <c r="N132" s="665">
        <v>70.279999999999987</v>
      </c>
    </row>
    <row r="133" spans="1:14" ht="14.4" customHeight="1" x14ac:dyDescent="0.3">
      <c r="A133" s="660" t="s">
        <v>579</v>
      </c>
      <c r="B133" s="661" t="s">
        <v>580</v>
      </c>
      <c r="C133" s="662" t="s">
        <v>585</v>
      </c>
      <c r="D133" s="663" t="s">
        <v>2846</v>
      </c>
      <c r="E133" s="662" t="s">
        <v>602</v>
      </c>
      <c r="F133" s="663" t="s">
        <v>2850</v>
      </c>
      <c r="G133" s="662" t="s">
        <v>633</v>
      </c>
      <c r="H133" s="662" t="s">
        <v>1071</v>
      </c>
      <c r="I133" s="662" t="s">
        <v>1072</v>
      </c>
      <c r="J133" s="662" t="s">
        <v>1073</v>
      </c>
      <c r="K133" s="662" t="s">
        <v>1074</v>
      </c>
      <c r="L133" s="664">
        <v>28.525737155711486</v>
      </c>
      <c r="M133" s="664">
        <v>7</v>
      </c>
      <c r="N133" s="665">
        <v>199.6801600899804</v>
      </c>
    </row>
    <row r="134" spans="1:14" ht="14.4" customHeight="1" x14ac:dyDescent="0.3">
      <c r="A134" s="660" t="s">
        <v>579</v>
      </c>
      <c r="B134" s="661" t="s">
        <v>580</v>
      </c>
      <c r="C134" s="662" t="s">
        <v>585</v>
      </c>
      <c r="D134" s="663" t="s">
        <v>2846</v>
      </c>
      <c r="E134" s="662" t="s">
        <v>602</v>
      </c>
      <c r="F134" s="663" t="s">
        <v>2850</v>
      </c>
      <c r="G134" s="662" t="s">
        <v>633</v>
      </c>
      <c r="H134" s="662" t="s">
        <v>1075</v>
      </c>
      <c r="I134" s="662" t="s">
        <v>1076</v>
      </c>
      <c r="J134" s="662" t="s">
        <v>1077</v>
      </c>
      <c r="K134" s="662" t="s">
        <v>1078</v>
      </c>
      <c r="L134" s="664">
        <v>39.559686575254702</v>
      </c>
      <c r="M134" s="664">
        <v>1</v>
      </c>
      <c r="N134" s="665">
        <v>39.559686575254702</v>
      </c>
    </row>
    <row r="135" spans="1:14" ht="14.4" customHeight="1" x14ac:dyDescent="0.3">
      <c r="A135" s="660" t="s">
        <v>579</v>
      </c>
      <c r="B135" s="661" t="s">
        <v>580</v>
      </c>
      <c r="C135" s="662" t="s">
        <v>585</v>
      </c>
      <c r="D135" s="663" t="s">
        <v>2846</v>
      </c>
      <c r="E135" s="662" t="s">
        <v>602</v>
      </c>
      <c r="F135" s="663" t="s">
        <v>2850</v>
      </c>
      <c r="G135" s="662" t="s">
        <v>633</v>
      </c>
      <c r="H135" s="662" t="s">
        <v>1079</v>
      </c>
      <c r="I135" s="662" t="s">
        <v>1080</v>
      </c>
      <c r="J135" s="662" t="s">
        <v>1081</v>
      </c>
      <c r="K135" s="662" t="s">
        <v>1082</v>
      </c>
      <c r="L135" s="664">
        <v>89.756049520835518</v>
      </c>
      <c r="M135" s="664">
        <v>5</v>
      </c>
      <c r="N135" s="665">
        <v>448.78024760417759</v>
      </c>
    </row>
    <row r="136" spans="1:14" ht="14.4" customHeight="1" x14ac:dyDescent="0.3">
      <c r="A136" s="660" t="s">
        <v>579</v>
      </c>
      <c r="B136" s="661" t="s">
        <v>580</v>
      </c>
      <c r="C136" s="662" t="s">
        <v>585</v>
      </c>
      <c r="D136" s="663" t="s">
        <v>2846</v>
      </c>
      <c r="E136" s="662" t="s">
        <v>602</v>
      </c>
      <c r="F136" s="663" t="s">
        <v>2850</v>
      </c>
      <c r="G136" s="662" t="s">
        <v>633</v>
      </c>
      <c r="H136" s="662" t="s">
        <v>1083</v>
      </c>
      <c r="I136" s="662" t="s">
        <v>237</v>
      </c>
      <c r="J136" s="662" t="s">
        <v>1084</v>
      </c>
      <c r="K136" s="662" t="s">
        <v>1085</v>
      </c>
      <c r="L136" s="664">
        <v>1440.12</v>
      </c>
      <c r="M136" s="664">
        <v>1</v>
      </c>
      <c r="N136" s="665">
        <v>1440.12</v>
      </c>
    </row>
    <row r="137" spans="1:14" ht="14.4" customHeight="1" x14ac:dyDescent="0.3">
      <c r="A137" s="660" t="s">
        <v>579</v>
      </c>
      <c r="B137" s="661" t="s">
        <v>580</v>
      </c>
      <c r="C137" s="662" t="s">
        <v>585</v>
      </c>
      <c r="D137" s="663" t="s">
        <v>2846</v>
      </c>
      <c r="E137" s="662" t="s">
        <v>602</v>
      </c>
      <c r="F137" s="663" t="s">
        <v>2850</v>
      </c>
      <c r="G137" s="662" t="s">
        <v>633</v>
      </c>
      <c r="H137" s="662" t="s">
        <v>1086</v>
      </c>
      <c r="I137" s="662" t="s">
        <v>1087</v>
      </c>
      <c r="J137" s="662" t="s">
        <v>1038</v>
      </c>
      <c r="K137" s="662" t="s">
        <v>1088</v>
      </c>
      <c r="L137" s="664">
        <v>59.380047314937656</v>
      </c>
      <c r="M137" s="664">
        <v>12</v>
      </c>
      <c r="N137" s="665">
        <v>712.56056777925187</v>
      </c>
    </row>
    <row r="138" spans="1:14" ht="14.4" customHeight="1" x14ac:dyDescent="0.3">
      <c r="A138" s="660" t="s">
        <v>579</v>
      </c>
      <c r="B138" s="661" t="s">
        <v>580</v>
      </c>
      <c r="C138" s="662" t="s">
        <v>585</v>
      </c>
      <c r="D138" s="663" t="s">
        <v>2846</v>
      </c>
      <c r="E138" s="662" t="s">
        <v>602</v>
      </c>
      <c r="F138" s="663" t="s">
        <v>2850</v>
      </c>
      <c r="G138" s="662" t="s">
        <v>633</v>
      </c>
      <c r="H138" s="662" t="s">
        <v>1089</v>
      </c>
      <c r="I138" s="662" t="s">
        <v>1090</v>
      </c>
      <c r="J138" s="662" t="s">
        <v>1091</v>
      </c>
      <c r="K138" s="662" t="s">
        <v>1092</v>
      </c>
      <c r="L138" s="664">
        <v>64.380034602791881</v>
      </c>
      <c r="M138" s="664">
        <v>4</v>
      </c>
      <c r="N138" s="665">
        <v>257.52013841116752</v>
      </c>
    </row>
    <row r="139" spans="1:14" ht="14.4" customHeight="1" x14ac:dyDescent="0.3">
      <c r="A139" s="660" t="s">
        <v>579</v>
      </c>
      <c r="B139" s="661" t="s">
        <v>580</v>
      </c>
      <c r="C139" s="662" t="s">
        <v>585</v>
      </c>
      <c r="D139" s="663" t="s">
        <v>2846</v>
      </c>
      <c r="E139" s="662" t="s">
        <v>602</v>
      </c>
      <c r="F139" s="663" t="s">
        <v>2850</v>
      </c>
      <c r="G139" s="662" t="s">
        <v>633</v>
      </c>
      <c r="H139" s="662" t="s">
        <v>1093</v>
      </c>
      <c r="I139" s="662" t="s">
        <v>1094</v>
      </c>
      <c r="J139" s="662" t="s">
        <v>1095</v>
      </c>
      <c r="K139" s="662" t="s">
        <v>1096</v>
      </c>
      <c r="L139" s="664">
        <v>100.73820254790706</v>
      </c>
      <c r="M139" s="664">
        <v>1</v>
      </c>
      <c r="N139" s="665">
        <v>100.73820254790706</v>
      </c>
    </row>
    <row r="140" spans="1:14" ht="14.4" customHeight="1" x14ac:dyDescent="0.3">
      <c r="A140" s="660" t="s">
        <v>579</v>
      </c>
      <c r="B140" s="661" t="s">
        <v>580</v>
      </c>
      <c r="C140" s="662" t="s">
        <v>585</v>
      </c>
      <c r="D140" s="663" t="s">
        <v>2846</v>
      </c>
      <c r="E140" s="662" t="s">
        <v>602</v>
      </c>
      <c r="F140" s="663" t="s">
        <v>2850</v>
      </c>
      <c r="G140" s="662" t="s">
        <v>633</v>
      </c>
      <c r="H140" s="662" t="s">
        <v>1097</v>
      </c>
      <c r="I140" s="662" t="s">
        <v>1098</v>
      </c>
      <c r="J140" s="662" t="s">
        <v>1081</v>
      </c>
      <c r="K140" s="662" t="s">
        <v>632</v>
      </c>
      <c r="L140" s="664">
        <v>246.61360418559116</v>
      </c>
      <c r="M140" s="664">
        <v>10</v>
      </c>
      <c r="N140" s="665">
        <v>2466.1360418559116</v>
      </c>
    </row>
    <row r="141" spans="1:14" ht="14.4" customHeight="1" x14ac:dyDescent="0.3">
      <c r="A141" s="660" t="s">
        <v>579</v>
      </c>
      <c r="B141" s="661" t="s">
        <v>580</v>
      </c>
      <c r="C141" s="662" t="s">
        <v>585</v>
      </c>
      <c r="D141" s="663" t="s">
        <v>2846</v>
      </c>
      <c r="E141" s="662" t="s">
        <v>602</v>
      </c>
      <c r="F141" s="663" t="s">
        <v>2850</v>
      </c>
      <c r="G141" s="662" t="s">
        <v>633</v>
      </c>
      <c r="H141" s="662" t="s">
        <v>1099</v>
      </c>
      <c r="I141" s="662" t="s">
        <v>1100</v>
      </c>
      <c r="J141" s="662" t="s">
        <v>1101</v>
      </c>
      <c r="K141" s="662" t="s">
        <v>1102</v>
      </c>
      <c r="L141" s="664">
        <v>110.92876613754579</v>
      </c>
      <c r="M141" s="664">
        <v>2</v>
      </c>
      <c r="N141" s="665">
        <v>221.85753227509159</v>
      </c>
    </row>
    <row r="142" spans="1:14" ht="14.4" customHeight="1" x14ac:dyDescent="0.3">
      <c r="A142" s="660" t="s">
        <v>579</v>
      </c>
      <c r="B142" s="661" t="s">
        <v>580</v>
      </c>
      <c r="C142" s="662" t="s">
        <v>585</v>
      </c>
      <c r="D142" s="663" t="s">
        <v>2846</v>
      </c>
      <c r="E142" s="662" t="s">
        <v>602</v>
      </c>
      <c r="F142" s="663" t="s">
        <v>2850</v>
      </c>
      <c r="G142" s="662" t="s">
        <v>633</v>
      </c>
      <c r="H142" s="662" t="s">
        <v>1103</v>
      </c>
      <c r="I142" s="662" t="s">
        <v>1104</v>
      </c>
      <c r="J142" s="662" t="s">
        <v>1105</v>
      </c>
      <c r="K142" s="662" t="s">
        <v>1106</v>
      </c>
      <c r="L142" s="664">
        <v>26.142584560081183</v>
      </c>
      <c r="M142" s="664">
        <v>35</v>
      </c>
      <c r="N142" s="665">
        <v>914.99045960284138</v>
      </c>
    </row>
    <row r="143" spans="1:14" ht="14.4" customHeight="1" x14ac:dyDescent="0.3">
      <c r="A143" s="660" t="s">
        <v>579</v>
      </c>
      <c r="B143" s="661" t="s">
        <v>580</v>
      </c>
      <c r="C143" s="662" t="s">
        <v>585</v>
      </c>
      <c r="D143" s="663" t="s">
        <v>2846</v>
      </c>
      <c r="E143" s="662" t="s">
        <v>602</v>
      </c>
      <c r="F143" s="663" t="s">
        <v>2850</v>
      </c>
      <c r="G143" s="662" t="s">
        <v>633</v>
      </c>
      <c r="H143" s="662" t="s">
        <v>1107</v>
      </c>
      <c r="I143" s="662" t="s">
        <v>1108</v>
      </c>
      <c r="J143" s="662" t="s">
        <v>1109</v>
      </c>
      <c r="K143" s="662" t="s">
        <v>1110</v>
      </c>
      <c r="L143" s="664">
        <v>34.910279065150455</v>
      </c>
      <c r="M143" s="664">
        <v>1</v>
      </c>
      <c r="N143" s="665">
        <v>34.910279065150455</v>
      </c>
    </row>
    <row r="144" spans="1:14" ht="14.4" customHeight="1" x14ac:dyDescent="0.3">
      <c r="A144" s="660" t="s">
        <v>579</v>
      </c>
      <c r="B144" s="661" t="s">
        <v>580</v>
      </c>
      <c r="C144" s="662" t="s">
        <v>585</v>
      </c>
      <c r="D144" s="663" t="s">
        <v>2846</v>
      </c>
      <c r="E144" s="662" t="s">
        <v>602</v>
      </c>
      <c r="F144" s="663" t="s">
        <v>2850</v>
      </c>
      <c r="G144" s="662" t="s">
        <v>633</v>
      </c>
      <c r="H144" s="662" t="s">
        <v>1111</v>
      </c>
      <c r="I144" s="662" t="s">
        <v>237</v>
      </c>
      <c r="J144" s="662" t="s">
        <v>1112</v>
      </c>
      <c r="K144" s="662" t="s">
        <v>1113</v>
      </c>
      <c r="L144" s="664">
        <v>43.48</v>
      </c>
      <c r="M144" s="664">
        <v>4</v>
      </c>
      <c r="N144" s="665">
        <v>173.92</v>
      </c>
    </row>
    <row r="145" spans="1:14" ht="14.4" customHeight="1" x14ac:dyDescent="0.3">
      <c r="A145" s="660" t="s">
        <v>579</v>
      </c>
      <c r="B145" s="661" t="s">
        <v>580</v>
      </c>
      <c r="C145" s="662" t="s">
        <v>585</v>
      </c>
      <c r="D145" s="663" t="s">
        <v>2846</v>
      </c>
      <c r="E145" s="662" t="s">
        <v>602</v>
      </c>
      <c r="F145" s="663" t="s">
        <v>2850</v>
      </c>
      <c r="G145" s="662" t="s">
        <v>633</v>
      </c>
      <c r="H145" s="662" t="s">
        <v>1114</v>
      </c>
      <c r="I145" s="662" t="s">
        <v>1115</v>
      </c>
      <c r="J145" s="662" t="s">
        <v>1116</v>
      </c>
      <c r="K145" s="662" t="s">
        <v>1117</v>
      </c>
      <c r="L145" s="664">
        <v>121.93000000000008</v>
      </c>
      <c r="M145" s="664">
        <v>1</v>
      </c>
      <c r="N145" s="665">
        <v>121.93000000000008</v>
      </c>
    </row>
    <row r="146" spans="1:14" ht="14.4" customHeight="1" x14ac:dyDescent="0.3">
      <c r="A146" s="660" t="s">
        <v>579</v>
      </c>
      <c r="B146" s="661" t="s">
        <v>580</v>
      </c>
      <c r="C146" s="662" t="s">
        <v>585</v>
      </c>
      <c r="D146" s="663" t="s">
        <v>2846</v>
      </c>
      <c r="E146" s="662" t="s">
        <v>602</v>
      </c>
      <c r="F146" s="663" t="s">
        <v>2850</v>
      </c>
      <c r="G146" s="662" t="s">
        <v>633</v>
      </c>
      <c r="H146" s="662" t="s">
        <v>1118</v>
      </c>
      <c r="I146" s="662" t="s">
        <v>1119</v>
      </c>
      <c r="J146" s="662" t="s">
        <v>1120</v>
      </c>
      <c r="K146" s="662"/>
      <c r="L146" s="664">
        <v>139.52696780303629</v>
      </c>
      <c r="M146" s="664">
        <v>6</v>
      </c>
      <c r="N146" s="665">
        <v>837.16180681821766</v>
      </c>
    </row>
    <row r="147" spans="1:14" ht="14.4" customHeight="1" x14ac:dyDescent="0.3">
      <c r="A147" s="660" t="s">
        <v>579</v>
      </c>
      <c r="B147" s="661" t="s">
        <v>580</v>
      </c>
      <c r="C147" s="662" t="s">
        <v>585</v>
      </c>
      <c r="D147" s="663" t="s">
        <v>2846</v>
      </c>
      <c r="E147" s="662" t="s">
        <v>602</v>
      </c>
      <c r="F147" s="663" t="s">
        <v>2850</v>
      </c>
      <c r="G147" s="662" t="s">
        <v>633</v>
      </c>
      <c r="H147" s="662" t="s">
        <v>1121</v>
      </c>
      <c r="I147" s="662" t="s">
        <v>1122</v>
      </c>
      <c r="J147" s="662" t="s">
        <v>1123</v>
      </c>
      <c r="K147" s="662" t="s">
        <v>1124</v>
      </c>
      <c r="L147" s="664">
        <v>42.419999745039753</v>
      </c>
      <c r="M147" s="664">
        <v>3</v>
      </c>
      <c r="N147" s="665">
        <v>127.25999923511925</v>
      </c>
    </row>
    <row r="148" spans="1:14" ht="14.4" customHeight="1" x14ac:dyDescent="0.3">
      <c r="A148" s="660" t="s">
        <v>579</v>
      </c>
      <c r="B148" s="661" t="s">
        <v>580</v>
      </c>
      <c r="C148" s="662" t="s">
        <v>585</v>
      </c>
      <c r="D148" s="663" t="s">
        <v>2846</v>
      </c>
      <c r="E148" s="662" t="s">
        <v>602</v>
      </c>
      <c r="F148" s="663" t="s">
        <v>2850</v>
      </c>
      <c r="G148" s="662" t="s">
        <v>633</v>
      </c>
      <c r="H148" s="662" t="s">
        <v>1125</v>
      </c>
      <c r="I148" s="662" t="s">
        <v>1126</v>
      </c>
      <c r="J148" s="662" t="s">
        <v>1127</v>
      </c>
      <c r="K148" s="662" t="s">
        <v>1128</v>
      </c>
      <c r="L148" s="664">
        <v>667.90279069921962</v>
      </c>
      <c r="M148" s="664">
        <v>3</v>
      </c>
      <c r="N148" s="665">
        <v>2003.7083720976589</v>
      </c>
    </row>
    <row r="149" spans="1:14" ht="14.4" customHeight="1" x14ac:dyDescent="0.3">
      <c r="A149" s="660" t="s">
        <v>579</v>
      </c>
      <c r="B149" s="661" t="s">
        <v>580</v>
      </c>
      <c r="C149" s="662" t="s">
        <v>585</v>
      </c>
      <c r="D149" s="663" t="s">
        <v>2846</v>
      </c>
      <c r="E149" s="662" t="s">
        <v>602</v>
      </c>
      <c r="F149" s="663" t="s">
        <v>2850</v>
      </c>
      <c r="G149" s="662" t="s">
        <v>633</v>
      </c>
      <c r="H149" s="662" t="s">
        <v>1129</v>
      </c>
      <c r="I149" s="662" t="s">
        <v>1130</v>
      </c>
      <c r="J149" s="662" t="s">
        <v>1131</v>
      </c>
      <c r="K149" s="662" t="s">
        <v>1132</v>
      </c>
      <c r="L149" s="664">
        <v>71.809845272949644</v>
      </c>
      <c r="M149" s="664">
        <v>1</v>
      </c>
      <c r="N149" s="665">
        <v>71.809845272949644</v>
      </c>
    </row>
    <row r="150" spans="1:14" ht="14.4" customHeight="1" x14ac:dyDescent="0.3">
      <c r="A150" s="660" t="s">
        <v>579</v>
      </c>
      <c r="B150" s="661" t="s">
        <v>580</v>
      </c>
      <c r="C150" s="662" t="s">
        <v>585</v>
      </c>
      <c r="D150" s="663" t="s">
        <v>2846</v>
      </c>
      <c r="E150" s="662" t="s">
        <v>602</v>
      </c>
      <c r="F150" s="663" t="s">
        <v>2850</v>
      </c>
      <c r="G150" s="662" t="s">
        <v>633</v>
      </c>
      <c r="H150" s="662" t="s">
        <v>1133</v>
      </c>
      <c r="I150" s="662" t="s">
        <v>1134</v>
      </c>
      <c r="J150" s="662" t="s">
        <v>1135</v>
      </c>
      <c r="K150" s="662" t="s">
        <v>1136</v>
      </c>
      <c r="L150" s="664">
        <v>72.392604166666686</v>
      </c>
      <c r="M150" s="664">
        <v>24</v>
      </c>
      <c r="N150" s="665">
        <v>1737.4225000000006</v>
      </c>
    </row>
    <row r="151" spans="1:14" ht="14.4" customHeight="1" x14ac:dyDescent="0.3">
      <c r="A151" s="660" t="s">
        <v>579</v>
      </c>
      <c r="B151" s="661" t="s">
        <v>580</v>
      </c>
      <c r="C151" s="662" t="s">
        <v>585</v>
      </c>
      <c r="D151" s="663" t="s">
        <v>2846</v>
      </c>
      <c r="E151" s="662" t="s">
        <v>602</v>
      </c>
      <c r="F151" s="663" t="s">
        <v>2850</v>
      </c>
      <c r="G151" s="662" t="s">
        <v>633</v>
      </c>
      <c r="H151" s="662" t="s">
        <v>1137</v>
      </c>
      <c r="I151" s="662" t="s">
        <v>1138</v>
      </c>
      <c r="J151" s="662" t="s">
        <v>1139</v>
      </c>
      <c r="K151" s="662" t="s">
        <v>1140</v>
      </c>
      <c r="L151" s="664">
        <v>115.08999999999997</v>
      </c>
      <c r="M151" s="664">
        <v>6</v>
      </c>
      <c r="N151" s="665">
        <v>690.53999999999985</v>
      </c>
    </row>
    <row r="152" spans="1:14" ht="14.4" customHeight="1" x14ac:dyDescent="0.3">
      <c r="A152" s="660" t="s">
        <v>579</v>
      </c>
      <c r="B152" s="661" t="s">
        <v>580</v>
      </c>
      <c r="C152" s="662" t="s">
        <v>585</v>
      </c>
      <c r="D152" s="663" t="s">
        <v>2846</v>
      </c>
      <c r="E152" s="662" t="s">
        <v>602</v>
      </c>
      <c r="F152" s="663" t="s">
        <v>2850</v>
      </c>
      <c r="G152" s="662" t="s">
        <v>633</v>
      </c>
      <c r="H152" s="662" t="s">
        <v>1141</v>
      </c>
      <c r="I152" s="662" t="s">
        <v>1142</v>
      </c>
      <c r="J152" s="662" t="s">
        <v>1143</v>
      </c>
      <c r="K152" s="662" t="s">
        <v>1144</v>
      </c>
      <c r="L152" s="664">
        <v>56.430053350407988</v>
      </c>
      <c r="M152" s="664">
        <v>5</v>
      </c>
      <c r="N152" s="665">
        <v>282.15026675203995</v>
      </c>
    </row>
    <row r="153" spans="1:14" ht="14.4" customHeight="1" x14ac:dyDescent="0.3">
      <c r="A153" s="660" t="s">
        <v>579</v>
      </c>
      <c r="B153" s="661" t="s">
        <v>580</v>
      </c>
      <c r="C153" s="662" t="s">
        <v>585</v>
      </c>
      <c r="D153" s="663" t="s">
        <v>2846</v>
      </c>
      <c r="E153" s="662" t="s">
        <v>602</v>
      </c>
      <c r="F153" s="663" t="s">
        <v>2850</v>
      </c>
      <c r="G153" s="662" t="s">
        <v>633</v>
      </c>
      <c r="H153" s="662" t="s">
        <v>1145</v>
      </c>
      <c r="I153" s="662" t="s">
        <v>1146</v>
      </c>
      <c r="J153" s="662" t="s">
        <v>871</v>
      </c>
      <c r="K153" s="662" t="s">
        <v>1147</v>
      </c>
      <c r="L153" s="664">
        <v>61.37993752345178</v>
      </c>
      <c r="M153" s="664">
        <v>119</v>
      </c>
      <c r="N153" s="665">
        <v>7304.2125652907616</v>
      </c>
    </row>
    <row r="154" spans="1:14" ht="14.4" customHeight="1" x14ac:dyDescent="0.3">
      <c r="A154" s="660" t="s">
        <v>579</v>
      </c>
      <c r="B154" s="661" t="s">
        <v>580</v>
      </c>
      <c r="C154" s="662" t="s">
        <v>585</v>
      </c>
      <c r="D154" s="663" t="s">
        <v>2846</v>
      </c>
      <c r="E154" s="662" t="s">
        <v>602</v>
      </c>
      <c r="F154" s="663" t="s">
        <v>2850</v>
      </c>
      <c r="G154" s="662" t="s">
        <v>633</v>
      </c>
      <c r="H154" s="662" t="s">
        <v>1148</v>
      </c>
      <c r="I154" s="662" t="s">
        <v>1149</v>
      </c>
      <c r="J154" s="662" t="s">
        <v>1150</v>
      </c>
      <c r="K154" s="662" t="s">
        <v>1151</v>
      </c>
      <c r="L154" s="664">
        <v>180.07236251411189</v>
      </c>
      <c r="M154" s="664">
        <v>9</v>
      </c>
      <c r="N154" s="665">
        <v>1620.6512626270069</v>
      </c>
    </row>
    <row r="155" spans="1:14" ht="14.4" customHeight="1" x14ac:dyDescent="0.3">
      <c r="A155" s="660" t="s">
        <v>579</v>
      </c>
      <c r="B155" s="661" t="s">
        <v>580</v>
      </c>
      <c r="C155" s="662" t="s">
        <v>585</v>
      </c>
      <c r="D155" s="663" t="s">
        <v>2846</v>
      </c>
      <c r="E155" s="662" t="s">
        <v>602</v>
      </c>
      <c r="F155" s="663" t="s">
        <v>2850</v>
      </c>
      <c r="G155" s="662" t="s">
        <v>633</v>
      </c>
      <c r="H155" s="662" t="s">
        <v>1152</v>
      </c>
      <c r="I155" s="662" t="s">
        <v>1153</v>
      </c>
      <c r="J155" s="662" t="s">
        <v>1143</v>
      </c>
      <c r="K155" s="662" t="s">
        <v>864</v>
      </c>
      <c r="L155" s="664">
        <v>26.80001274905608</v>
      </c>
      <c r="M155" s="664">
        <v>4</v>
      </c>
      <c r="N155" s="665">
        <v>107.20005099622432</v>
      </c>
    </row>
    <row r="156" spans="1:14" ht="14.4" customHeight="1" x14ac:dyDescent="0.3">
      <c r="A156" s="660" t="s">
        <v>579</v>
      </c>
      <c r="B156" s="661" t="s">
        <v>580</v>
      </c>
      <c r="C156" s="662" t="s">
        <v>585</v>
      </c>
      <c r="D156" s="663" t="s">
        <v>2846</v>
      </c>
      <c r="E156" s="662" t="s">
        <v>602</v>
      </c>
      <c r="F156" s="663" t="s">
        <v>2850</v>
      </c>
      <c r="G156" s="662" t="s">
        <v>633</v>
      </c>
      <c r="H156" s="662" t="s">
        <v>1154</v>
      </c>
      <c r="I156" s="662" t="s">
        <v>1155</v>
      </c>
      <c r="J156" s="662" t="s">
        <v>1143</v>
      </c>
      <c r="K156" s="662" t="s">
        <v>1156</v>
      </c>
      <c r="L156" s="664">
        <v>27.52005250462808</v>
      </c>
      <c r="M156" s="664">
        <v>5</v>
      </c>
      <c r="N156" s="665">
        <v>137.6002625231404</v>
      </c>
    </row>
    <row r="157" spans="1:14" ht="14.4" customHeight="1" x14ac:dyDescent="0.3">
      <c r="A157" s="660" t="s">
        <v>579</v>
      </c>
      <c r="B157" s="661" t="s">
        <v>580</v>
      </c>
      <c r="C157" s="662" t="s">
        <v>585</v>
      </c>
      <c r="D157" s="663" t="s">
        <v>2846</v>
      </c>
      <c r="E157" s="662" t="s">
        <v>602</v>
      </c>
      <c r="F157" s="663" t="s">
        <v>2850</v>
      </c>
      <c r="G157" s="662" t="s">
        <v>633</v>
      </c>
      <c r="H157" s="662" t="s">
        <v>1157</v>
      </c>
      <c r="I157" s="662" t="s">
        <v>1158</v>
      </c>
      <c r="J157" s="662" t="s">
        <v>1159</v>
      </c>
      <c r="K157" s="662" t="s">
        <v>1160</v>
      </c>
      <c r="L157" s="664">
        <v>150.83000000000004</v>
      </c>
      <c r="M157" s="664">
        <v>1</v>
      </c>
      <c r="N157" s="665">
        <v>150.83000000000004</v>
      </c>
    </row>
    <row r="158" spans="1:14" ht="14.4" customHeight="1" x14ac:dyDescent="0.3">
      <c r="A158" s="660" t="s">
        <v>579</v>
      </c>
      <c r="B158" s="661" t="s">
        <v>580</v>
      </c>
      <c r="C158" s="662" t="s">
        <v>585</v>
      </c>
      <c r="D158" s="663" t="s">
        <v>2846</v>
      </c>
      <c r="E158" s="662" t="s">
        <v>602</v>
      </c>
      <c r="F158" s="663" t="s">
        <v>2850</v>
      </c>
      <c r="G158" s="662" t="s">
        <v>633</v>
      </c>
      <c r="H158" s="662" t="s">
        <v>1161</v>
      </c>
      <c r="I158" s="662" t="s">
        <v>1162</v>
      </c>
      <c r="J158" s="662" t="s">
        <v>1159</v>
      </c>
      <c r="K158" s="662" t="s">
        <v>1078</v>
      </c>
      <c r="L158" s="664">
        <v>36.288920351193738</v>
      </c>
      <c r="M158" s="664">
        <v>9</v>
      </c>
      <c r="N158" s="665">
        <v>326.60028316074363</v>
      </c>
    </row>
    <row r="159" spans="1:14" ht="14.4" customHeight="1" x14ac:dyDescent="0.3">
      <c r="A159" s="660" t="s">
        <v>579</v>
      </c>
      <c r="B159" s="661" t="s">
        <v>580</v>
      </c>
      <c r="C159" s="662" t="s">
        <v>585</v>
      </c>
      <c r="D159" s="663" t="s">
        <v>2846</v>
      </c>
      <c r="E159" s="662" t="s">
        <v>602</v>
      </c>
      <c r="F159" s="663" t="s">
        <v>2850</v>
      </c>
      <c r="G159" s="662" t="s">
        <v>633</v>
      </c>
      <c r="H159" s="662" t="s">
        <v>1163</v>
      </c>
      <c r="I159" s="662" t="s">
        <v>1164</v>
      </c>
      <c r="J159" s="662" t="s">
        <v>1165</v>
      </c>
      <c r="K159" s="662" t="s">
        <v>1166</v>
      </c>
      <c r="L159" s="664">
        <v>64.567530553911581</v>
      </c>
      <c r="M159" s="664">
        <v>4</v>
      </c>
      <c r="N159" s="665">
        <v>258.27012221564632</v>
      </c>
    </row>
    <row r="160" spans="1:14" ht="14.4" customHeight="1" x14ac:dyDescent="0.3">
      <c r="A160" s="660" t="s">
        <v>579</v>
      </c>
      <c r="B160" s="661" t="s">
        <v>580</v>
      </c>
      <c r="C160" s="662" t="s">
        <v>585</v>
      </c>
      <c r="D160" s="663" t="s">
        <v>2846</v>
      </c>
      <c r="E160" s="662" t="s">
        <v>602</v>
      </c>
      <c r="F160" s="663" t="s">
        <v>2850</v>
      </c>
      <c r="G160" s="662" t="s">
        <v>633</v>
      </c>
      <c r="H160" s="662" t="s">
        <v>1167</v>
      </c>
      <c r="I160" s="662" t="s">
        <v>1168</v>
      </c>
      <c r="J160" s="662" t="s">
        <v>1169</v>
      </c>
      <c r="K160" s="662" t="s">
        <v>1170</v>
      </c>
      <c r="L160" s="664">
        <v>198.06</v>
      </c>
      <c r="M160" s="664">
        <v>1</v>
      </c>
      <c r="N160" s="665">
        <v>198.06</v>
      </c>
    </row>
    <row r="161" spans="1:14" ht="14.4" customHeight="1" x14ac:dyDescent="0.3">
      <c r="A161" s="660" t="s">
        <v>579</v>
      </c>
      <c r="B161" s="661" t="s">
        <v>580</v>
      </c>
      <c r="C161" s="662" t="s">
        <v>585</v>
      </c>
      <c r="D161" s="663" t="s">
        <v>2846</v>
      </c>
      <c r="E161" s="662" t="s">
        <v>602</v>
      </c>
      <c r="F161" s="663" t="s">
        <v>2850</v>
      </c>
      <c r="G161" s="662" t="s">
        <v>633</v>
      </c>
      <c r="H161" s="662" t="s">
        <v>1171</v>
      </c>
      <c r="I161" s="662" t="s">
        <v>1172</v>
      </c>
      <c r="J161" s="662" t="s">
        <v>1173</v>
      </c>
      <c r="K161" s="662" t="s">
        <v>1174</v>
      </c>
      <c r="L161" s="664">
        <v>28.137334214935922</v>
      </c>
      <c r="M161" s="664">
        <v>37</v>
      </c>
      <c r="N161" s="665">
        <v>1041.0813659526291</v>
      </c>
    </row>
    <row r="162" spans="1:14" ht="14.4" customHeight="1" x14ac:dyDescent="0.3">
      <c r="A162" s="660" t="s">
        <v>579</v>
      </c>
      <c r="B162" s="661" t="s">
        <v>580</v>
      </c>
      <c r="C162" s="662" t="s">
        <v>585</v>
      </c>
      <c r="D162" s="663" t="s">
        <v>2846</v>
      </c>
      <c r="E162" s="662" t="s">
        <v>602</v>
      </c>
      <c r="F162" s="663" t="s">
        <v>2850</v>
      </c>
      <c r="G162" s="662" t="s">
        <v>633</v>
      </c>
      <c r="H162" s="662" t="s">
        <v>1175</v>
      </c>
      <c r="I162" s="662" t="s">
        <v>1176</v>
      </c>
      <c r="J162" s="662" t="s">
        <v>1177</v>
      </c>
      <c r="K162" s="662" t="s">
        <v>1178</v>
      </c>
      <c r="L162" s="664">
        <v>234.97704049821968</v>
      </c>
      <c r="M162" s="664">
        <v>3</v>
      </c>
      <c r="N162" s="665">
        <v>704.93112149465901</v>
      </c>
    </row>
    <row r="163" spans="1:14" ht="14.4" customHeight="1" x14ac:dyDescent="0.3">
      <c r="A163" s="660" t="s">
        <v>579</v>
      </c>
      <c r="B163" s="661" t="s">
        <v>580</v>
      </c>
      <c r="C163" s="662" t="s">
        <v>585</v>
      </c>
      <c r="D163" s="663" t="s">
        <v>2846</v>
      </c>
      <c r="E163" s="662" t="s">
        <v>602</v>
      </c>
      <c r="F163" s="663" t="s">
        <v>2850</v>
      </c>
      <c r="G163" s="662" t="s">
        <v>633</v>
      </c>
      <c r="H163" s="662" t="s">
        <v>1179</v>
      </c>
      <c r="I163" s="662" t="s">
        <v>1180</v>
      </c>
      <c r="J163" s="662" t="s">
        <v>1181</v>
      </c>
      <c r="K163" s="662" t="s">
        <v>1182</v>
      </c>
      <c r="L163" s="664">
        <v>218.17804761715354</v>
      </c>
      <c r="M163" s="664">
        <v>9</v>
      </c>
      <c r="N163" s="665">
        <v>1963.6024285543817</v>
      </c>
    </row>
    <row r="164" spans="1:14" ht="14.4" customHeight="1" x14ac:dyDescent="0.3">
      <c r="A164" s="660" t="s">
        <v>579</v>
      </c>
      <c r="B164" s="661" t="s">
        <v>580</v>
      </c>
      <c r="C164" s="662" t="s">
        <v>585</v>
      </c>
      <c r="D164" s="663" t="s">
        <v>2846</v>
      </c>
      <c r="E164" s="662" t="s">
        <v>602</v>
      </c>
      <c r="F164" s="663" t="s">
        <v>2850</v>
      </c>
      <c r="G164" s="662" t="s">
        <v>633</v>
      </c>
      <c r="H164" s="662" t="s">
        <v>1183</v>
      </c>
      <c r="I164" s="662" t="s">
        <v>237</v>
      </c>
      <c r="J164" s="662" t="s">
        <v>1184</v>
      </c>
      <c r="K164" s="662"/>
      <c r="L164" s="664">
        <v>80.439183126793125</v>
      </c>
      <c r="M164" s="664">
        <v>4</v>
      </c>
      <c r="N164" s="665">
        <v>321.7567325071725</v>
      </c>
    </row>
    <row r="165" spans="1:14" ht="14.4" customHeight="1" x14ac:dyDescent="0.3">
      <c r="A165" s="660" t="s">
        <v>579</v>
      </c>
      <c r="B165" s="661" t="s">
        <v>580</v>
      </c>
      <c r="C165" s="662" t="s">
        <v>585</v>
      </c>
      <c r="D165" s="663" t="s">
        <v>2846</v>
      </c>
      <c r="E165" s="662" t="s">
        <v>602</v>
      </c>
      <c r="F165" s="663" t="s">
        <v>2850</v>
      </c>
      <c r="G165" s="662" t="s">
        <v>633</v>
      </c>
      <c r="H165" s="662" t="s">
        <v>1185</v>
      </c>
      <c r="I165" s="662" t="s">
        <v>237</v>
      </c>
      <c r="J165" s="662" t="s">
        <v>1186</v>
      </c>
      <c r="K165" s="662"/>
      <c r="L165" s="664">
        <v>191.13059547788239</v>
      </c>
      <c r="M165" s="664">
        <v>12</v>
      </c>
      <c r="N165" s="665">
        <v>2293.5671457345888</v>
      </c>
    </row>
    <row r="166" spans="1:14" ht="14.4" customHeight="1" x14ac:dyDescent="0.3">
      <c r="A166" s="660" t="s">
        <v>579</v>
      </c>
      <c r="B166" s="661" t="s">
        <v>580</v>
      </c>
      <c r="C166" s="662" t="s">
        <v>585</v>
      </c>
      <c r="D166" s="663" t="s">
        <v>2846</v>
      </c>
      <c r="E166" s="662" t="s">
        <v>602</v>
      </c>
      <c r="F166" s="663" t="s">
        <v>2850</v>
      </c>
      <c r="G166" s="662" t="s">
        <v>633</v>
      </c>
      <c r="H166" s="662" t="s">
        <v>1187</v>
      </c>
      <c r="I166" s="662" t="s">
        <v>237</v>
      </c>
      <c r="J166" s="662" t="s">
        <v>1188</v>
      </c>
      <c r="K166" s="662"/>
      <c r="L166" s="664">
        <v>99.74</v>
      </c>
      <c r="M166" s="664">
        <v>3</v>
      </c>
      <c r="N166" s="665">
        <v>299.21999999999997</v>
      </c>
    </row>
    <row r="167" spans="1:14" ht="14.4" customHeight="1" x14ac:dyDescent="0.3">
      <c r="A167" s="660" t="s">
        <v>579</v>
      </c>
      <c r="B167" s="661" t="s">
        <v>580</v>
      </c>
      <c r="C167" s="662" t="s">
        <v>585</v>
      </c>
      <c r="D167" s="663" t="s">
        <v>2846</v>
      </c>
      <c r="E167" s="662" t="s">
        <v>602</v>
      </c>
      <c r="F167" s="663" t="s">
        <v>2850</v>
      </c>
      <c r="G167" s="662" t="s">
        <v>633</v>
      </c>
      <c r="H167" s="662" t="s">
        <v>1189</v>
      </c>
      <c r="I167" s="662" t="s">
        <v>1190</v>
      </c>
      <c r="J167" s="662" t="s">
        <v>1191</v>
      </c>
      <c r="K167" s="662" t="s">
        <v>1192</v>
      </c>
      <c r="L167" s="664">
        <v>59.950000000000017</v>
      </c>
      <c r="M167" s="664">
        <v>1</v>
      </c>
      <c r="N167" s="665">
        <v>59.950000000000017</v>
      </c>
    </row>
    <row r="168" spans="1:14" ht="14.4" customHeight="1" x14ac:dyDescent="0.3">
      <c r="A168" s="660" t="s">
        <v>579</v>
      </c>
      <c r="B168" s="661" t="s">
        <v>580</v>
      </c>
      <c r="C168" s="662" t="s">
        <v>585</v>
      </c>
      <c r="D168" s="663" t="s">
        <v>2846</v>
      </c>
      <c r="E168" s="662" t="s">
        <v>602</v>
      </c>
      <c r="F168" s="663" t="s">
        <v>2850</v>
      </c>
      <c r="G168" s="662" t="s">
        <v>633</v>
      </c>
      <c r="H168" s="662" t="s">
        <v>1193</v>
      </c>
      <c r="I168" s="662" t="s">
        <v>1193</v>
      </c>
      <c r="J168" s="662" t="s">
        <v>635</v>
      </c>
      <c r="K168" s="662" t="s">
        <v>1194</v>
      </c>
      <c r="L168" s="664">
        <v>201.25</v>
      </c>
      <c r="M168" s="664">
        <v>4</v>
      </c>
      <c r="N168" s="665">
        <v>805</v>
      </c>
    </row>
    <row r="169" spans="1:14" ht="14.4" customHeight="1" x14ac:dyDescent="0.3">
      <c r="A169" s="660" t="s">
        <v>579</v>
      </c>
      <c r="B169" s="661" t="s">
        <v>580</v>
      </c>
      <c r="C169" s="662" t="s">
        <v>585</v>
      </c>
      <c r="D169" s="663" t="s">
        <v>2846</v>
      </c>
      <c r="E169" s="662" t="s">
        <v>602</v>
      </c>
      <c r="F169" s="663" t="s">
        <v>2850</v>
      </c>
      <c r="G169" s="662" t="s">
        <v>633</v>
      </c>
      <c r="H169" s="662" t="s">
        <v>1195</v>
      </c>
      <c r="I169" s="662" t="s">
        <v>1195</v>
      </c>
      <c r="J169" s="662" t="s">
        <v>1196</v>
      </c>
      <c r="K169" s="662" t="s">
        <v>1197</v>
      </c>
      <c r="L169" s="664">
        <v>103.80001058752728</v>
      </c>
      <c r="M169" s="664">
        <v>4</v>
      </c>
      <c r="N169" s="665">
        <v>415.20004235010913</v>
      </c>
    </row>
    <row r="170" spans="1:14" ht="14.4" customHeight="1" x14ac:dyDescent="0.3">
      <c r="A170" s="660" t="s">
        <v>579</v>
      </c>
      <c r="B170" s="661" t="s">
        <v>580</v>
      </c>
      <c r="C170" s="662" t="s">
        <v>585</v>
      </c>
      <c r="D170" s="663" t="s">
        <v>2846</v>
      </c>
      <c r="E170" s="662" t="s">
        <v>602</v>
      </c>
      <c r="F170" s="663" t="s">
        <v>2850</v>
      </c>
      <c r="G170" s="662" t="s">
        <v>633</v>
      </c>
      <c r="H170" s="662" t="s">
        <v>1198</v>
      </c>
      <c r="I170" s="662" t="s">
        <v>1199</v>
      </c>
      <c r="J170" s="662" t="s">
        <v>1200</v>
      </c>
      <c r="K170" s="662" t="s">
        <v>1201</v>
      </c>
      <c r="L170" s="664">
        <v>69.659922716065751</v>
      </c>
      <c r="M170" s="664">
        <v>2</v>
      </c>
      <c r="N170" s="665">
        <v>139.3198454321315</v>
      </c>
    </row>
    <row r="171" spans="1:14" ht="14.4" customHeight="1" x14ac:dyDescent="0.3">
      <c r="A171" s="660" t="s">
        <v>579</v>
      </c>
      <c r="B171" s="661" t="s">
        <v>580</v>
      </c>
      <c r="C171" s="662" t="s">
        <v>585</v>
      </c>
      <c r="D171" s="663" t="s">
        <v>2846</v>
      </c>
      <c r="E171" s="662" t="s">
        <v>602</v>
      </c>
      <c r="F171" s="663" t="s">
        <v>2850</v>
      </c>
      <c r="G171" s="662" t="s">
        <v>633</v>
      </c>
      <c r="H171" s="662" t="s">
        <v>1202</v>
      </c>
      <c r="I171" s="662" t="s">
        <v>1203</v>
      </c>
      <c r="J171" s="662" t="s">
        <v>684</v>
      </c>
      <c r="K171" s="662" t="s">
        <v>1204</v>
      </c>
      <c r="L171" s="664">
        <v>41.969857858245653</v>
      </c>
      <c r="M171" s="664">
        <v>3</v>
      </c>
      <c r="N171" s="665">
        <v>125.90957357473695</v>
      </c>
    </row>
    <row r="172" spans="1:14" ht="14.4" customHeight="1" x14ac:dyDescent="0.3">
      <c r="A172" s="660" t="s">
        <v>579</v>
      </c>
      <c r="B172" s="661" t="s">
        <v>580</v>
      </c>
      <c r="C172" s="662" t="s">
        <v>585</v>
      </c>
      <c r="D172" s="663" t="s">
        <v>2846</v>
      </c>
      <c r="E172" s="662" t="s">
        <v>602</v>
      </c>
      <c r="F172" s="663" t="s">
        <v>2850</v>
      </c>
      <c r="G172" s="662" t="s">
        <v>633</v>
      </c>
      <c r="H172" s="662" t="s">
        <v>1205</v>
      </c>
      <c r="I172" s="662" t="s">
        <v>1206</v>
      </c>
      <c r="J172" s="662" t="s">
        <v>1207</v>
      </c>
      <c r="K172" s="662" t="s">
        <v>662</v>
      </c>
      <c r="L172" s="664">
        <v>123.02093910755353</v>
      </c>
      <c r="M172" s="664">
        <v>66</v>
      </c>
      <c r="N172" s="665">
        <v>8119.3819810985333</v>
      </c>
    </row>
    <row r="173" spans="1:14" ht="14.4" customHeight="1" x14ac:dyDescent="0.3">
      <c r="A173" s="660" t="s">
        <v>579</v>
      </c>
      <c r="B173" s="661" t="s">
        <v>580</v>
      </c>
      <c r="C173" s="662" t="s">
        <v>585</v>
      </c>
      <c r="D173" s="663" t="s">
        <v>2846</v>
      </c>
      <c r="E173" s="662" t="s">
        <v>602</v>
      </c>
      <c r="F173" s="663" t="s">
        <v>2850</v>
      </c>
      <c r="G173" s="662" t="s">
        <v>633</v>
      </c>
      <c r="H173" s="662" t="s">
        <v>1208</v>
      </c>
      <c r="I173" s="662" t="s">
        <v>1209</v>
      </c>
      <c r="J173" s="662" t="s">
        <v>1210</v>
      </c>
      <c r="K173" s="662" t="s">
        <v>1211</v>
      </c>
      <c r="L173" s="664">
        <v>61.856108883755589</v>
      </c>
      <c r="M173" s="664">
        <v>5</v>
      </c>
      <c r="N173" s="665">
        <v>309.28054441877794</v>
      </c>
    </row>
    <row r="174" spans="1:14" ht="14.4" customHeight="1" x14ac:dyDescent="0.3">
      <c r="A174" s="660" t="s">
        <v>579</v>
      </c>
      <c r="B174" s="661" t="s">
        <v>580</v>
      </c>
      <c r="C174" s="662" t="s">
        <v>585</v>
      </c>
      <c r="D174" s="663" t="s">
        <v>2846</v>
      </c>
      <c r="E174" s="662" t="s">
        <v>602</v>
      </c>
      <c r="F174" s="663" t="s">
        <v>2850</v>
      </c>
      <c r="G174" s="662" t="s">
        <v>633</v>
      </c>
      <c r="H174" s="662" t="s">
        <v>1212</v>
      </c>
      <c r="I174" s="662" t="s">
        <v>1213</v>
      </c>
      <c r="J174" s="662" t="s">
        <v>1214</v>
      </c>
      <c r="K174" s="662" t="s">
        <v>1215</v>
      </c>
      <c r="L174" s="664">
        <v>706.16272960505751</v>
      </c>
      <c r="M174" s="664">
        <v>8</v>
      </c>
      <c r="N174" s="665">
        <v>5649.3018368404601</v>
      </c>
    </row>
    <row r="175" spans="1:14" ht="14.4" customHeight="1" x14ac:dyDescent="0.3">
      <c r="A175" s="660" t="s">
        <v>579</v>
      </c>
      <c r="B175" s="661" t="s">
        <v>580</v>
      </c>
      <c r="C175" s="662" t="s">
        <v>585</v>
      </c>
      <c r="D175" s="663" t="s">
        <v>2846</v>
      </c>
      <c r="E175" s="662" t="s">
        <v>602</v>
      </c>
      <c r="F175" s="663" t="s">
        <v>2850</v>
      </c>
      <c r="G175" s="662" t="s">
        <v>633</v>
      </c>
      <c r="H175" s="662" t="s">
        <v>1216</v>
      </c>
      <c r="I175" s="662" t="s">
        <v>1217</v>
      </c>
      <c r="J175" s="662" t="s">
        <v>1218</v>
      </c>
      <c r="K175" s="662" t="s">
        <v>1219</v>
      </c>
      <c r="L175" s="664">
        <v>1665.2000000000003</v>
      </c>
      <c r="M175" s="664">
        <v>6.6</v>
      </c>
      <c r="N175" s="665">
        <v>10990.320000000002</v>
      </c>
    </row>
    <row r="176" spans="1:14" ht="14.4" customHeight="1" x14ac:dyDescent="0.3">
      <c r="A176" s="660" t="s">
        <v>579</v>
      </c>
      <c r="B176" s="661" t="s">
        <v>580</v>
      </c>
      <c r="C176" s="662" t="s">
        <v>585</v>
      </c>
      <c r="D176" s="663" t="s">
        <v>2846</v>
      </c>
      <c r="E176" s="662" t="s">
        <v>602</v>
      </c>
      <c r="F176" s="663" t="s">
        <v>2850</v>
      </c>
      <c r="G176" s="662" t="s">
        <v>633</v>
      </c>
      <c r="H176" s="662" t="s">
        <v>1220</v>
      </c>
      <c r="I176" s="662" t="s">
        <v>1221</v>
      </c>
      <c r="J176" s="662" t="s">
        <v>1222</v>
      </c>
      <c r="K176" s="662" t="s">
        <v>1223</v>
      </c>
      <c r="L176" s="664">
        <v>78.27999999999993</v>
      </c>
      <c r="M176" s="664">
        <v>1</v>
      </c>
      <c r="N176" s="665">
        <v>78.27999999999993</v>
      </c>
    </row>
    <row r="177" spans="1:14" ht="14.4" customHeight="1" x14ac:dyDescent="0.3">
      <c r="A177" s="660" t="s">
        <v>579</v>
      </c>
      <c r="B177" s="661" t="s">
        <v>580</v>
      </c>
      <c r="C177" s="662" t="s">
        <v>585</v>
      </c>
      <c r="D177" s="663" t="s">
        <v>2846</v>
      </c>
      <c r="E177" s="662" t="s">
        <v>602</v>
      </c>
      <c r="F177" s="663" t="s">
        <v>2850</v>
      </c>
      <c r="G177" s="662" t="s">
        <v>633</v>
      </c>
      <c r="H177" s="662" t="s">
        <v>1224</v>
      </c>
      <c r="I177" s="662" t="s">
        <v>1225</v>
      </c>
      <c r="J177" s="662" t="s">
        <v>1226</v>
      </c>
      <c r="K177" s="662" t="s">
        <v>1227</v>
      </c>
      <c r="L177" s="664">
        <v>260.0013498873119</v>
      </c>
      <c r="M177" s="664">
        <v>50</v>
      </c>
      <c r="N177" s="665">
        <v>13000.067494365596</v>
      </c>
    </row>
    <row r="178" spans="1:14" ht="14.4" customHeight="1" x14ac:dyDescent="0.3">
      <c r="A178" s="660" t="s">
        <v>579</v>
      </c>
      <c r="B178" s="661" t="s">
        <v>580</v>
      </c>
      <c r="C178" s="662" t="s">
        <v>585</v>
      </c>
      <c r="D178" s="663" t="s">
        <v>2846</v>
      </c>
      <c r="E178" s="662" t="s">
        <v>602</v>
      </c>
      <c r="F178" s="663" t="s">
        <v>2850</v>
      </c>
      <c r="G178" s="662" t="s">
        <v>633</v>
      </c>
      <c r="H178" s="662" t="s">
        <v>1228</v>
      </c>
      <c r="I178" s="662" t="s">
        <v>1229</v>
      </c>
      <c r="J178" s="662" t="s">
        <v>1230</v>
      </c>
      <c r="K178" s="662" t="s">
        <v>1231</v>
      </c>
      <c r="L178" s="664">
        <v>979.69</v>
      </c>
      <c r="M178" s="664">
        <v>2</v>
      </c>
      <c r="N178" s="665">
        <v>1959.38</v>
      </c>
    </row>
    <row r="179" spans="1:14" ht="14.4" customHeight="1" x14ac:dyDescent="0.3">
      <c r="A179" s="660" t="s">
        <v>579</v>
      </c>
      <c r="B179" s="661" t="s">
        <v>580</v>
      </c>
      <c r="C179" s="662" t="s">
        <v>585</v>
      </c>
      <c r="D179" s="663" t="s">
        <v>2846</v>
      </c>
      <c r="E179" s="662" t="s">
        <v>602</v>
      </c>
      <c r="F179" s="663" t="s">
        <v>2850</v>
      </c>
      <c r="G179" s="662" t="s">
        <v>633</v>
      </c>
      <c r="H179" s="662" t="s">
        <v>1232</v>
      </c>
      <c r="I179" s="662" t="s">
        <v>1232</v>
      </c>
      <c r="J179" s="662" t="s">
        <v>1233</v>
      </c>
      <c r="K179" s="662" t="s">
        <v>1234</v>
      </c>
      <c r="L179" s="664">
        <v>34.443333333333335</v>
      </c>
      <c r="M179" s="664">
        <v>3</v>
      </c>
      <c r="N179" s="665">
        <v>103.33</v>
      </c>
    </row>
    <row r="180" spans="1:14" ht="14.4" customHeight="1" x14ac:dyDescent="0.3">
      <c r="A180" s="660" t="s">
        <v>579</v>
      </c>
      <c r="B180" s="661" t="s">
        <v>580</v>
      </c>
      <c r="C180" s="662" t="s">
        <v>585</v>
      </c>
      <c r="D180" s="663" t="s">
        <v>2846</v>
      </c>
      <c r="E180" s="662" t="s">
        <v>602</v>
      </c>
      <c r="F180" s="663" t="s">
        <v>2850</v>
      </c>
      <c r="G180" s="662" t="s">
        <v>633</v>
      </c>
      <c r="H180" s="662" t="s">
        <v>1235</v>
      </c>
      <c r="I180" s="662" t="s">
        <v>1236</v>
      </c>
      <c r="J180" s="662" t="s">
        <v>1237</v>
      </c>
      <c r="K180" s="662" t="s">
        <v>1238</v>
      </c>
      <c r="L180" s="664">
        <v>138.67999999999989</v>
      </c>
      <c r="M180" s="664">
        <v>1</v>
      </c>
      <c r="N180" s="665">
        <v>138.67999999999989</v>
      </c>
    </row>
    <row r="181" spans="1:14" ht="14.4" customHeight="1" x14ac:dyDescent="0.3">
      <c r="A181" s="660" t="s">
        <v>579</v>
      </c>
      <c r="B181" s="661" t="s">
        <v>580</v>
      </c>
      <c r="C181" s="662" t="s">
        <v>585</v>
      </c>
      <c r="D181" s="663" t="s">
        <v>2846</v>
      </c>
      <c r="E181" s="662" t="s">
        <v>602</v>
      </c>
      <c r="F181" s="663" t="s">
        <v>2850</v>
      </c>
      <c r="G181" s="662" t="s">
        <v>633</v>
      </c>
      <c r="H181" s="662" t="s">
        <v>1239</v>
      </c>
      <c r="I181" s="662" t="s">
        <v>1240</v>
      </c>
      <c r="J181" s="662" t="s">
        <v>760</v>
      </c>
      <c r="K181" s="662" t="s">
        <v>1241</v>
      </c>
      <c r="L181" s="664">
        <v>60.09424669160888</v>
      </c>
      <c r="M181" s="664">
        <v>13</v>
      </c>
      <c r="N181" s="665">
        <v>781.22520699091547</v>
      </c>
    </row>
    <row r="182" spans="1:14" ht="14.4" customHeight="1" x14ac:dyDescent="0.3">
      <c r="A182" s="660" t="s">
        <v>579</v>
      </c>
      <c r="B182" s="661" t="s">
        <v>580</v>
      </c>
      <c r="C182" s="662" t="s">
        <v>585</v>
      </c>
      <c r="D182" s="663" t="s">
        <v>2846</v>
      </c>
      <c r="E182" s="662" t="s">
        <v>602</v>
      </c>
      <c r="F182" s="663" t="s">
        <v>2850</v>
      </c>
      <c r="G182" s="662" t="s">
        <v>633</v>
      </c>
      <c r="H182" s="662" t="s">
        <v>1242</v>
      </c>
      <c r="I182" s="662" t="s">
        <v>1243</v>
      </c>
      <c r="J182" s="662" t="s">
        <v>1244</v>
      </c>
      <c r="K182" s="662" t="s">
        <v>1245</v>
      </c>
      <c r="L182" s="664">
        <v>197.47</v>
      </c>
      <c r="M182" s="664">
        <v>4</v>
      </c>
      <c r="N182" s="665">
        <v>789.88</v>
      </c>
    </row>
    <row r="183" spans="1:14" ht="14.4" customHeight="1" x14ac:dyDescent="0.3">
      <c r="A183" s="660" t="s">
        <v>579</v>
      </c>
      <c r="B183" s="661" t="s">
        <v>580</v>
      </c>
      <c r="C183" s="662" t="s">
        <v>585</v>
      </c>
      <c r="D183" s="663" t="s">
        <v>2846</v>
      </c>
      <c r="E183" s="662" t="s">
        <v>602</v>
      </c>
      <c r="F183" s="663" t="s">
        <v>2850</v>
      </c>
      <c r="G183" s="662" t="s">
        <v>633</v>
      </c>
      <c r="H183" s="662" t="s">
        <v>1246</v>
      </c>
      <c r="I183" s="662" t="s">
        <v>1246</v>
      </c>
      <c r="J183" s="662" t="s">
        <v>1247</v>
      </c>
      <c r="K183" s="662" t="s">
        <v>1248</v>
      </c>
      <c r="L183" s="664">
        <v>41.47999999999999</v>
      </c>
      <c r="M183" s="664">
        <v>1</v>
      </c>
      <c r="N183" s="665">
        <v>41.47999999999999</v>
      </c>
    </row>
    <row r="184" spans="1:14" ht="14.4" customHeight="1" x14ac:dyDescent="0.3">
      <c r="A184" s="660" t="s">
        <v>579</v>
      </c>
      <c r="B184" s="661" t="s">
        <v>580</v>
      </c>
      <c r="C184" s="662" t="s">
        <v>585</v>
      </c>
      <c r="D184" s="663" t="s">
        <v>2846</v>
      </c>
      <c r="E184" s="662" t="s">
        <v>602</v>
      </c>
      <c r="F184" s="663" t="s">
        <v>2850</v>
      </c>
      <c r="G184" s="662" t="s">
        <v>633</v>
      </c>
      <c r="H184" s="662" t="s">
        <v>1249</v>
      </c>
      <c r="I184" s="662" t="s">
        <v>1250</v>
      </c>
      <c r="J184" s="662" t="s">
        <v>1251</v>
      </c>
      <c r="K184" s="662" t="s">
        <v>1252</v>
      </c>
      <c r="L184" s="664">
        <v>829.38</v>
      </c>
      <c r="M184" s="664">
        <v>2</v>
      </c>
      <c r="N184" s="665">
        <v>1658.76</v>
      </c>
    </row>
    <row r="185" spans="1:14" ht="14.4" customHeight="1" x14ac:dyDescent="0.3">
      <c r="A185" s="660" t="s">
        <v>579</v>
      </c>
      <c r="B185" s="661" t="s">
        <v>580</v>
      </c>
      <c r="C185" s="662" t="s">
        <v>585</v>
      </c>
      <c r="D185" s="663" t="s">
        <v>2846</v>
      </c>
      <c r="E185" s="662" t="s">
        <v>602</v>
      </c>
      <c r="F185" s="663" t="s">
        <v>2850</v>
      </c>
      <c r="G185" s="662" t="s">
        <v>633</v>
      </c>
      <c r="H185" s="662" t="s">
        <v>1253</v>
      </c>
      <c r="I185" s="662" t="s">
        <v>1254</v>
      </c>
      <c r="J185" s="662" t="s">
        <v>1255</v>
      </c>
      <c r="K185" s="662" t="s">
        <v>1256</v>
      </c>
      <c r="L185" s="664">
        <v>67.504101407166857</v>
      </c>
      <c r="M185" s="664">
        <v>3</v>
      </c>
      <c r="N185" s="665">
        <v>202.51230422150059</v>
      </c>
    </row>
    <row r="186" spans="1:14" ht="14.4" customHeight="1" x14ac:dyDescent="0.3">
      <c r="A186" s="660" t="s">
        <v>579</v>
      </c>
      <c r="B186" s="661" t="s">
        <v>580</v>
      </c>
      <c r="C186" s="662" t="s">
        <v>585</v>
      </c>
      <c r="D186" s="663" t="s">
        <v>2846</v>
      </c>
      <c r="E186" s="662" t="s">
        <v>602</v>
      </c>
      <c r="F186" s="663" t="s">
        <v>2850</v>
      </c>
      <c r="G186" s="662" t="s">
        <v>633</v>
      </c>
      <c r="H186" s="662" t="s">
        <v>1257</v>
      </c>
      <c r="I186" s="662" t="s">
        <v>1257</v>
      </c>
      <c r="J186" s="662" t="s">
        <v>1258</v>
      </c>
      <c r="K186" s="662" t="s">
        <v>849</v>
      </c>
      <c r="L186" s="664">
        <v>109.24</v>
      </c>
      <c r="M186" s="664">
        <v>3</v>
      </c>
      <c r="N186" s="665">
        <v>327.71999999999997</v>
      </c>
    </row>
    <row r="187" spans="1:14" ht="14.4" customHeight="1" x14ac:dyDescent="0.3">
      <c r="A187" s="660" t="s">
        <v>579</v>
      </c>
      <c r="B187" s="661" t="s">
        <v>580</v>
      </c>
      <c r="C187" s="662" t="s">
        <v>585</v>
      </c>
      <c r="D187" s="663" t="s">
        <v>2846</v>
      </c>
      <c r="E187" s="662" t="s">
        <v>602</v>
      </c>
      <c r="F187" s="663" t="s">
        <v>2850</v>
      </c>
      <c r="G187" s="662" t="s">
        <v>633</v>
      </c>
      <c r="H187" s="662" t="s">
        <v>1259</v>
      </c>
      <c r="I187" s="662" t="s">
        <v>1260</v>
      </c>
      <c r="J187" s="662" t="s">
        <v>1261</v>
      </c>
      <c r="K187" s="662" t="s">
        <v>1262</v>
      </c>
      <c r="L187" s="664">
        <v>592.5829913446014</v>
      </c>
      <c r="M187" s="664">
        <v>3</v>
      </c>
      <c r="N187" s="665">
        <v>1777.7489740338042</v>
      </c>
    </row>
    <row r="188" spans="1:14" ht="14.4" customHeight="1" x14ac:dyDescent="0.3">
      <c r="A188" s="660" t="s">
        <v>579</v>
      </c>
      <c r="B188" s="661" t="s">
        <v>580</v>
      </c>
      <c r="C188" s="662" t="s">
        <v>585</v>
      </c>
      <c r="D188" s="663" t="s">
        <v>2846</v>
      </c>
      <c r="E188" s="662" t="s">
        <v>602</v>
      </c>
      <c r="F188" s="663" t="s">
        <v>2850</v>
      </c>
      <c r="G188" s="662" t="s">
        <v>633</v>
      </c>
      <c r="H188" s="662" t="s">
        <v>1263</v>
      </c>
      <c r="I188" s="662" t="s">
        <v>1264</v>
      </c>
      <c r="J188" s="662" t="s">
        <v>1265</v>
      </c>
      <c r="K188" s="662" t="s">
        <v>1266</v>
      </c>
      <c r="L188" s="664">
        <v>21.897852724444764</v>
      </c>
      <c r="M188" s="664">
        <v>422</v>
      </c>
      <c r="N188" s="665">
        <v>9240.8938497156905</v>
      </c>
    </row>
    <row r="189" spans="1:14" ht="14.4" customHeight="1" x14ac:dyDescent="0.3">
      <c r="A189" s="660" t="s">
        <v>579</v>
      </c>
      <c r="B189" s="661" t="s">
        <v>580</v>
      </c>
      <c r="C189" s="662" t="s">
        <v>585</v>
      </c>
      <c r="D189" s="663" t="s">
        <v>2846</v>
      </c>
      <c r="E189" s="662" t="s">
        <v>602</v>
      </c>
      <c r="F189" s="663" t="s">
        <v>2850</v>
      </c>
      <c r="G189" s="662" t="s">
        <v>633</v>
      </c>
      <c r="H189" s="662" t="s">
        <v>1267</v>
      </c>
      <c r="I189" s="662" t="s">
        <v>1268</v>
      </c>
      <c r="J189" s="662" t="s">
        <v>966</v>
      </c>
      <c r="K189" s="662" t="s">
        <v>1269</v>
      </c>
      <c r="L189" s="664">
        <v>74.427620059057418</v>
      </c>
      <c r="M189" s="664">
        <v>24</v>
      </c>
      <c r="N189" s="665">
        <v>1786.2628814173779</v>
      </c>
    </row>
    <row r="190" spans="1:14" ht="14.4" customHeight="1" x14ac:dyDescent="0.3">
      <c r="A190" s="660" t="s">
        <v>579</v>
      </c>
      <c r="B190" s="661" t="s">
        <v>580</v>
      </c>
      <c r="C190" s="662" t="s">
        <v>585</v>
      </c>
      <c r="D190" s="663" t="s">
        <v>2846</v>
      </c>
      <c r="E190" s="662" t="s">
        <v>602</v>
      </c>
      <c r="F190" s="663" t="s">
        <v>2850</v>
      </c>
      <c r="G190" s="662" t="s">
        <v>633</v>
      </c>
      <c r="H190" s="662" t="s">
        <v>1270</v>
      </c>
      <c r="I190" s="662" t="s">
        <v>1271</v>
      </c>
      <c r="J190" s="662" t="s">
        <v>1272</v>
      </c>
      <c r="K190" s="662" t="s">
        <v>1273</v>
      </c>
      <c r="L190" s="664">
        <v>71.920254652844307</v>
      </c>
      <c r="M190" s="664">
        <v>1</v>
      </c>
      <c r="N190" s="665">
        <v>71.920254652844307</v>
      </c>
    </row>
    <row r="191" spans="1:14" ht="14.4" customHeight="1" x14ac:dyDescent="0.3">
      <c r="A191" s="660" t="s">
        <v>579</v>
      </c>
      <c r="B191" s="661" t="s">
        <v>580</v>
      </c>
      <c r="C191" s="662" t="s">
        <v>585</v>
      </c>
      <c r="D191" s="663" t="s">
        <v>2846</v>
      </c>
      <c r="E191" s="662" t="s">
        <v>602</v>
      </c>
      <c r="F191" s="663" t="s">
        <v>2850</v>
      </c>
      <c r="G191" s="662" t="s">
        <v>633</v>
      </c>
      <c r="H191" s="662" t="s">
        <v>1274</v>
      </c>
      <c r="I191" s="662" t="s">
        <v>1275</v>
      </c>
      <c r="J191" s="662" t="s">
        <v>1276</v>
      </c>
      <c r="K191" s="662" t="s">
        <v>1277</v>
      </c>
      <c r="L191" s="664">
        <v>37.352494968370735</v>
      </c>
      <c r="M191" s="664">
        <v>12</v>
      </c>
      <c r="N191" s="665">
        <v>448.22993962044882</v>
      </c>
    </row>
    <row r="192" spans="1:14" ht="14.4" customHeight="1" x14ac:dyDescent="0.3">
      <c r="A192" s="660" t="s">
        <v>579</v>
      </c>
      <c r="B192" s="661" t="s">
        <v>580</v>
      </c>
      <c r="C192" s="662" t="s">
        <v>585</v>
      </c>
      <c r="D192" s="663" t="s">
        <v>2846</v>
      </c>
      <c r="E192" s="662" t="s">
        <v>602</v>
      </c>
      <c r="F192" s="663" t="s">
        <v>2850</v>
      </c>
      <c r="G192" s="662" t="s">
        <v>633</v>
      </c>
      <c r="H192" s="662" t="s">
        <v>1278</v>
      </c>
      <c r="I192" s="662" t="s">
        <v>1279</v>
      </c>
      <c r="J192" s="662" t="s">
        <v>1280</v>
      </c>
      <c r="K192" s="662" t="s">
        <v>1281</v>
      </c>
      <c r="L192" s="664">
        <v>54.594999999999999</v>
      </c>
      <c r="M192" s="664">
        <v>2</v>
      </c>
      <c r="N192" s="665">
        <v>109.19</v>
      </c>
    </row>
    <row r="193" spans="1:14" ht="14.4" customHeight="1" x14ac:dyDescent="0.3">
      <c r="A193" s="660" t="s">
        <v>579</v>
      </c>
      <c r="B193" s="661" t="s">
        <v>580</v>
      </c>
      <c r="C193" s="662" t="s">
        <v>585</v>
      </c>
      <c r="D193" s="663" t="s">
        <v>2846</v>
      </c>
      <c r="E193" s="662" t="s">
        <v>602</v>
      </c>
      <c r="F193" s="663" t="s">
        <v>2850</v>
      </c>
      <c r="G193" s="662" t="s">
        <v>633</v>
      </c>
      <c r="H193" s="662" t="s">
        <v>1282</v>
      </c>
      <c r="I193" s="662" t="s">
        <v>1283</v>
      </c>
      <c r="J193" s="662" t="s">
        <v>1284</v>
      </c>
      <c r="K193" s="662" t="s">
        <v>1285</v>
      </c>
      <c r="L193" s="664">
        <v>94.629991524390093</v>
      </c>
      <c r="M193" s="664">
        <v>6</v>
      </c>
      <c r="N193" s="665">
        <v>567.77994914634053</v>
      </c>
    </row>
    <row r="194" spans="1:14" ht="14.4" customHeight="1" x14ac:dyDescent="0.3">
      <c r="A194" s="660" t="s">
        <v>579</v>
      </c>
      <c r="B194" s="661" t="s">
        <v>580</v>
      </c>
      <c r="C194" s="662" t="s">
        <v>585</v>
      </c>
      <c r="D194" s="663" t="s">
        <v>2846</v>
      </c>
      <c r="E194" s="662" t="s">
        <v>602</v>
      </c>
      <c r="F194" s="663" t="s">
        <v>2850</v>
      </c>
      <c r="G194" s="662" t="s">
        <v>633</v>
      </c>
      <c r="H194" s="662" t="s">
        <v>1286</v>
      </c>
      <c r="I194" s="662" t="s">
        <v>1287</v>
      </c>
      <c r="J194" s="662" t="s">
        <v>1288</v>
      </c>
      <c r="K194" s="662" t="s">
        <v>1289</v>
      </c>
      <c r="L194" s="664">
        <v>70.48</v>
      </c>
      <c r="M194" s="664">
        <v>1</v>
      </c>
      <c r="N194" s="665">
        <v>70.48</v>
      </c>
    </row>
    <row r="195" spans="1:14" ht="14.4" customHeight="1" x14ac:dyDescent="0.3">
      <c r="A195" s="660" t="s">
        <v>579</v>
      </c>
      <c r="B195" s="661" t="s">
        <v>580</v>
      </c>
      <c r="C195" s="662" t="s">
        <v>585</v>
      </c>
      <c r="D195" s="663" t="s">
        <v>2846</v>
      </c>
      <c r="E195" s="662" t="s">
        <v>602</v>
      </c>
      <c r="F195" s="663" t="s">
        <v>2850</v>
      </c>
      <c r="G195" s="662" t="s">
        <v>633</v>
      </c>
      <c r="H195" s="662" t="s">
        <v>1290</v>
      </c>
      <c r="I195" s="662" t="s">
        <v>237</v>
      </c>
      <c r="J195" s="662" t="s">
        <v>1291</v>
      </c>
      <c r="K195" s="662"/>
      <c r="L195" s="664">
        <v>105.13793126974747</v>
      </c>
      <c r="M195" s="664">
        <v>10</v>
      </c>
      <c r="N195" s="665">
        <v>1051.3793126974747</v>
      </c>
    </row>
    <row r="196" spans="1:14" ht="14.4" customHeight="1" x14ac:dyDescent="0.3">
      <c r="A196" s="660" t="s">
        <v>579</v>
      </c>
      <c r="B196" s="661" t="s">
        <v>580</v>
      </c>
      <c r="C196" s="662" t="s">
        <v>585</v>
      </c>
      <c r="D196" s="663" t="s">
        <v>2846</v>
      </c>
      <c r="E196" s="662" t="s">
        <v>602</v>
      </c>
      <c r="F196" s="663" t="s">
        <v>2850</v>
      </c>
      <c r="G196" s="662" t="s">
        <v>633</v>
      </c>
      <c r="H196" s="662" t="s">
        <v>1292</v>
      </c>
      <c r="I196" s="662" t="s">
        <v>1293</v>
      </c>
      <c r="J196" s="662" t="s">
        <v>1294</v>
      </c>
      <c r="K196" s="662" t="s">
        <v>1295</v>
      </c>
      <c r="L196" s="664">
        <v>345.98</v>
      </c>
      <c r="M196" s="664">
        <v>1</v>
      </c>
      <c r="N196" s="665">
        <v>345.98</v>
      </c>
    </row>
    <row r="197" spans="1:14" ht="14.4" customHeight="1" x14ac:dyDescent="0.3">
      <c r="A197" s="660" t="s">
        <v>579</v>
      </c>
      <c r="B197" s="661" t="s">
        <v>580</v>
      </c>
      <c r="C197" s="662" t="s">
        <v>585</v>
      </c>
      <c r="D197" s="663" t="s">
        <v>2846</v>
      </c>
      <c r="E197" s="662" t="s">
        <v>602</v>
      </c>
      <c r="F197" s="663" t="s">
        <v>2850</v>
      </c>
      <c r="G197" s="662" t="s">
        <v>633</v>
      </c>
      <c r="H197" s="662" t="s">
        <v>1296</v>
      </c>
      <c r="I197" s="662" t="s">
        <v>1297</v>
      </c>
      <c r="J197" s="662" t="s">
        <v>1298</v>
      </c>
      <c r="K197" s="662" t="s">
        <v>1299</v>
      </c>
      <c r="L197" s="664">
        <v>191.74002613992013</v>
      </c>
      <c r="M197" s="664">
        <v>2</v>
      </c>
      <c r="N197" s="665">
        <v>383.48005227984027</v>
      </c>
    </row>
    <row r="198" spans="1:14" ht="14.4" customHeight="1" x14ac:dyDescent="0.3">
      <c r="A198" s="660" t="s">
        <v>579</v>
      </c>
      <c r="B198" s="661" t="s">
        <v>580</v>
      </c>
      <c r="C198" s="662" t="s">
        <v>585</v>
      </c>
      <c r="D198" s="663" t="s">
        <v>2846</v>
      </c>
      <c r="E198" s="662" t="s">
        <v>602</v>
      </c>
      <c r="F198" s="663" t="s">
        <v>2850</v>
      </c>
      <c r="G198" s="662" t="s">
        <v>633</v>
      </c>
      <c r="H198" s="662" t="s">
        <v>1300</v>
      </c>
      <c r="I198" s="662" t="s">
        <v>1301</v>
      </c>
      <c r="J198" s="662" t="s">
        <v>1302</v>
      </c>
      <c r="K198" s="662" t="s">
        <v>1299</v>
      </c>
      <c r="L198" s="664">
        <v>237.88000000000002</v>
      </c>
      <c r="M198" s="664">
        <v>1</v>
      </c>
      <c r="N198" s="665">
        <v>237.88000000000002</v>
      </c>
    </row>
    <row r="199" spans="1:14" ht="14.4" customHeight="1" x14ac:dyDescent="0.3">
      <c r="A199" s="660" t="s">
        <v>579</v>
      </c>
      <c r="B199" s="661" t="s">
        <v>580</v>
      </c>
      <c r="C199" s="662" t="s">
        <v>585</v>
      </c>
      <c r="D199" s="663" t="s">
        <v>2846</v>
      </c>
      <c r="E199" s="662" t="s">
        <v>602</v>
      </c>
      <c r="F199" s="663" t="s">
        <v>2850</v>
      </c>
      <c r="G199" s="662" t="s">
        <v>633</v>
      </c>
      <c r="H199" s="662" t="s">
        <v>1303</v>
      </c>
      <c r="I199" s="662" t="s">
        <v>237</v>
      </c>
      <c r="J199" s="662" t="s">
        <v>1304</v>
      </c>
      <c r="K199" s="662"/>
      <c r="L199" s="664">
        <v>228.40999999999997</v>
      </c>
      <c r="M199" s="664">
        <v>1</v>
      </c>
      <c r="N199" s="665">
        <v>228.40999999999997</v>
      </c>
    </row>
    <row r="200" spans="1:14" ht="14.4" customHeight="1" x14ac:dyDescent="0.3">
      <c r="A200" s="660" t="s">
        <v>579</v>
      </c>
      <c r="B200" s="661" t="s">
        <v>580</v>
      </c>
      <c r="C200" s="662" t="s">
        <v>585</v>
      </c>
      <c r="D200" s="663" t="s">
        <v>2846</v>
      </c>
      <c r="E200" s="662" t="s">
        <v>602</v>
      </c>
      <c r="F200" s="663" t="s">
        <v>2850</v>
      </c>
      <c r="G200" s="662" t="s">
        <v>633</v>
      </c>
      <c r="H200" s="662" t="s">
        <v>1305</v>
      </c>
      <c r="I200" s="662" t="s">
        <v>237</v>
      </c>
      <c r="J200" s="662" t="s">
        <v>1306</v>
      </c>
      <c r="K200" s="662"/>
      <c r="L200" s="664">
        <v>114.21</v>
      </c>
      <c r="M200" s="664">
        <v>4</v>
      </c>
      <c r="N200" s="665">
        <v>456.84</v>
      </c>
    </row>
    <row r="201" spans="1:14" ht="14.4" customHeight="1" x14ac:dyDescent="0.3">
      <c r="A201" s="660" t="s">
        <v>579</v>
      </c>
      <c r="B201" s="661" t="s">
        <v>580</v>
      </c>
      <c r="C201" s="662" t="s">
        <v>585</v>
      </c>
      <c r="D201" s="663" t="s">
        <v>2846</v>
      </c>
      <c r="E201" s="662" t="s">
        <v>602</v>
      </c>
      <c r="F201" s="663" t="s">
        <v>2850</v>
      </c>
      <c r="G201" s="662" t="s">
        <v>633</v>
      </c>
      <c r="H201" s="662" t="s">
        <v>1307</v>
      </c>
      <c r="I201" s="662" t="s">
        <v>1308</v>
      </c>
      <c r="J201" s="662" t="s">
        <v>1309</v>
      </c>
      <c r="K201" s="662" t="s">
        <v>1310</v>
      </c>
      <c r="L201" s="664">
        <v>165.17018346983454</v>
      </c>
      <c r="M201" s="664">
        <v>2</v>
      </c>
      <c r="N201" s="665">
        <v>330.34036693966908</v>
      </c>
    </row>
    <row r="202" spans="1:14" ht="14.4" customHeight="1" x14ac:dyDescent="0.3">
      <c r="A202" s="660" t="s">
        <v>579</v>
      </c>
      <c r="B202" s="661" t="s">
        <v>580</v>
      </c>
      <c r="C202" s="662" t="s">
        <v>585</v>
      </c>
      <c r="D202" s="663" t="s">
        <v>2846</v>
      </c>
      <c r="E202" s="662" t="s">
        <v>602</v>
      </c>
      <c r="F202" s="663" t="s">
        <v>2850</v>
      </c>
      <c r="G202" s="662" t="s">
        <v>633</v>
      </c>
      <c r="H202" s="662" t="s">
        <v>1311</v>
      </c>
      <c r="I202" s="662" t="s">
        <v>1312</v>
      </c>
      <c r="J202" s="662" t="s">
        <v>1233</v>
      </c>
      <c r="K202" s="662" t="s">
        <v>1170</v>
      </c>
      <c r="L202" s="664">
        <v>109.66839308361382</v>
      </c>
      <c r="M202" s="664">
        <v>59</v>
      </c>
      <c r="N202" s="665">
        <v>6470.4351919332157</v>
      </c>
    </row>
    <row r="203" spans="1:14" ht="14.4" customHeight="1" x14ac:dyDescent="0.3">
      <c r="A203" s="660" t="s">
        <v>579</v>
      </c>
      <c r="B203" s="661" t="s">
        <v>580</v>
      </c>
      <c r="C203" s="662" t="s">
        <v>585</v>
      </c>
      <c r="D203" s="663" t="s">
        <v>2846</v>
      </c>
      <c r="E203" s="662" t="s">
        <v>602</v>
      </c>
      <c r="F203" s="663" t="s">
        <v>2850</v>
      </c>
      <c r="G203" s="662" t="s">
        <v>633</v>
      </c>
      <c r="H203" s="662" t="s">
        <v>1313</v>
      </c>
      <c r="I203" s="662" t="s">
        <v>1314</v>
      </c>
      <c r="J203" s="662" t="s">
        <v>1233</v>
      </c>
      <c r="K203" s="662" t="s">
        <v>1315</v>
      </c>
      <c r="L203" s="664">
        <v>64.107125982773539</v>
      </c>
      <c r="M203" s="664">
        <v>7</v>
      </c>
      <c r="N203" s="665">
        <v>448.74988187941477</v>
      </c>
    </row>
    <row r="204" spans="1:14" ht="14.4" customHeight="1" x14ac:dyDescent="0.3">
      <c r="A204" s="660" t="s">
        <v>579</v>
      </c>
      <c r="B204" s="661" t="s">
        <v>580</v>
      </c>
      <c r="C204" s="662" t="s">
        <v>585</v>
      </c>
      <c r="D204" s="663" t="s">
        <v>2846</v>
      </c>
      <c r="E204" s="662" t="s">
        <v>602</v>
      </c>
      <c r="F204" s="663" t="s">
        <v>2850</v>
      </c>
      <c r="G204" s="662" t="s">
        <v>633</v>
      </c>
      <c r="H204" s="662" t="s">
        <v>1316</v>
      </c>
      <c r="I204" s="662" t="s">
        <v>1317</v>
      </c>
      <c r="J204" s="662" t="s">
        <v>1318</v>
      </c>
      <c r="K204" s="662" t="s">
        <v>1319</v>
      </c>
      <c r="L204" s="664">
        <v>59.050028592330534</v>
      </c>
      <c r="M204" s="664">
        <v>3</v>
      </c>
      <c r="N204" s="665">
        <v>177.1500857769916</v>
      </c>
    </row>
    <row r="205" spans="1:14" ht="14.4" customHeight="1" x14ac:dyDescent="0.3">
      <c r="A205" s="660" t="s">
        <v>579</v>
      </c>
      <c r="B205" s="661" t="s">
        <v>580</v>
      </c>
      <c r="C205" s="662" t="s">
        <v>585</v>
      </c>
      <c r="D205" s="663" t="s">
        <v>2846</v>
      </c>
      <c r="E205" s="662" t="s">
        <v>602</v>
      </c>
      <c r="F205" s="663" t="s">
        <v>2850</v>
      </c>
      <c r="G205" s="662" t="s">
        <v>633</v>
      </c>
      <c r="H205" s="662" t="s">
        <v>1320</v>
      </c>
      <c r="I205" s="662" t="s">
        <v>1321</v>
      </c>
      <c r="J205" s="662" t="s">
        <v>672</v>
      </c>
      <c r="K205" s="662" t="s">
        <v>1322</v>
      </c>
      <c r="L205" s="664">
        <v>51.015728250780917</v>
      </c>
      <c r="M205" s="664">
        <v>56</v>
      </c>
      <c r="N205" s="665">
        <v>2856.8807820437314</v>
      </c>
    </row>
    <row r="206" spans="1:14" ht="14.4" customHeight="1" x14ac:dyDescent="0.3">
      <c r="A206" s="660" t="s">
        <v>579</v>
      </c>
      <c r="B206" s="661" t="s">
        <v>580</v>
      </c>
      <c r="C206" s="662" t="s">
        <v>585</v>
      </c>
      <c r="D206" s="663" t="s">
        <v>2846</v>
      </c>
      <c r="E206" s="662" t="s">
        <v>602</v>
      </c>
      <c r="F206" s="663" t="s">
        <v>2850</v>
      </c>
      <c r="G206" s="662" t="s">
        <v>633</v>
      </c>
      <c r="H206" s="662" t="s">
        <v>1323</v>
      </c>
      <c r="I206" s="662" t="s">
        <v>1324</v>
      </c>
      <c r="J206" s="662" t="s">
        <v>1325</v>
      </c>
      <c r="K206" s="662" t="s">
        <v>1326</v>
      </c>
      <c r="L206" s="664">
        <v>48.97</v>
      </c>
      <c r="M206" s="664">
        <v>1</v>
      </c>
      <c r="N206" s="665">
        <v>48.97</v>
      </c>
    </row>
    <row r="207" spans="1:14" ht="14.4" customHeight="1" x14ac:dyDescent="0.3">
      <c r="A207" s="660" t="s">
        <v>579</v>
      </c>
      <c r="B207" s="661" t="s">
        <v>580</v>
      </c>
      <c r="C207" s="662" t="s">
        <v>585</v>
      </c>
      <c r="D207" s="663" t="s">
        <v>2846</v>
      </c>
      <c r="E207" s="662" t="s">
        <v>602</v>
      </c>
      <c r="F207" s="663" t="s">
        <v>2850</v>
      </c>
      <c r="G207" s="662" t="s">
        <v>633</v>
      </c>
      <c r="H207" s="662" t="s">
        <v>1327</v>
      </c>
      <c r="I207" s="662" t="s">
        <v>1328</v>
      </c>
      <c r="J207" s="662" t="s">
        <v>1329</v>
      </c>
      <c r="K207" s="662" t="s">
        <v>1330</v>
      </c>
      <c r="L207" s="664">
        <v>177.8</v>
      </c>
      <c r="M207" s="664">
        <v>2</v>
      </c>
      <c r="N207" s="665">
        <v>355.6</v>
      </c>
    </row>
    <row r="208" spans="1:14" ht="14.4" customHeight="1" x14ac:dyDescent="0.3">
      <c r="A208" s="660" t="s">
        <v>579</v>
      </c>
      <c r="B208" s="661" t="s">
        <v>580</v>
      </c>
      <c r="C208" s="662" t="s">
        <v>585</v>
      </c>
      <c r="D208" s="663" t="s">
        <v>2846</v>
      </c>
      <c r="E208" s="662" t="s">
        <v>602</v>
      </c>
      <c r="F208" s="663" t="s">
        <v>2850</v>
      </c>
      <c r="G208" s="662" t="s">
        <v>633</v>
      </c>
      <c r="H208" s="662" t="s">
        <v>1331</v>
      </c>
      <c r="I208" s="662" t="s">
        <v>1331</v>
      </c>
      <c r="J208" s="662" t="s">
        <v>1332</v>
      </c>
      <c r="K208" s="662" t="s">
        <v>1333</v>
      </c>
      <c r="L208" s="664">
        <v>266.96014348495373</v>
      </c>
      <c r="M208" s="664">
        <v>2</v>
      </c>
      <c r="N208" s="665">
        <v>533.92028696990747</v>
      </c>
    </row>
    <row r="209" spans="1:14" ht="14.4" customHeight="1" x14ac:dyDescent="0.3">
      <c r="A209" s="660" t="s">
        <v>579</v>
      </c>
      <c r="B209" s="661" t="s">
        <v>580</v>
      </c>
      <c r="C209" s="662" t="s">
        <v>585</v>
      </c>
      <c r="D209" s="663" t="s">
        <v>2846</v>
      </c>
      <c r="E209" s="662" t="s">
        <v>602</v>
      </c>
      <c r="F209" s="663" t="s">
        <v>2850</v>
      </c>
      <c r="G209" s="662" t="s">
        <v>633</v>
      </c>
      <c r="H209" s="662" t="s">
        <v>1334</v>
      </c>
      <c r="I209" s="662" t="s">
        <v>1335</v>
      </c>
      <c r="J209" s="662" t="s">
        <v>1336</v>
      </c>
      <c r="K209" s="662" t="s">
        <v>666</v>
      </c>
      <c r="L209" s="664">
        <v>73.06</v>
      </c>
      <c r="M209" s="664">
        <v>6</v>
      </c>
      <c r="N209" s="665">
        <v>438.36</v>
      </c>
    </row>
    <row r="210" spans="1:14" ht="14.4" customHeight="1" x14ac:dyDescent="0.3">
      <c r="A210" s="660" t="s">
        <v>579</v>
      </c>
      <c r="B210" s="661" t="s">
        <v>580</v>
      </c>
      <c r="C210" s="662" t="s">
        <v>585</v>
      </c>
      <c r="D210" s="663" t="s">
        <v>2846</v>
      </c>
      <c r="E210" s="662" t="s">
        <v>602</v>
      </c>
      <c r="F210" s="663" t="s">
        <v>2850</v>
      </c>
      <c r="G210" s="662" t="s">
        <v>633</v>
      </c>
      <c r="H210" s="662" t="s">
        <v>1337</v>
      </c>
      <c r="I210" s="662" t="s">
        <v>1338</v>
      </c>
      <c r="J210" s="662" t="s">
        <v>1339</v>
      </c>
      <c r="K210" s="662" t="s">
        <v>1340</v>
      </c>
      <c r="L210" s="664">
        <v>41.479999999999983</v>
      </c>
      <c r="M210" s="664">
        <v>1</v>
      </c>
      <c r="N210" s="665">
        <v>41.479999999999983</v>
      </c>
    </row>
    <row r="211" spans="1:14" ht="14.4" customHeight="1" x14ac:dyDescent="0.3">
      <c r="A211" s="660" t="s">
        <v>579</v>
      </c>
      <c r="B211" s="661" t="s">
        <v>580</v>
      </c>
      <c r="C211" s="662" t="s">
        <v>585</v>
      </c>
      <c r="D211" s="663" t="s">
        <v>2846</v>
      </c>
      <c r="E211" s="662" t="s">
        <v>602</v>
      </c>
      <c r="F211" s="663" t="s">
        <v>2850</v>
      </c>
      <c r="G211" s="662" t="s">
        <v>633</v>
      </c>
      <c r="H211" s="662" t="s">
        <v>1341</v>
      </c>
      <c r="I211" s="662" t="s">
        <v>1342</v>
      </c>
      <c r="J211" s="662" t="s">
        <v>1343</v>
      </c>
      <c r="K211" s="662" t="s">
        <v>1344</v>
      </c>
      <c r="L211" s="664">
        <v>155.25</v>
      </c>
      <c r="M211" s="664">
        <v>2</v>
      </c>
      <c r="N211" s="665">
        <v>310.5</v>
      </c>
    </row>
    <row r="212" spans="1:14" ht="14.4" customHeight="1" x14ac:dyDescent="0.3">
      <c r="A212" s="660" t="s">
        <v>579</v>
      </c>
      <c r="B212" s="661" t="s">
        <v>580</v>
      </c>
      <c r="C212" s="662" t="s">
        <v>585</v>
      </c>
      <c r="D212" s="663" t="s">
        <v>2846</v>
      </c>
      <c r="E212" s="662" t="s">
        <v>602</v>
      </c>
      <c r="F212" s="663" t="s">
        <v>2850</v>
      </c>
      <c r="G212" s="662" t="s">
        <v>633</v>
      </c>
      <c r="H212" s="662" t="s">
        <v>1345</v>
      </c>
      <c r="I212" s="662" t="s">
        <v>1346</v>
      </c>
      <c r="J212" s="662" t="s">
        <v>1347</v>
      </c>
      <c r="K212" s="662" t="s">
        <v>1348</v>
      </c>
      <c r="L212" s="664">
        <v>126.96</v>
      </c>
      <c r="M212" s="664">
        <v>1</v>
      </c>
      <c r="N212" s="665">
        <v>126.96</v>
      </c>
    </row>
    <row r="213" spans="1:14" ht="14.4" customHeight="1" x14ac:dyDescent="0.3">
      <c r="A213" s="660" t="s">
        <v>579</v>
      </c>
      <c r="B213" s="661" t="s">
        <v>580</v>
      </c>
      <c r="C213" s="662" t="s">
        <v>585</v>
      </c>
      <c r="D213" s="663" t="s">
        <v>2846</v>
      </c>
      <c r="E213" s="662" t="s">
        <v>602</v>
      </c>
      <c r="F213" s="663" t="s">
        <v>2850</v>
      </c>
      <c r="G213" s="662" t="s">
        <v>633</v>
      </c>
      <c r="H213" s="662" t="s">
        <v>1349</v>
      </c>
      <c r="I213" s="662" t="s">
        <v>1350</v>
      </c>
      <c r="J213" s="662" t="s">
        <v>1351</v>
      </c>
      <c r="K213" s="662" t="s">
        <v>1352</v>
      </c>
      <c r="L213" s="664">
        <v>82.26</v>
      </c>
      <c r="M213" s="664">
        <v>2</v>
      </c>
      <c r="N213" s="665">
        <v>164.52</v>
      </c>
    </row>
    <row r="214" spans="1:14" ht="14.4" customHeight="1" x14ac:dyDescent="0.3">
      <c r="A214" s="660" t="s">
        <v>579</v>
      </c>
      <c r="B214" s="661" t="s">
        <v>580</v>
      </c>
      <c r="C214" s="662" t="s">
        <v>585</v>
      </c>
      <c r="D214" s="663" t="s">
        <v>2846</v>
      </c>
      <c r="E214" s="662" t="s">
        <v>602</v>
      </c>
      <c r="F214" s="663" t="s">
        <v>2850</v>
      </c>
      <c r="G214" s="662" t="s">
        <v>633</v>
      </c>
      <c r="H214" s="662" t="s">
        <v>1353</v>
      </c>
      <c r="I214" s="662" t="s">
        <v>1354</v>
      </c>
      <c r="J214" s="662" t="s">
        <v>1355</v>
      </c>
      <c r="K214" s="662" t="s">
        <v>1356</v>
      </c>
      <c r="L214" s="664">
        <v>551.52501966585396</v>
      </c>
      <c r="M214" s="664">
        <v>7</v>
      </c>
      <c r="N214" s="665">
        <v>3860.6751376609777</v>
      </c>
    </row>
    <row r="215" spans="1:14" ht="14.4" customHeight="1" x14ac:dyDescent="0.3">
      <c r="A215" s="660" t="s">
        <v>579</v>
      </c>
      <c r="B215" s="661" t="s">
        <v>580</v>
      </c>
      <c r="C215" s="662" t="s">
        <v>585</v>
      </c>
      <c r="D215" s="663" t="s">
        <v>2846</v>
      </c>
      <c r="E215" s="662" t="s">
        <v>602</v>
      </c>
      <c r="F215" s="663" t="s">
        <v>2850</v>
      </c>
      <c r="G215" s="662" t="s">
        <v>633</v>
      </c>
      <c r="H215" s="662" t="s">
        <v>1357</v>
      </c>
      <c r="I215" s="662" t="s">
        <v>1358</v>
      </c>
      <c r="J215" s="662" t="s">
        <v>1359</v>
      </c>
      <c r="K215" s="662" t="s">
        <v>1360</v>
      </c>
      <c r="L215" s="664">
        <v>1088.8492986157821</v>
      </c>
      <c r="M215" s="664">
        <v>4</v>
      </c>
      <c r="N215" s="665">
        <v>4355.3971944631285</v>
      </c>
    </row>
    <row r="216" spans="1:14" ht="14.4" customHeight="1" x14ac:dyDescent="0.3">
      <c r="A216" s="660" t="s">
        <v>579</v>
      </c>
      <c r="B216" s="661" t="s">
        <v>580</v>
      </c>
      <c r="C216" s="662" t="s">
        <v>585</v>
      </c>
      <c r="D216" s="663" t="s">
        <v>2846</v>
      </c>
      <c r="E216" s="662" t="s">
        <v>602</v>
      </c>
      <c r="F216" s="663" t="s">
        <v>2850</v>
      </c>
      <c r="G216" s="662" t="s">
        <v>633</v>
      </c>
      <c r="H216" s="662" t="s">
        <v>1361</v>
      </c>
      <c r="I216" s="662" t="s">
        <v>1362</v>
      </c>
      <c r="J216" s="662" t="s">
        <v>1363</v>
      </c>
      <c r="K216" s="662" t="s">
        <v>1364</v>
      </c>
      <c r="L216" s="664">
        <v>90.95</v>
      </c>
      <c r="M216" s="664">
        <v>4</v>
      </c>
      <c r="N216" s="665">
        <v>363.8</v>
      </c>
    </row>
    <row r="217" spans="1:14" ht="14.4" customHeight="1" x14ac:dyDescent="0.3">
      <c r="A217" s="660" t="s">
        <v>579</v>
      </c>
      <c r="B217" s="661" t="s">
        <v>580</v>
      </c>
      <c r="C217" s="662" t="s">
        <v>585</v>
      </c>
      <c r="D217" s="663" t="s">
        <v>2846</v>
      </c>
      <c r="E217" s="662" t="s">
        <v>602</v>
      </c>
      <c r="F217" s="663" t="s">
        <v>2850</v>
      </c>
      <c r="G217" s="662" t="s">
        <v>633</v>
      </c>
      <c r="H217" s="662" t="s">
        <v>1365</v>
      </c>
      <c r="I217" s="662" t="s">
        <v>1366</v>
      </c>
      <c r="J217" s="662" t="s">
        <v>1367</v>
      </c>
      <c r="K217" s="662" t="s">
        <v>1197</v>
      </c>
      <c r="L217" s="664">
        <v>90.620000000000033</v>
      </c>
      <c r="M217" s="664">
        <v>1</v>
      </c>
      <c r="N217" s="665">
        <v>90.620000000000033</v>
      </c>
    </row>
    <row r="218" spans="1:14" ht="14.4" customHeight="1" x14ac:dyDescent="0.3">
      <c r="A218" s="660" t="s">
        <v>579</v>
      </c>
      <c r="B218" s="661" t="s">
        <v>580</v>
      </c>
      <c r="C218" s="662" t="s">
        <v>585</v>
      </c>
      <c r="D218" s="663" t="s">
        <v>2846</v>
      </c>
      <c r="E218" s="662" t="s">
        <v>602</v>
      </c>
      <c r="F218" s="663" t="s">
        <v>2850</v>
      </c>
      <c r="G218" s="662" t="s">
        <v>633</v>
      </c>
      <c r="H218" s="662" t="s">
        <v>1368</v>
      </c>
      <c r="I218" s="662" t="s">
        <v>237</v>
      </c>
      <c r="J218" s="662" t="s">
        <v>1369</v>
      </c>
      <c r="K218" s="662"/>
      <c r="L218" s="664">
        <v>29.520000000000007</v>
      </c>
      <c r="M218" s="664">
        <v>1</v>
      </c>
      <c r="N218" s="665">
        <v>29.520000000000007</v>
      </c>
    </row>
    <row r="219" spans="1:14" ht="14.4" customHeight="1" x14ac:dyDescent="0.3">
      <c r="A219" s="660" t="s">
        <v>579</v>
      </c>
      <c r="B219" s="661" t="s">
        <v>580</v>
      </c>
      <c r="C219" s="662" t="s">
        <v>585</v>
      </c>
      <c r="D219" s="663" t="s">
        <v>2846</v>
      </c>
      <c r="E219" s="662" t="s">
        <v>602</v>
      </c>
      <c r="F219" s="663" t="s">
        <v>2850</v>
      </c>
      <c r="G219" s="662" t="s">
        <v>633</v>
      </c>
      <c r="H219" s="662" t="s">
        <v>1370</v>
      </c>
      <c r="I219" s="662" t="s">
        <v>1371</v>
      </c>
      <c r="J219" s="662" t="s">
        <v>1372</v>
      </c>
      <c r="K219" s="662" t="s">
        <v>1373</v>
      </c>
      <c r="L219" s="664">
        <v>182.998827461899</v>
      </c>
      <c r="M219" s="664">
        <v>2</v>
      </c>
      <c r="N219" s="665">
        <v>365.997654923798</v>
      </c>
    </row>
    <row r="220" spans="1:14" ht="14.4" customHeight="1" x14ac:dyDescent="0.3">
      <c r="A220" s="660" t="s">
        <v>579</v>
      </c>
      <c r="B220" s="661" t="s">
        <v>580</v>
      </c>
      <c r="C220" s="662" t="s">
        <v>585</v>
      </c>
      <c r="D220" s="663" t="s">
        <v>2846</v>
      </c>
      <c r="E220" s="662" t="s">
        <v>602</v>
      </c>
      <c r="F220" s="663" t="s">
        <v>2850</v>
      </c>
      <c r="G220" s="662" t="s">
        <v>633</v>
      </c>
      <c r="H220" s="662" t="s">
        <v>1374</v>
      </c>
      <c r="I220" s="662" t="s">
        <v>1375</v>
      </c>
      <c r="J220" s="662" t="s">
        <v>1376</v>
      </c>
      <c r="K220" s="662" t="s">
        <v>1377</v>
      </c>
      <c r="L220" s="664">
        <v>128.64990187682881</v>
      </c>
      <c r="M220" s="664">
        <v>4</v>
      </c>
      <c r="N220" s="665">
        <v>514.59960750731523</v>
      </c>
    </row>
    <row r="221" spans="1:14" ht="14.4" customHeight="1" x14ac:dyDescent="0.3">
      <c r="A221" s="660" t="s">
        <v>579</v>
      </c>
      <c r="B221" s="661" t="s">
        <v>580</v>
      </c>
      <c r="C221" s="662" t="s">
        <v>585</v>
      </c>
      <c r="D221" s="663" t="s">
        <v>2846</v>
      </c>
      <c r="E221" s="662" t="s">
        <v>602</v>
      </c>
      <c r="F221" s="663" t="s">
        <v>2850</v>
      </c>
      <c r="G221" s="662" t="s">
        <v>633</v>
      </c>
      <c r="H221" s="662" t="s">
        <v>1378</v>
      </c>
      <c r="I221" s="662" t="s">
        <v>1379</v>
      </c>
      <c r="J221" s="662" t="s">
        <v>1380</v>
      </c>
      <c r="K221" s="662" t="s">
        <v>1381</v>
      </c>
      <c r="L221" s="664">
        <v>1401.3300000000002</v>
      </c>
      <c r="M221" s="664">
        <v>1</v>
      </c>
      <c r="N221" s="665">
        <v>1401.3300000000002</v>
      </c>
    </row>
    <row r="222" spans="1:14" ht="14.4" customHeight="1" x14ac:dyDescent="0.3">
      <c r="A222" s="660" t="s">
        <v>579</v>
      </c>
      <c r="B222" s="661" t="s">
        <v>580</v>
      </c>
      <c r="C222" s="662" t="s">
        <v>585</v>
      </c>
      <c r="D222" s="663" t="s">
        <v>2846</v>
      </c>
      <c r="E222" s="662" t="s">
        <v>602</v>
      </c>
      <c r="F222" s="663" t="s">
        <v>2850</v>
      </c>
      <c r="G222" s="662" t="s">
        <v>633</v>
      </c>
      <c r="H222" s="662" t="s">
        <v>1382</v>
      </c>
      <c r="I222" s="662" t="s">
        <v>1382</v>
      </c>
      <c r="J222" s="662" t="s">
        <v>1383</v>
      </c>
      <c r="K222" s="662" t="s">
        <v>1384</v>
      </c>
      <c r="L222" s="664">
        <v>262.95999999999992</v>
      </c>
      <c r="M222" s="664">
        <v>3</v>
      </c>
      <c r="N222" s="665">
        <v>788.87999999999977</v>
      </c>
    </row>
    <row r="223" spans="1:14" ht="14.4" customHeight="1" x14ac:dyDescent="0.3">
      <c r="A223" s="660" t="s">
        <v>579</v>
      </c>
      <c r="B223" s="661" t="s">
        <v>580</v>
      </c>
      <c r="C223" s="662" t="s">
        <v>585</v>
      </c>
      <c r="D223" s="663" t="s">
        <v>2846</v>
      </c>
      <c r="E223" s="662" t="s">
        <v>602</v>
      </c>
      <c r="F223" s="663" t="s">
        <v>2850</v>
      </c>
      <c r="G223" s="662" t="s">
        <v>633</v>
      </c>
      <c r="H223" s="662" t="s">
        <v>1385</v>
      </c>
      <c r="I223" s="662" t="s">
        <v>1386</v>
      </c>
      <c r="J223" s="662" t="s">
        <v>1387</v>
      </c>
      <c r="K223" s="662" t="s">
        <v>1388</v>
      </c>
      <c r="L223" s="664">
        <v>61.159822310665966</v>
      </c>
      <c r="M223" s="664">
        <v>3</v>
      </c>
      <c r="N223" s="665">
        <v>183.47946693199791</v>
      </c>
    </row>
    <row r="224" spans="1:14" ht="14.4" customHeight="1" x14ac:dyDescent="0.3">
      <c r="A224" s="660" t="s">
        <v>579</v>
      </c>
      <c r="B224" s="661" t="s">
        <v>580</v>
      </c>
      <c r="C224" s="662" t="s">
        <v>585</v>
      </c>
      <c r="D224" s="663" t="s">
        <v>2846</v>
      </c>
      <c r="E224" s="662" t="s">
        <v>602</v>
      </c>
      <c r="F224" s="663" t="s">
        <v>2850</v>
      </c>
      <c r="G224" s="662" t="s">
        <v>633</v>
      </c>
      <c r="H224" s="662" t="s">
        <v>1389</v>
      </c>
      <c r="I224" s="662" t="s">
        <v>1390</v>
      </c>
      <c r="J224" s="662" t="s">
        <v>1391</v>
      </c>
      <c r="K224" s="662" t="s">
        <v>1392</v>
      </c>
      <c r="L224" s="664">
        <v>35.650000000000013</v>
      </c>
      <c r="M224" s="664">
        <v>1</v>
      </c>
      <c r="N224" s="665">
        <v>35.650000000000013</v>
      </c>
    </row>
    <row r="225" spans="1:14" ht="14.4" customHeight="1" x14ac:dyDescent="0.3">
      <c r="A225" s="660" t="s">
        <v>579</v>
      </c>
      <c r="B225" s="661" t="s">
        <v>580</v>
      </c>
      <c r="C225" s="662" t="s">
        <v>585</v>
      </c>
      <c r="D225" s="663" t="s">
        <v>2846</v>
      </c>
      <c r="E225" s="662" t="s">
        <v>602</v>
      </c>
      <c r="F225" s="663" t="s">
        <v>2850</v>
      </c>
      <c r="G225" s="662" t="s">
        <v>633</v>
      </c>
      <c r="H225" s="662" t="s">
        <v>1393</v>
      </c>
      <c r="I225" s="662" t="s">
        <v>1394</v>
      </c>
      <c r="J225" s="662" t="s">
        <v>1395</v>
      </c>
      <c r="K225" s="662" t="s">
        <v>1396</v>
      </c>
      <c r="L225" s="664">
        <v>96.92000000000003</v>
      </c>
      <c r="M225" s="664">
        <v>1</v>
      </c>
      <c r="N225" s="665">
        <v>96.92000000000003</v>
      </c>
    </row>
    <row r="226" spans="1:14" ht="14.4" customHeight="1" x14ac:dyDescent="0.3">
      <c r="A226" s="660" t="s">
        <v>579</v>
      </c>
      <c r="B226" s="661" t="s">
        <v>580</v>
      </c>
      <c r="C226" s="662" t="s">
        <v>585</v>
      </c>
      <c r="D226" s="663" t="s">
        <v>2846</v>
      </c>
      <c r="E226" s="662" t="s">
        <v>602</v>
      </c>
      <c r="F226" s="663" t="s">
        <v>2850</v>
      </c>
      <c r="G226" s="662" t="s">
        <v>633</v>
      </c>
      <c r="H226" s="662" t="s">
        <v>1397</v>
      </c>
      <c r="I226" s="662" t="s">
        <v>237</v>
      </c>
      <c r="J226" s="662" t="s">
        <v>1398</v>
      </c>
      <c r="K226" s="662" t="s">
        <v>1399</v>
      </c>
      <c r="L226" s="664">
        <v>24.037194261613511</v>
      </c>
      <c r="M226" s="664">
        <v>24</v>
      </c>
      <c r="N226" s="665">
        <v>576.89266227872429</v>
      </c>
    </row>
    <row r="227" spans="1:14" ht="14.4" customHeight="1" x14ac:dyDescent="0.3">
      <c r="A227" s="660" t="s">
        <v>579</v>
      </c>
      <c r="B227" s="661" t="s">
        <v>580</v>
      </c>
      <c r="C227" s="662" t="s">
        <v>585</v>
      </c>
      <c r="D227" s="663" t="s">
        <v>2846</v>
      </c>
      <c r="E227" s="662" t="s">
        <v>602</v>
      </c>
      <c r="F227" s="663" t="s">
        <v>2850</v>
      </c>
      <c r="G227" s="662" t="s">
        <v>633</v>
      </c>
      <c r="H227" s="662" t="s">
        <v>1400</v>
      </c>
      <c r="I227" s="662" t="s">
        <v>237</v>
      </c>
      <c r="J227" s="662" t="s">
        <v>1401</v>
      </c>
      <c r="K227" s="662"/>
      <c r="L227" s="664">
        <v>78.229965247256217</v>
      </c>
      <c r="M227" s="664">
        <v>17</v>
      </c>
      <c r="N227" s="665">
        <v>1329.9094092033556</v>
      </c>
    </row>
    <row r="228" spans="1:14" ht="14.4" customHeight="1" x14ac:dyDescent="0.3">
      <c r="A228" s="660" t="s">
        <v>579</v>
      </c>
      <c r="B228" s="661" t="s">
        <v>580</v>
      </c>
      <c r="C228" s="662" t="s">
        <v>585</v>
      </c>
      <c r="D228" s="663" t="s">
        <v>2846</v>
      </c>
      <c r="E228" s="662" t="s">
        <v>602</v>
      </c>
      <c r="F228" s="663" t="s">
        <v>2850</v>
      </c>
      <c r="G228" s="662" t="s">
        <v>633</v>
      </c>
      <c r="H228" s="662" t="s">
        <v>1402</v>
      </c>
      <c r="I228" s="662" t="s">
        <v>237</v>
      </c>
      <c r="J228" s="662" t="s">
        <v>1403</v>
      </c>
      <c r="K228" s="662"/>
      <c r="L228" s="664">
        <v>78.760000000000005</v>
      </c>
      <c r="M228" s="664">
        <v>7</v>
      </c>
      <c r="N228" s="665">
        <v>551.32000000000005</v>
      </c>
    </row>
    <row r="229" spans="1:14" ht="14.4" customHeight="1" x14ac:dyDescent="0.3">
      <c r="A229" s="660" t="s">
        <v>579</v>
      </c>
      <c r="B229" s="661" t="s">
        <v>580</v>
      </c>
      <c r="C229" s="662" t="s">
        <v>585</v>
      </c>
      <c r="D229" s="663" t="s">
        <v>2846</v>
      </c>
      <c r="E229" s="662" t="s">
        <v>602</v>
      </c>
      <c r="F229" s="663" t="s">
        <v>2850</v>
      </c>
      <c r="G229" s="662" t="s">
        <v>633</v>
      </c>
      <c r="H229" s="662" t="s">
        <v>1404</v>
      </c>
      <c r="I229" s="662" t="s">
        <v>237</v>
      </c>
      <c r="J229" s="662" t="s">
        <v>1405</v>
      </c>
      <c r="K229" s="662"/>
      <c r="L229" s="664">
        <v>216.84</v>
      </c>
      <c r="M229" s="664">
        <v>2</v>
      </c>
      <c r="N229" s="665">
        <v>433.68</v>
      </c>
    </row>
    <row r="230" spans="1:14" ht="14.4" customHeight="1" x14ac:dyDescent="0.3">
      <c r="A230" s="660" t="s">
        <v>579</v>
      </c>
      <c r="B230" s="661" t="s">
        <v>580</v>
      </c>
      <c r="C230" s="662" t="s">
        <v>585</v>
      </c>
      <c r="D230" s="663" t="s">
        <v>2846</v>
      </c>
      <c r="E230" s="662" t="s">
        <v>602</v>
      </c>
      <c r="F230" s="663" t="s">
        <v>2850</v>
      </c>
      <c r="G230" s="662" t="s">
        <v>633</v>
      </c>
      <c r="H230" s="662" t="s">
        <v>1406</v>
      </c>
      <c r="I230" s="662" t="s">
        <v>1407</v>
      </c>
      <c r="J230" s="662" t="s">
        <v>1408</v>
      </c>
      <c r="K230" s="662"/>
      <c r="L230" s="664">
        <v>219.5465724685213</v>
      </c>
      <c r="M230" s="664">
        <v>14</v>
      </c>
      <c r="N230" s="665">
        <v>3073.6520145592981</v>
      </c>
    </row>
    <row r="231" spans="1:14" ht="14.4" customHeight="1" x14ac:dyDescent="0.3">
      <c r="A231" s="660" t="s">
        <v>579</v>
      </c>
      <c r="B231" s="661" t="s">
        <v>580</v>
      </c>
      <c r="C231" s="662" t="s">
        <v>585</v>
      </c>
      <c r="D231" s="663" t="s">
        <v>2846</v>
      </c>
      <c r="E231" s="662" t="s">
        <v>602</v>
      </c>
      <c r="F231" s="663" t="s">
        <v>2850</v>
      </c>
      <c r="G231" s="662" t="s">
        <v>633</v>
      </c>
      <c r="H231" s="662" t="s">
        <v>1409</v>
      </c>
      <c r="I231" s="662" t="s">
        <v>1410</v>
      </c>
      <c r="J231" s="662" t="s">
        <v>1411</v>
      </c>
      <c r="K231" s="662" t="s">
        <v>1412</v>
      </c>
      <c r="L231" s="664">
        <v>202.35</v>
      </c>
      <c r="M231" s="664">
        <v>1</v>
      </c>
      <c r="N231" s="665">
        <v>202.35</v>
      </c>
    </row>
    <row r="232" spans="1:14" ht="14.4" customHeight="1" x14ac:dyDescent="0.3">
      <c r="A232" s="660" t="s">
        <v>579</v>
      </c>
      <c r="B232" s="661" t="s">
        <v>580</v>
      </c>
      <c r="C232" s="662" t="s">
        <v>585</v>
      </c>
      <c r="D232" s="663" t="s">
        <v>2846</v>
      </c>
      <c r="E232" s="662" t="s">
        <v>602</v>
      </c>
      <c r="F232" s="663" t="s">
        <v>2850</v>
      </c>
      <c r="G232" s="662" t="s">
        <v>633</v>
      </c>
      <c r="H232" s="662" t="s">
        <v>1413</v>
      </c>
      <c r="I232" s="662" t="s">
        <v>1413</v>
      </c>
      <c r="J232" s="662" t="s">
        <v>1414</v>
      </c>
      <c r="K232" s="662" t="s">
        <v>1415</v>
      </c>
      <c r="L232" s="664">
        <v>237.09974334747352</v>
      </c>
      <c r="M232" s="664">
        <v>2</v>
      </c>
      <c r="N232" s="665">
        <v>474.19948669494704</v>
      </c>
    </row>
    <row r="233" spans="1:14" ht="14.4" customHeight="1" x14ac:dyDescent="0.3">
      <c r="A233" s="660" t="s">
        <v>579</v>
      </c>
      <c r="B233" s="661" t="s">
        <v>580</v>
      </c>
      <c r="C233" s="662" t="s">
        <v>585</v>
      </c>
      <c r="D233" s="663" t="s">
        <v>2846</v>
      </c>
      <c r="E233" s="662" t="s">
        <v>602</v>
      </c>
      <c r="F233" s="663" t="s">
        <v>2850</v>
      </c>
      <c r="G233" s="662" t="s">
        <v>633</v>
      </c>
      <c r="H233" s="662" t="s">
        <v>1416</v>
      </c>
      <c r="I233" s="662" t="s">
        <v>1417</v>
      </c>
      <c r="J233" s="662" t="s">
        <v>1418</v>
      </c>
      <c r="K233" s="662" t="s">
        <v>1419</v>
      </c>
      <c r="L233" s="664">
        <v>117.73985394061025</v>
      </c>
      <c r="M233" s="664">
        <v>42</v>
      </c>
      <c r="N233" s="665">
        <v>4945.0738655056302</v>
      </c>
    </row>
    <row r="234" spans="1:14" ht="14.4" customHeight="1" x14ac:dyDescent="0.3">
      <c r="A234" s="660" t="s">
        <v>579</v>
      </c>
      <c r="B234" s="661" t="s">
        <v>580</v>
      </c>
      <c r="C234" s="662" t="s">
        <v>585</v>
      </c>
      <c r="D234" s="663" t="s">
        <v>2846</v>
      </c>
      <c r="E234" s="662" t="s">
        <v>602</v>
      </c>
      <c r="F234" s="663" t="s">
        <v>2850</v>
      </c>
      <c r="G234" s="662" t="s">
        <v>633</v>
      </c>
      <c r="H234" s="662" t="s">
        <v>1420</v>
      </c>
      <c r="I234" s="662" t="s">
        <v>1421</v>
      </c>
      <c r="J234" s="662" t="s">
        <v>1422</v>
      </c>
      <c r="K234" s="662" t="s">
        <v>1423</v>
      </c>
      <c r="L234" s="664">
        <v>457.48000000000013</v>
      </c>
      <c r="M234" s="664">
        <v>2</v>
      </c>
      <c r="N234" s="665">
        <v>914.96000000000026</v>
      </c>
    </row>
    <row r="235" spans="1:14" ht="14.4" customHeight="1" x14ac:dyDescent="0.3">
      <c r="A235" s="660" t="s">
        <v>579</v>
      </c>
      <c r="B235" s="661" t="s">
        <v>580</v>
      </c>
      <c r="C235" s="662" t="s">
        <v>585</v>
      </c>
      <c r="D235" s="663" t="s">
        <v>2846</v>
      </c>
      <c r="E235" s="662" t="s">
        <v>602</v>
      </c>
      <c r="F235" s="663" t="s">
        <v>2850</v>
      </c>
      <c r="G235" s="662" t="s">
        <v>633</v>
      </c>
      <c r="H235" s="662" t="s">
        <v>1424</v>
      </c>
      <c r="I235" s="662" t="s">
        <v>1425</v>
      </c>
      <c r="J235" s="662" t="s">
        <v>1426</v>
      </c>
      <c r="K235" s="662" t="s">
        <v>1427</v>
      </c>
      <c r="L235" s="664">
        <v>424.12496806152808</v>
      </c>
      <c r="M235" s="664">
        <v>1</v>
      </c>
      <c r="N235" s="665">
        <v>424.12496806152808</v>
      </c>
    </row>
    <row r="236" spans="1:14" ht="14.4" customHeight="1" x14ac:dyDescent="0.3">
      <c r="A236" s="660" t="s">
        <v>579</v>
      </c>
      <c r="B236" s="661" t="s">
        <v>580</v>
      </c>
      <c r="C236" s="662" t="s">
        <v>585</v>
      </c>
      <c r="D236" s="663" t="s">
        <v>2846</v>
      </c>
      <c r="E236" s="662" t="s">
        <v>602</v>
      </c>
      <c r="F236" s="663" t="s">
        <v>2850</v>
      </c>
      <c r="G236" s="662" t="s">
        <v>633</v>
      </c>
      <c r="H236" s="662" t="s">
        <v>1428</v>
      </c>
      <c r="I236" s="662" t="s">
        <v>1429</v>
      </c>
      <c r="J236" s="662" t="s">
        <v>1430</v>
      </c>
      <c r="K236" s="662" t="s">
        <v>1431</v>
      </c>
      <c r="L236" s="664">
        <v>78.396000000000015</v>
      </c>
      <c r="M236" s="664">
        <v>1</v>
      </c>
      <c r="N236" s="665">
        <v>78.396000000000015</v>
      </c>
    </row>
    <row r="237" spans="1:14" ht="14.4" customHeight="1" x14ac:dyDescent="0.3">
      <c r="A237" s="660" t="s">
        <v>579</v>
      </c>
      <c r="B237" s="661" t="s">
        <v>580</v>
      </c>
      <c r="C237" s="662" t="s">
        <v>585</v>
      </c>
      <c r="D237" s="663" t="s">
        <v>2846</v>
      </c>
      <c r="E237" s="662" t="s">
        <v>602</v>
      </c>
      <c r="F237" s="663" t="s">
        <v>2850</v>
      </c>
      <c r="G237" s="662" t="s">
        <v>633</v>
      </c>
      <c r="H237" s="662" t="s">
        <v>1432</v>
      </c>
      <c r="I237" s="662" t="s">
        <v>1433</v>
      </c>
      <c r="J237" s="662" t="s">
        <v>1434</v>
      </c>
      <c r="K237" s="662" t="s">
        <v>1435</v>
      </c>
      <c r="L237" s="664">
        <v>22.130000000000003</v>
      </c>
      <c r="M237" s="664">
        <v>2</v>
      </c>
      <c r="N237" s="665">
        <v>44.260000000000005</v>
      </c>
    </row>
    <row r="238" spans="1:14" ht="14.4" customHeight="1" x14ac:dyDescent="0.3">
      <c r="A238" s="660" t="s">
        <v>579</v>
      </c>
      <c r="B238" s="661" t="s">
        <v>580</v>
      </c>
      <c r="C238" s="662" t="s">
        <v>585</v>
      </c>
      <c r="D238" s="663" t="s">
        <v>2846</v>
      </c>
      <c r="E238" s="662" t="s">
        <v>602</v>
      </c>
      <c r="F238" s="663" t="s">
        <v>2850</v>
      </c>
      <c r="G238" s="662" t="s">
        <v>633</v>
      </c>
      <c r="H238" s="662" t="s">
        <v>1436</v>
      </c>
      <c r="I238" s="662" t="s">
        <v>1437</v>
      </c>
      <c r="J238" s="662" t="s">
        <v>1438</v>
      </c>
      <c r="K238" s="662" t="s">
        <v>1435</v>
      </c>
      <c r="L238" s="664">
        <v>38.94</v>
      </c>
      <c r="M238" s="664">
        <v>7</v>
      </c>
      <c r="N238" s="665">
        <v>272.58</v>
      </c>
    </row>
    <row r="239" spans="1:14" ht="14.4" customHeight="1" x14ac:dyDescent="0.3">
      <c r="A239" s="660" t="s">
        <v>579</v>
      </c>
      <c r="B239" s="661" t="s">
        <v>580</v>
      </c>
      <c r="C239" s="662" t="s">
        <v>585</v>
      </c>
      <c r="D239" s="663" t="s">
        <v>2846</v>
      </c>
      <c r="E239" s="662" t="s">
        <v>602</v>
      </c>
      <c r="F239" s="663" t="s">
        <v>2850</v>
      </c>
      <c r="G239" s="662" t="s">
        <v>633</v>
      </c>
      <c r="H239" s="662" t="s">
        <v>1439</v>
      </c>
      <c r="I239" s="662" t="s">
        <v>1439</v>
      </c>
      <c r="J239" s="662" t="s">
        <v>1440</v>
      </c>
      <c r="K239" s="662" t="s">
        <v>1441</v>
      </c>
      <c r="L239" s="664">
        <v>84.869999999999976</v>
      </c>
      <c r="M239" s="664">
        <v>1</v>
      </c>
      <c r="N239" s="665">
        <v>84.869999999999976</v>
      </c>
    </row>
    <row r="240" spans="1:14" ht="14.4" customHeight="1" x14ac:dyDescent="0.3">
      <c r="A240" s="660" t="s">
        <v>579</v>
      </c>
      <c r="B240" s="661" t="s">
        <v>580</v>
      </c>
      <c r="C240" s="662" t="s">
        <v>585</v>
      </c>
      <c r="D240" s="663" t="s">
        <v>2846</v>
      </c>
      <c r="E240" s="662" t="s">
        <v>602</v>
      </c>
      <c r="F240" s="663" t="s">
        <v>2850</v>
      </c>
      <c r="G240" s="662" t="s">
        <v>633</v>
      </c>
      <c r="H240" s="662" t="s">
        <v>1442</v>
      </c>
      <c r="I240" s="662" t="s">
        <v>1442</v>
      </c>
      <c r="J240" s="662" t="s">
        <v>1443</v>
      </c>
      <c r="K240" s="662" t="s">
        <v>1444</v>
      </c>
      <c r="L240" s="664">
        <v>96.288197410555185</v>
      </c>
      <c r="M240" s="664">
        <v>11</v>
      </c>
      <c r="N240" s="665">
        <v>1059.1701715161071</v>
      </c>
    </row>
    <row r="241" spans="1:14" ht="14.4" customHeight="1" x14ac:dyDescent="0.3">
      <c r="A241" s="660" t="s">
        <v>579</v>
      </c>
      <c r="B241" s="661" t="s">
        <v>580</v>
      </c>
      <c r="C241" s="662" t="s">
        <v>585</v>
      </c>
      <c r="D241" s="663" t="s">
        <v>2846</v>
      </c>
      <c r="E241" s="662" t="s">
        <v>602</v>
      </c>
      <c r="F241" s="663" t="s">
        <v>2850</v>
      </c>
      <c r="G241" s="662" t="s">
        <v>633</v>
      </c>
      <c r="H241" s="662" t="s">
        <v>1445</v>
      </c>
      <c r="I241" s="662" t="s">
        <v>1446</v>
      </c>
      <c r="J241" s="662" t="s">
        <v>1447</v>
      </c>
      <c r="K241" s="662" t="s">
        <v>1448</v>
      </c>
      <c r="L241" s="664">
        <v>377.85500000000002</v>
      </c>
      <c r="M241" s="664">
        <v>1</v>
      </c>
      <c r="N241" s="665">
        <v>377.85500000000002</v>
      </c>
    </row>
    <row r="242" spans="1:14" ht="14.4" customHeight="1" x14ac:dyDescent="0.3">
      <c r="A242" s="660" t="s">
        <v>579</v>
      </c>
      <c r="B242" s="661" t="s">
        <v>580</v>
      </c>
      <c r="C242" s="662" t="s">
        <v>585</v>
      </c>
      <c r="D242" s="663" t="s">
        <v>2846</v>
      </c>
      <c r="E242" s="662" t="s">
        <v>602</v>
      </c>
      <c r="F242" s="663" t="s">
        <v>2850</v>
      </c>
      <c r="G242" s="662" t="s">
        <v>633</v>
      </c>
      <c r="H242" s="662" t="s">
        <v>1449</v>
      </c>
      <c r="I242" s="662" t="s">
        <v>1450</v>
      </c>
      <c r="J242" s="662" t="s">
        <v>1451</v>
      </c>
      <c r="K242" s="662" t="s">
        <v>1452</v>
      </c>
      <c r="L242" s="664">
        <v>399.48</v>
      </c>
      <c r="M242" s="664">
        <v>10</v>
      </c>
      <c r="N242" s="665">
        <v>3994.8</v>
      </c>
    </row>
    <row r="243" spans="1:14" ht="14.4" customHeight="1" x14ac:dyDescent="0.3">
      <c r="A243" s="660" t="s">
        <v>579</v>
      </c>
      <c r="B243" s="661" t="s">
        <v>580</v>
      </c>
      <c r="C243" s="662" t="s">
        <v>585</v>
      </c>
      <c r="D243" s="663" t="s">
        <v>2846</v>
      </c>
      <c r="E243" s="662" t="s">
        <v>602</v>
      </c>
      <c r="F243" s="663" t="s">
        <v>2850</v>
      </c>
      <c r="G243" s="662" t="s">
        <v>633</v>
      </c>
      <c r="H243" s="662" t="s">
        <v>1453</v>
      </c>
      <c r="I243" s="662" t="s">
        <v>1454</v>
      </c>
      <c r="J243" s="662" t="s">
        <v>1169</v>
      </c>
      <c r="K243" s="662" t="s">
        <v>1295</v>
      </c>
      <c r="L243" s="664">
        <v>598.12000000000012</v>
      </c>
      <c r="M243" s="664">
        <v>2</v>
      </c>
      <c r="N243" s="665">
        <v>1196.2400000000002</v>
      </c>
    </row>
    <row r="244" spans="1:14" ht="14.4" customHeight="1" x14ac:dyDescent="0.3">
      <c r="A244" s="660" t="s">
        <v>579</v>
      </c>
      <c r="B244" s="661" t="s">
        <v>580</v>
      </c>
      <c r="C244" s="662" t="s">
        <v>585</v>
      </c>
      <c r="D244" s="663" t="s">
        <v>2846</v>
      </c>
      <c r="E244" s="662" t="s">
        <v>602</v>
      </c>
      <c r="F244" s="663" t="s">
        <v>2850</v>
      </c>
      <c r="G244" s="662" t="s">
        <v>633</v>
      </c>
      <c r="H244" s="662" t="s">
        <v>1455</v>
      </c>
      <c r="I244" s="662" t="s">
        <v>237</v>
      </c>
      <c r="J244" s="662" t="s">
        <v>1456</v>
      </c>
      <c r="K244" s="662"/>
      <c r="L244" s="664">
        <v>209.26195362218041</v>
      </c>
      <c r="M244" s="664">
        <v>1</v>
      </c>
      <c r="N244" s="665">
        <v>209.26195362218041</v>
      </c>
    </row>
    <row r="245" spans="1:14" ht="14.4" customHeight="1" x14ac:dyDescent="0.3">
      <c r="A245" s="660" t="s">
        <v>579</v>
      </c>
      <c r="B245" s="661" t="s">
        <v>580</v>
      </c>
      <c r="C245" s="662" t="s">
        <v>585</v>
      </c>
      <c r="D245" s="663" t="s">
        <v>2846</v>
      </c>
      <c r="E245" s="662" t="s">
        <v>602</v>
      </c>
      <c r="F245" s="663" t="s">
        <v>2850</v>
      </c>
      <c r="G245" s="662" t="s">
        <v>633</v>
      </c>
      <c r="H245" s="662" t="s">
        <v>1457</v>
      </c>
      <c r="I245" s="662" t="s">
        <v>237</v>
      </c>
      <c r="J245" s="662" t="s">
        <v>1458</v>
      </c>
      <c r="K245" s="662"/>
      <c r="L245" s="664">
        <v>78.664777321486497</v>
      </c>
      <c r="M245" s="664">
        <v>2</v>
      </c>
      <c r="N245" s="665">
        <v>157.32955464297299</v>
      </c>
    </row>
    <row r="246" spans="1:14" ht="14.4" customHeight="1" x14ac:dyDescent="0.3">
      <c r="A246" s="660" t="s">
        <v>579</v>
      </c>
      <c r="B246" s="661" t="s">
        <v>580</v>
      </c>
      <c r="C246" s="662" t="s">
        <v>585</v>
      </c>
      <c r="D246" s="663" t="s">
        <v>2846</v>
      </c>
      <c r="E246" s="662" t="s">
        <v>602</v>
      </c>
      <c r="F246" s="663" t="s">
        <v>2850</v>
      </c>
      <c r="G246" s="662" t="s">
        <v>633</v>
      </c>
      <c r="H246" s="662" t="s">
        <v>1459</v>
      </c>
      <c r="I246" s="662" t="s">
        <v>1459</v>
      </c>
      <c r="J246" s="662" t="s">
        <v>1460</v>
      </c>
      <c r="K246" s="662" t="s">
        <v>1461</v>
      </c>
      <c r="L246" s="664">
        <v>48.837230941127309</v>
      </c>
      <c r="M246" s="664">
        <v>14</v>
      </c>
      <c r="N246" s="665">
        <v>683.72123317578234</v>
      </c>
    </row>
    <row r="247" spans="1:14" ht="14.4" customHeight="1" x14ac:dyDescent="0.3">
      <c r="A247" s="660" t="s">
        <v>579</v>
      </c>
      <c r="B247" s="661" t="s">
        <v>580</v>
      </c>
      <c r="C247" s="662" t="s">
        <v>585</v>
      </c>
      <c r="D247" s="663" t="s">
        <v>2846</v>
      </c>
      <c r="E247" s="662" t="s">
        <v>602</v>
      </c>
      <c r="F247" s="663" t="s">
        <v>2850</v>
      </c>
      <c r="G247" s="662" t="s">
        <v>633</v>
      </c>
      <c r="H247" s="662" t="s">
        <v>1462</v>
      </c>
      <c r="I247" s="662" t="s">
        <v>1463</v>
      </c>
      <c r="J247" s="662" t="s">
        <v>1464</v>
      </c>
      <c r="K247" s="662" t="s">
        <v>1465</v>
      </c>
      <c r="L247" s="664">
        <v>113.9496212332738</v>
      </c>
      <c r="M247" s="664">
        <v>2</v>
      </c>
      <c r="N247" s="665">
        <v>227.89924246654761</v>
      </c>
    </row>
    <row r="248" spans="1:14" ht="14.4" customHeight="1" x14ac:dyDescent="0.3">
      <c r="A248" s="660" t="s">
        <v>579</v>
      </c>
      <c r="B248" s="661" t="s">
        <v>580</v>
      </c>
      <c r="C248" s="662" t="s">
        <v>585</v>
      </c>
      <c r="D248" s="663" t="s">
        <v>2846</v>
      </c>
      <c r="E248" s="662" t="s">
        <v>602</v>
      </c>
      <c r="F248" s="663" t="s">
        <v>2850</v>
      </c>
      <c r="G248" s="662" t="s">
        <v>633</v>
      </c>
      <c r="H248" s="662" t="s">
        <v>1466</v>
      </c>
      <c r="I248" s="662" t="s">
        <v>1467</v>
      </c>
      <c r="J248" s="662" t="s">
        <v>1468</v>
      </c>
      <c r="K248" s="662" t="s">
        <v>1469</v>
      </c>
      <c r="L248" s="664">
        <v>1311.6835308069437</v>
      </c>
      <c r="M248" s="664">
        <v>1</v>
      </c>
      <c r="N248" s="665">
        <v>1311.6835308069437</v>
      </c>
    </row>
    <row r="249" spans="1:14" ht="14.4" customHeight="1" x14ac:dyDescent="0.3">
      <c r="A249" s="660" t="s">
        <v>579</v>
      </c>
      <c r="B249" s="661" t="s">
        <v>580</v>
      </c>
      <c r="C249" s="662" t="s">
        <v>585</v>
      </c>
      <c r="D249" s="663" t="s">
        <v>2846</v>
      </c>
      <c r="E249" s="662" t="s">
        <v>602</v>
      </c>
      <c r="F249" s="663" t="s">
        <v>2850</v>
      </c>
      <c r="G249" s="662" t="s">
        <v>633</v>
      </c>
      <c r="H249" s="662" t="s">
        <v>1470</v>
      </c>
      <c r="I249" s="662" t="s">
        <v>1471</v>
      </c>
      <c r="J249" s="662" t="s">
        <v>1472</v>
      </c>
      <c r="K249" s="662" t="s">
        <v>1473</v>
      </c>
      <c r="L249" s="664">
        <v>207.37999999999994</v>
      </c>
      <c r="M249" s="664">
        <v>1</v>
      </c>
      <c r="N249" s="665">
        <v>207.37999999999994</v>
      </c>
    </row>
    <row r="250" spans="1:14" ht="14.4" customHeight="1" x14ac:dyDescent="0.3">
      <c r="A250" s="660" t="s">
        <v>579</v>
      </c>
      <c r="B250" s="661" t="s">
        <v>580</v>
      </c>
      <c r="C250" s="662" t="s">
        <v>585</v>
      </c>
      <c r="D250" s="663" t="s">
        <v>2846</v>
      </c>
      <c r="E250" s="662" t="s">
        <v>602</v>
      </c>
      <c r="F250" s="663" t="s">
        <v>2850</v>
      </c>
      <c r="G250" s="662" t="s">
        <v>633</v>
      </c>
      <c r="H250" s="662" t="s">
        <v>1474</v>
      </c>
      <c r="I250" s="662" t="s">
        <v>1475</v>
      </c>
      <c r="J250" s="662" t="s">
        <v>1476</v>
      </c>
      <c r="K250" s="662" t="s">
        <v>1477</v>
      </c>
      <c r="L250" s="664">
        <v>57.319924357882904</v>
      </c>
      <c r="M250" s="664">
        <v>3</v>
      </c>
      <c r="N250" s="665">
        <v>171.95977307364871</v>
      </c>
    </row>
    <row r="251" spans="1:14" ht="14.4" customHeight="1" x14ac:dyDescent="0.3">
      <c r="A251" s="660" t="s">
        <v>579</v>
      </c>
      <c r="B251" s="661" t="s">
        <v>580</v>
      </c>
      <c r="C251" s="662" t="s">
        <v>585</v>
      </c>
      <c r="D251" s="663" t="s">
        <v>2846</v>
      </c>
      <c r="E251" s="662" t="s">
        <v>602</v>
      </c>
      <c r="F251" s="663" t="s">
        <v>2850</v>
      </c>
      <c r="G251" s="662" t="s">
        <v>633</v>
      </c>
      <c r="H251" s="662" t="s">
        <v>1478</v>
      </c>
      <c r="I251" s="662" t="s">
        <v>237</v>
      </c>
      <c r="J251" s="662" t="s">
        <v>1479</v>
      </c>
      <c r="K251" s="662"/>
      <c r="L251" s="664">
        <v>396.80237598204258</v>
      </c>
      <c r="M251" s="664">
        <v>54</v>
      </c>
      <c r="N251" s="665">
        <v>21427.328303030299</v>
      </c>
    </row>
    <row r="252" spans="1:14" ht="14.4" customHeight="1" x14ac:dyDescent="0.3">
      <c r="A252" s="660" t="s">
        <v>579</v>
      </c>
      <c r="B252" s="661" t="s">
        <v>580</v>
      </c>
      <c r="C252" s="662" t="s">
        <v>585</v>
      </c>
      <c r="D252" s="663" t="s">
        <v>2846</v>
      </c>
      <c r="E252" s="662" t="s">
        <v>602</v>
      </c>
      <c r="F252" s="663" t="s">
        <v>2850</v>
      </c>
      <c r="G252" s="662" t="s">
        <v>633</v>
      </c>
      <c r="H252" s="662" t="s">
        <v>1480</v>
      </c>
      <c r="I252" s="662" t="s">
        <v>1481</v>
      </c>
      <c r="J252" s="662" t="s">
        <v>1482</v>
      </c>
      <c r="K252" s="662" t="s">
        <v>1299</v>
      </c>
      <c r="L252" s="664">
        <v>222.33</v>
      </c>
      <c r="M252" s="664">
        <v>1</v>
      </c>
      <c r="N252" s="665">
        <v>222.33</v>
      </c>
    </row>
    <row r="253" spans="1:14" ht="14.4" customHeight="1" x14ac:dyDescent="0.3">
      <c r="A253" s="660" t="s">
        <v>579</v>
      </c>
      <c r="B253" s="661" t="s">
        <v>580</v>
      </c>
      <c r="C253" s="662" t="s">
        <v>585</v>
      </c>
      <c r="D253" s="663" t="s">
        <v>2846</v>
      </c>
      <c r="E253" s="662" t="s">
        <v>602</v>
      </c>
      <c r="F253" s="663" t="s">
        <v>2850</v>
      </c>
      <c r="G253" s="662" t="s">
        <v>633</v>
      </c>
      <c r="H253" s="662" t="s">
        <v>1483</v>
      </c>
      <c r="I253" s="662" t="s">
        <v>1484</v>
      </c>
      <c r="J253" s="662" t="s">
        <v>1485</v>
      </c>
      <c r="K253" s="662" t="s">
        <v>1486</v>
      </c>
      <c r="L253" s="664">
        <v>122.40929148028786</v>
      </c>
      <c r="M253" s="664">
        <v>1</v>
      </c>
      <c r="N253" s="665">
        <v>122.40929148028786</v>
      </c>
    </row>
    <row r="254" spans="1:14" ht="14.4" customHeight="1" x14ac:dyDescent="0.3">
      <c r="A254" s="660" t="s">
        <v>579</v>
      </c>
      <c r="B254" s="661" t="s">
        <v>580</v>
      </c>
      <c r="C254" s="662" t="s">
        <v>585</v>
      </c>
      <c r="D254" s="663" t="s">
        <v>2846</v>
      </c>
      <c r="E254" s="662" t="s">
        <v>602</v>
      </c>
      <c r="F254" s="663" t="s">
        <v>2850</v>
      </c>
      <c r="G254" s="662" t="s">
        <v>633</v>
      </c>
      <c r="H254" s="662" t="s">
        <v>1487</v>
      </c>
      <c r="I254" s="662" t="s">
        <v>237</v>
      </c>
      <c r="J254" s="662" t="s">
        <v>1488</v>
      </c>
      <c r="K254" s="662"/>
      <c r="L254" s="664">
        <v>201.61145720703854</v>
      </c>
      <c r="M254" s="664">
        <v>17</v>
      </c>
      <c r="N254" s="665">
        <v>3427.3947725196554</v>
      </c>
    </row>
    <row r="255" spans="1:14" ht="14.4" customHeight="1" x14ac:dyDescent="0.3">
      <c r="A255" s="660" t="s">
        <v>579</v>
      </c>
      <c r="B255" s="661" t="s">
        <v>580</v>
      </c>
      <c r="C255" s="662" t="s">
        <v>585</v>
      </c>
      <c r="D255" s="663" t="s">
        <v>2846</v>
      </c>
      <c r="E255" s="662" t="s">
        <v>602</v>
      </c>
      <c r="F255" s="663" t="s">
        <v>2850</v>
      </c>
      <c r="G255" s="662" t="s">
        <v>633</v>
      </c>
      <c r="H255" s="662" t="s">
        <v>1489</v>
      </c>
      <c r="I255" s="662" t="s">
        <v>237</v>
      </c>
      <c r="J255" s="662" t="s">
        <v>1490</v>
      </c>
      <c r="K255" s="662"/>
      <c r="L255" s="664">
        <v>168.19354713759836</v>
      </c>
      <c r="M255" s="664">
        <v>3</v>
      </c>
      <c r="N255" s="665">
        <v>504.58064141279505</v>
      </c>
    </row>
    <row r="256" spans="1:14" ht="14.4" customHeight="1" x14ac:dyDescent="0.3">
      <c r="A256" s="660" t="s">
        <v>579</v>
      </c>
      <c r="B256" s="661" t="s">
        <v>580</v>
      </c>
      <c r="C256" s="662" t="s">
        <v>585</v>
      </c>
      <c r="D256" s="663" t="s">
        <v>2846</v>
      </c>
      <c r="E256" s="662" t="s">
        <v>602</v>
      </c>
      <c r="F256" s="663" t="s">
        <v>2850</v>
      </c>
      <c r="G256" s="662" t="s">
        <v>633</v>
      </c>
      <c r="H256" s="662" t="s">
        <v>1491</v>
      </c>
      <c r="I256" s="662" t="s">
        <v>1492</v>
      </c>
      <c r="J256" s="662" t="s">
        <v>1493</v>
      </c>
      <c r="K256" s="662" t="s">
        <v>1494</v>
      </c>
      <c r="L256" s="664">
        <v>88.039773319800375</v>
      </c>
      <c r="M256" s="664">
        <v>148</v>
      </c>
      <c r="N256" s="665">
        <v>13029.886451330456</v>
      </c>
    </row>
    <row r="257" spans="1:14" ht="14.4" customHeight="1" x14ac:dyDescent="0.3">
      <c r="A257" s="660" t="s">
        <v>579</v>
      </c>
      <c r="B257" s="661" t="s">
        <v>580</v>
      </c>
      <c r="C257" s="662" t="s">
        <v>585</v>
      </c>
      <c r="D257" s="663" t="s">
        <v>2846</v>
      </c>
      <c r="E257" s="662" t="s">
        <v>602</v>
      </c>
      <c r="F257" s="663" t="s">
        <v>2850</v>
      </c>
      <c r="G257" s="662" t="s">
        <v>633</v>
      </c>
      <c r="H257" s="662" t="s">
        <v>1495</v>
      </c>
      <c r="I257" s="662" t="s">
        <v>237</v>
      </c>
      <c r="J257" s="662" t="s">
        <v>1496</v>
      </c>
      <c r="K257" s="662"/>
      <c r="L257" s="664">
        <v>60.972754132992854</v>
      </c>
      <c r="M257" s="664">
        <v>14</v>
      </c>
      <c r="N257" s="665">
        <v>853.61855786189994</v>
      </c>
    </row>
    <row r="258" spans="1:14" ht="14.4" customHeight="1" x14ac:dyDescent="0.3">
      <c r="A258" s="660" t="s">
        <v>579</v>
      </c>
      <c r="B258" s="661" t="s">
        <v>580</v>
      </c>
      <c r="C258" s="662" t="s">
        <v>585</v>
      </c>
      <c r="D258" s="663" t="s">
        <v>2846</v>
      </c>
      <c r="E258" s="662" t="s">
        <v>602</v>
      </c>
      <c r="F258" s="663" t="s">
        <v>2850</v>
      </c>
      <c r="G258" s="662" t="s">
        <v>633</v>
      </c>
      <c r="H258" s="662" t="s">
        <v>1497</v>
      </c>
      <c r="I258" s="662" t="s">
        <v>1498</v>
      </c>
      <c r="J258" s="662" t="s">
        <v>1499</v>
      </c>
      <c r="K258" s="662" t="s">
        <v>1500</v>
      </c>
      <c r="L258" s="664">
        <v>339.93999646010519</v>
      </c>
      <c r="M258" s="664">
        <v>6</v>
      </c>
      <c r="N258" s="665">
        <v>2039.639978760631</v>
      </c>
    </row>
    <row r="259" spans="1:14" ht="14.4" customHeight="1" x14ac:dyDescent="0.3">
      <c r="A259" s="660" t="s">
        <v>579</v>
      </c>
      <c r="B259" s="661" t="s">
        <v>580</v>
      </c>
      <c r="C259" s="662" t="s">
        <v>585</v>
      </c>
      <c r="D259" s="663" t="s">
        <v>2846</v>
      </c>
      <c r="E259" s="662" t="s">
        <v>602</v>
      </c>
      <c r="F259" s="663" t="s">
        <v>2850</v>
      </c>
      <c r="G259" s="662" t="s">
        <v>633</v>
      </c>
      <c r="H259" s="662" t="s">
        <v>1501</v>
      </c>
      <c r="I259" s="662" t="s">
        <v>1502</v>
      </c>
      <c r="J259" s="662" t="s">
        <v>1503</v>
      </c>
      <c r="K259" s="662"/>
      <c r="L259" s="664">
        <v>264.47705317963494</v>
      </c>
      <c r="M259" s="664">
        <v>17</v>
      </c>
      <c r="N259" s="665">
        <v>4496.1099040537938</v>
      </c>
    </row>
    <row r="260" spans="1:14" ht="14.4" customHeight="1" x14ac:dyDescent="0.3">
      <c r="A260" s="660" t="s">
        <v>579</v>
      </c>
      <c r="B260" s="661" t="s">
        <v>580</v>
      </c>
      <c r="C260" s="662" t="s">
        <v>585</v>
      </c>
      <c r="D260" s="663" t="s">
        <v>2846</v>
      </c>
      <c r="E260" s="662" t="s">
        <v>602</v>
      </c>
      <c r="F260" s="663" t="s">
        <v>2850</v>
      </c>
      <c r="G260" s="662" t="s">
        <v>633</v>
      </c>
      <c r="H260" s="662" t="s">
        <v>1504</v>
      </c>
      <c r="I260" s="662" t="s">
        <v>237</v>
      </c>
      <c r="J260" s="662" t="s">
        <v>1505</v>
      </c>
      <c r="K260" s="662" t="s">
        <v>1506</v>
      </c>
      <c r="L260" s="664">
        <v>33.659986608743118</v>
      </c>
      <c r="M260" s="664">
        <v>12</v>
      </c>
      <c r="N260" s="665">
        <v>403.91983930491739</v>
      </c>
    </row>
    <row r="261" spans="1:14" ht="14.4" customHeight="1" x14ac:dyDescent="0.3">
      <c r="A261" s="660" t="s">
        <v>579</v>
      </c>
      <c r="B261" s="661" t="s">
        <v>580</v>
      </c>
      <c r="C261" s="662" t="s">
        <v>585</v>
      </c>
      <c r="D261" s="663" t="s">
        <v>2846</v>
      </c>
      <c r="E261" s="662" t="s">
        <v>602</v>
      </c>
      <c r="F261" s="663" t="s">
        <v>2850</v>
      </c>
      <c r="G261" s="662" t="s">
        <v>633</v>
      </c>
      <c r="H261" s="662" t="s">
        <v>1507</v>
      </c>
      <c r="I261" s="662" t="s">
        <v>1508</v>
      </c>
      <c r="J261" s="662" t="s">
        <v>1509</v>
      </c>
      <c r="K261" s="662" t="s">
        <v>1510</v>
      </c>
      <c r="L261" s="664">
        <v>966.24</v>
      </c>
      <c r="M261" s="664">
        <v>1</v>
      </c>
      <c r="N261" s="665">
        <v>966.24</v>
      </c>
    </row>
    <row r="262" spans="1:14" ht="14.4" customHeight="1" x14ac:dyDescent="0.3">
      <c r="A262" s="660" t="s">
        <v>579</v>
      </c>
      <c r="B262" s="661" t="s">
        <v>580</v>
      </c>
      <c r="C262" s="662" t="s">
        <v>585</v>
      </c>
      <c r="D262" s="663" t="s">
        <v>2846</v>
      </c>
      <c r="E262" s="662" t="s">
        <v>602</v>
      </c>
      <c r="F262" s="663" t="s">
        <v>2850</v>
      </c>
      <c r="G262" s="662" t="s">
        <v>633</v>
      </c>
      <c r="H262" s="662" t="s">
        <v>1511</v>
      </c>
      <c r="I262" s="662" t="s">
        <v>237</v>
      </c>
      <c r="J262" s="662" t="s">
        <v>1512</v>
      </c>
      <c r="K262" s="662"/>
      <c r="L262" s="664">
        <v>50.820000000000007</v>
      </c>
      <c r="M262" s="664">
        <v>4</v>
      </c>
      <c r="N262" s="665">
        <v>203.28000000000003</v>
      </c>
    </row>
    <row r="263" spans="1:14" ht="14.4" customHeight="1" x14ac:dyDescent="0.3">
      <c r="A263" s="660" t="s">
        <v>579</v>
      </c>
      <c r="B263" s="661" t="s">
        <v>580</v>
      </c>
      <c r="C263" s="662" t="s">
        <v>585</v>
      </c>
      <c r="D263" s="663" t="s">
        <v>2846</v>
      </c>
      <c r="E263" s="662" t="s">
        <v>602</v>
      </c>
      <c r="F263" s="663" t="s">
        <v>2850</v>
      </c>
      <c r="G263" s="662" t="s">
        <v>633</v>
      </c>
      <c r="H263" s="662" t="s">
        <v>1513</v>
      </c>
      <c r="I263" s="662" t="s">
        <v>237</v>
      </c>
      <c r="J263" s="662" t="s">
        <v>1514</v>
      </c>
      <c r="K263" s="662"/>
      <c r="L263" s="664">
        <v>96.455500781557035</v>
      </c>
      <c r="M263" s="664">
        <v>106</v>
      </c>
      <c r="N263" s="665">
        <v>10224.283082845046</v>
      </c>
    </row>
    <row r="264" spans="1:14" ht="14.4" customHeight="1" x14ac:dyDescent="0.3">
      <c r="A264" s="660" t="s">
        <v>579</v>
      </c>
      <c r="B264" s="661" t="s">
        <v>580</v>
      </c>
      <c r="C264" s="662" t="s">
        <v>585</v>
      </c>
      <c r="D264" s="663" t="s">
        <v>2846</v>
      </c>
      <c r="E264" s="662" t="s">
        <v>602</v>
      </c>
      <c r="F264" s="663" t="s">
        <v>2850</v>
      </c>
      <c r="G264" s="662" t="s">
        <v>633</v>
      </c>
      <c r="H264" s="662" t="s">
        <v>1515</v>
      </c>
      <c r="I264" s="662" t="s">
        <v>1516</v>
      </c>
      <c r="J264" s="662" t="s">
        <v>1517</v>
      </c>
      <c r="K264" s="662" t="s">
        <v>1518</v>
      </c>
      <c r="L264" s="664">
        <v>2700</v>
      </c>
      <c r="M264" s="664">
        <v>1</v>
      </c>
      <c r="N264" s="665">
        <v>2700</v>
      </c>
    </row>
    <row r="265" spans="1:14" ht="14.4" customHeight="1" x14ac:dyDescent="0.3">
      <c r="A265" s="660" t="s">
        <v>579</v>
      </c>
      <c r="B265" s="661" t="s">
        <v>580</v>
      </c>
      <c r="C265" s="662" t="s">
        <v>585</v>
      </c>
      <c r="D265" s="663" t="s">
        <v>2846</v>
      </c>
      <c r="E265" s="662" t="s">
        <v>602</v>
      </c>
      <c r="F265" s="663" t="s">
        <v>2850</v>
      </c>
      <c r="G265" s="662" t="s">
        <v>633</v>
      </c>
      <c r="H265" s="662" t="s">
        <v>1519</v>
      </c>
      <c r="I265" s="662" t="s">
        <v>1520</v>
      </c>
      <c r="J265" s="662" t="s">
        <v>1521</v>
      </c>
      <c r="K265" s="662" t="s">
        <v>1522</v>
      </c>
      <c r="L265" s="664">
        <v>161.82</v>
      </c>
      <c r="M265" s="664">
        <v>1</v>
      </c>
      <c r="N265" s="665">
        <v>161.82</v>
      </c>
    </row>
    <row r="266" spans="1:14" ht="14.4" customHeight="1" x14ac:dyDescent="0.3">
      <c r="A266" s="660" t="s">
        <v>579</v>
      </c>
      <c r="B266" s="661" t="s">
        <v>580</v>
      </c>
      <c r="C266" s="662" t="s">
        <v>585</v>
      </c>
      <c r="D266" s="663" t="s">
        <v>2846</v>
      </c>
      <c r="E266" s="662" t="s">
        <v>602</v>
      </c>
      <c r="F266" s="663" t="s">
        <v>2850</v>
      </c>
      <c r="G266" s="662" t="s">
        <v>633</v>
      </c>
      <c r="H266" s="662" t="s">
        <v>1523</v>
      </c>
      <c r="I266" s="662" t="s">
        <v>1524</v>
      </c>
      <c r="J266" s="662" t="s">
        <v>1525</v>
      </c>
      <c r="K266" s="662" t="s">
        <v>1526</v>
      </c>
      <c r="L266" s="664">
        <v>39.719991819581537</v>
      </c>
      <c r="M266" s="664">
        <v>4</v>
      </c>
      <c r="N266" s="665">
        <v>158.87996727832615</v>
      </c>
    </row>
    <row r="267" spans="1:14" ht="14.4" customHeight="1" x14ac:dyDescent="0.3">
      <c r="A267" s="660" t="s">
        <v>579</v>
      </c>
      <c r="B267" s="661" t="s">
        <v>580</v>
      </c>
      <c r="C267" s="662" t="s">
        <v>585</v>
      </c>
      <c r="D267" s="663" t="s">
        <v>2846</v>
      </c>
      <c r="E267" s="662" t="s">
        <v>602</v>
      </c>
      <c r="F267" s="663" t="s">
        <v>2850</v>
      </c>
      <c r="G267" s="662" t="s">
        <v>633</v>
      </c>
      <c r="H267" s="662" t="s">
        <v>1527</v>
      </c>
      <c r="I267" s="662" t="s">
        <v>237</v>
      </c>
      <c r="J267" s="662" t="s">
        <v>1528</v>
      </c>
      <c r="K267" s="662"/>
      <c r="L267" s="664">
        <v>78.760000000000034</v>
      </c>
      <c r="M267" s="664">
        <v>2</v>
      </c>
      <c r="N267" s="665">
        <v>157.52000000000007</v>
      </c>
    </row>
    <row r="268" spans="1:14" ht="14.4" customHeight="1" x14ac:dyDescent="0.3">
      <c r="A268" s="660" t="s">
        <v>579</v>
      </c>
      <c r="B268" s="661" t="s">
        <v>580</v>
      </c>
      <c r="C268" s="662" t="s">
        <v>585</v>
      </c>
      <c r="D268" s="663" t="s">
        <v>2846</v>
      </c>
      <c r="E268" s="662" t="s">
        <v>602</v>
      </c>
      <c r="F268" s="663" t="s">
        <v>2850</v>
      </c>
      <c r="G268" s="662" t="s">
        <v>633</v>
      </c>
      <c r="H268" s="662" t="s">
        <v>1529</v>
      </c>
      <c r="I268" s="662" t="s">
        <v>1529</v>
      </c>
      <c r="J268" s="662" t="s">
        <v>1530</v>
      </c>
      <c r="K268" s="662" t="s">
        <v>1531</v>
      </c>
      <c r="L268" s="664">
        <v>2075.0500000000011</v>
      </c>
      <c r="M268" s="664">
        <v>1</v>
      </c>
      <c r="N268" s="665">
        <v>2075.0500000000011</v>
      </c>
    </row>
    <row r="269" spans="1:14" ht="14.4" customHeight="1" x14ac:dyDescent="0.3">
      <c r="A269" s="660" t="s">
        <v>579</v>
      </c>
      <c r="B269" s="661" t="s">
        <v>580</v>
      </c>
      <c r="C269" s="662" t="s">
        <v>585</v>
      </c>
      <c r="D269" s="663" t="s">
        <v>2846</v>
      </c>
      <c r="E269" s="662" t="s">
        <v>602</v>
      </c>
      <c r="F269" s="663" t="s">
        <v>2850</v>
      </c>
      <c r="G269" s="662" t="s">
        <v>633</v>
      </c>
      <c r="H269" s="662" t="s">
        <v>1532</v>
      </c>
      <c r="I269" s="662" t="s">
        <v>1533</v>
      </c>
      <c r="J269" s="662" t="s">
        <v>1302</v>
      </c>
      <c r="K269" s="662" t="s">
        <v>1534</v>
      </c>
      <c r="L269" s="664">
        <v>627.67999999999995</v>
      </c>
      <c r="M269" s="664">
        <v>1</v>
      </c>
      <c r="N269" s="665">
        <v>627.67999999999995</v>
      </c>
    </row>
    <row r="270" spans="1:14" ht="14.4" customHeight="1" x14ac:dyDescent="0.3">
      <c r="A270" s="660" t="s">
        <v>579</v>
      </c>
      <c r="B270" s="661" t="s">
        <v>580</v>
      </c>
      <c r="C270" s="662" t="s">
        <v>585</v>
      </c>
      <c r="D270" s="663" t="s">
        <v>2846</v>
      </c>
      <c r="E270" s="662" t="s">
        <v>602</v>
      </c>
      <c r="F270" s="663" t="s">
        <v>2850</v>
      </c>
      <c r="G270" s="662" t="s">
        <v>633</v>
      </c>
      <c r="H270" s="662" t="s">
        <v>1535</v>
      </c>
      <c r="I270" s="662" t="s">
        <v>1536</v>
      </c>
      <c r="J270" s="662" t="s">
        <v>1537</v>
      </c>
      <c r="K270" s="662" t="s">
        <v>1538</v>
      </c>
      <c r="L270" s="664">
        <v>63.630000000000017</v>
      </c>
      <c r="M270" s="664">
        <v>1</v>
      </c>
      <c r="N270" s="665">
        <v>63.630000000000017</v>
      </c>
    </row>
    <row r="271" spans="1:14" ht="14.4" customHeight="1" x14ac:dyDescent="0.3">
      <c r="A271" s="660" t="s">
        <v>579</v>
      </c>
      <c r="B271" s="661" t="s">
        <v>580</v>
      </c>
      <c r="C271" s="662" t="s">
        <v>585</v>
      </c>
      <c r="D271" s="663" t="s">
        <v>2846</v>
      </c>
      <c r="E271" s="662" t="s">
        <v>602</v>
      </c>
      <c r="F271" s="663" t="s">
        <v>2850</v>
      </c>
      <c r="G271" s="662" t="s">
        <v>633</v>
      </c>
      <c r="H271" s="662" t="s">
        <v>1539</v>
      </c>
      <c r="I271" s="662" t="s">
        <v>237</v>
      </c>
      <c r="J271" s="662" t="s">
        <v>1540</v>
      </c>
      <c r="K271" s="662"/>
      <c r="L271" s="664">
        <v>852.01102352518512</v>
      </c>
      <c r="M271" s="664">
        <v>2</v>
      </c>
      <c r="N271" s="665">
        <v>1704.0220470503702</v>
      </c>
    </row>
    <row r="272" spans="1:14" ht="14.4" customHeight="1" x14ac:dyDescent="0.3">
      <c r="A272" s="660" t="s">
        <v>579</v>
      </c>
      <c r="B272" s="661" t="s">
        <v>580</v>
      </c>
      <c r="C272" s="662" t="s">
        <v>585</v>
      </c>
      <c r="D272" s="663" t="s">
        <v>2846</v>
      </c>
      <c r="E272" s="662" t="s">
        <v>602</v>
      </c>
      <c r="F272" s="663" t="s">
        <v>2850</v>
      </c>
      <c r="G272" s="662" t="s">
        <v>633</v>
      </c>
      <c r="H272" s="662" t="s">
        <v>1541</v>
      </c>
      <c r="I272" s="662" t="s">
        <v>237</v>
      </c>
      <c r="J272" s="662" t="s">
        <v>1542</v>
      </c>
      <c r="K272" s="662" t="s">
        <v>1543</v>
      </c>
      <c r="L272" s="664">
        <v>388.41</v>
      </c>
      <c r="M272" s="664">
        <v>6</v>
      </c>
      <c r="N272" s="665">
        <v>2330.46</v>
      </c>
    </row>
    <row r="273" spans="1:14" ht="14.4" customHeight="1" x14ac:dyDescent="0.3">
      <c r="A273" s="660" t="s">
        <v>579</v>
      </c>
      <c r="B273" s="661" t="s">
        <v>580</v>
      </c>
      <c r="C273" s="662" t="s">
        <v>585</v>
      </c>
      <c r="D273" s="663" t="s">
        <v>2846</v>
      </c>
      <c r="E273" s="662" t="s">
        <v>602</v>
      </c>
      <c r="F273" s="663" t="s">
        <v>2850</v>
      </c>
      <c r="G273" s="662" t="s">
        <v>633</v>
      </c>
      <c r="H273" s="662" t="s">
        <v>1544</v>
      </c>
      <c r="I273" s="662" t="s">
        <v>237</v>
      </c>
      <c r="J273" s="662" t="s">
        <v>1545</v>
      </c>
      <c r="K273" s="662" t="s">
        <v>1546</v>
      </c>
      <c r="L273" s="664">
        <v>14.137586717494331</v>
      </c>
      <c r="M273" s="664">
        <v>2800</v>
      </c>
      <c r="N273" s="665">
        <v>39585.242808984127</v>
      </c>
    </row>
    <row r="274" spans="1:14" ht="14.4" customHeight="1" x14ac:dyDescent="0.3">
      <c r="A274" s="660" t="s">
        <v>579</v>
      </c>
      <c r="B274" s="661" t="s">
        <v>580</v>
      </c>
      <c r="C274" s="662" t="s">
        <v>585</v>
      </c>
      <c r="D274" s="663" t="s">
        <v>2846</v>
      </c>
      <c r="E274" s="662" t="s">
        <v>602</v>
      </c>
      <c r="F274" s="663" t="s">
        <v>2850</v>
      </c>
      <c r="G274" s="662" t="s">
        <v>633</v>
      </c>
      <c r="H274" s="662" t="s">
        <v>1547</v>
      </c>
      <c r="I274" s="662" t="s">
        <v>237</v>
      </c>
      <c r="J274" s="662" t="s">
        <v>1548</v>
      </c>
      <c r="K274" s="662"/>
      <c r="L274" s="664">
        <v>143.28999999999996</v>
      </c>
      <c r="M274" s="664">
        <v>1</v>
      </c>
      <c r="N274" s="665">
        <v>143.28999999999996</v>
      </c>
    </row>
    <row r="275" spans="1:14" ht="14.4" customHeight="1" x14ac:dyDescent="0.3">
      <c r="A275" s="660" t="s">
        <v>579</v>
      </c>
      <c r="B275" s="661" t="s">
        <v>580</v>
      </c>
      <c r="C275" s="662" t="s">
        <v>585</v>
      </c>
      <c r="D275" s="663" t="s">
        <v>2846</v>
      </c>
      <c r="E275" s="662" t="s">
        <v>602</v>
      </c>
      <c r="F275" s="663" t="s">
        <v>2850</v>
      </c>
      <c r="G275" s="662" t="s">
        <v>633</v>
      </c>
      <c r="H275" s="662" t="s">
        <v>1549</v>
      </c>
      <c r="I275" s="662" t="s">
        <v>237</v>
      </c>
      <c r="J275" s="662" t="s">
        <v>1550</v>
      </c>
      <c r="K275" s="662"/>
      <c r="L275" s="664">
        <v>228.40999999999988</v>
      </c>
      <c r="M275" s="664">
        <v>1</v>
      </c>
      <c r="N275" s="665">
        <v>228.40999999999988</v>
      </c>
    </row>
    <row r="276" spans="1:14" ht="14.4" customHeight="1" x14ac:dyDescent="0.3">
      <c r="A276" s="660" t="s">
        <v>579</v>
      </c>
      <c r="B276" s="661" t="s">
        <v>580</v>
      </c>
      <c r="C276" s="662" t="s">
        <v>585</v>
      </c>
      <c r="D276" s="663" t="s">
        <v>2846</v>
      </c>
      <c r="E276" s="662" t="s">
        <v>602</v>
      </c>
      <c r="F276" s="663" t="s">
        <v>2850</v>
      </c>
      <c r="G276" s="662" t="s">
        <v>633</v>
      </c>
      <c r="H276" s="662" t="s">
        <v>1551</v>
      </c>
      <c r="I276" s="662" t="s">
        <v>1552</v>
      </c>
      <c r="J276" s="662" t="s">
        <v>1553</v>
      </c>
      <c r="K276" s="662" t="s">
        <v>1554</v>
      </c>
      <c r="L276" s="664">
        <v>152.88</v>
      </c>
      <c r="M276" s="664">
        <v>3</v>
      </c>
      <c r="N276" s="665">
        <v>458.64</v>
      </c>
    </row>
    <row r="277" spans="1:14" ht="14.4" customHeight="1" x14ac:dyDescent="0.3">
      <c r="A277" s="660" t="s">
        <v>579</v>
      </c>
      <c r="B277" s="661" t="s">
        <v>580</v>
      </c>
      <c r="C277" s="662" t="s">
        <v>585</v>
      </c>
      <c r="D277" s="663" t="s">
        <v>2846</v>
      </c>
      <c r="E277" s="662" t="s">
        <v>602</v>
      </c>
      <c r="F277" s="663" t="s">
        <v>2850</v>
      </c>
      <c r="G277" s="662" t="s">
        <v>633</v>
      </c>
      <c r="H277" s="662" t="s">
        <v>1555</v>
      </c>
      <c r="I277" s="662" t="s">
        <v>1556</v>
      </c>
      <c r="J277" s="662" t="s">
        <v>1557</v>
      </c>
      <c r="K277" s="662" t="s">
        <v>1558</v>
      </c>
      <c r="L277" s="664">
        <v>226.08953137582466</v>
      </c>
      <c r="M277" s="664">
        <v>1</v>
      </c>
      <c r="N277" s="665">
        <v>226.08953137582466</v>
      </c>
    </row>
    <row r="278" spans="1:14" ht="14.4" customHeight="1" x14ac:dyDescent="0.3">
      <c r="A278" s="660" t="s">
        <v>579</v>
      </c>
      <c r="B278" s="661" t="s">
        <v>580</v>
      </c>
      <c r="C278" s="662" t="s">
        <v>585</v>
      </c>
      <c r="D278" s="663" t="s">
        <v>2846</v>
      </c>
      <c r="E278" s="662" t="s">
        <v>602</v>
      </c>
      <c r="F278" s="663" t="s">
        <v>2850</v>
      </c>
      <c r="G278" s="662" t="s">
        <v>633</v>
      </c>
      <c r="H278" s="662" t="s">
        <v>1559</v>
      </c>
      <c r="I278" s="662" t="s">
        <v>1560</v>
      </c>
      <c r="J278" s="662" t="s">
        <v>1561</v>
      </c>
      <c r="K278" s="662" t="s">
        <v>1562</v>
      </c>
      <c r="L278" s="664">
        <v>67.79000000000002</v>
      </c>
      <c r="M278" s="664">
        <v>1</v>
      </c>
      <c r="N278" s="665">
        <v>67.79000000000002</v>
      </c>
    </row>
    <row r="279" spans="1:14" ht="14.4" customHeight="1" x14ac:dyDescent="0.3">
      <c r="A279" s="660" t="s">
        <v>579</v>
      </c>
      <c r="B279" s="661" t="s">
        <v>580</v>
      </c>
      <c r="C279" s="662" t="s">
        <v>585</v>
      </c>
      <c r="D279" s="663" t="s">
        <v>2846</v>
      </c>
      <c r="E279" s="662" t="s">
        <v>602</v>
      </c>
      <c r="F279" s="663" t="s">
        <v>2850</v>
      </c>
      <c r="G279" s="662" t="s">
        <v>633</v>
      </c>
      <c r="H279" s="662" t="s">
        <v>1563</v>
      </c>
      <c r="I279" s="662" t="s">
        <v>1564</v>
      </c>
      <c r="J279" s="662" t="s">
        <v>1565</v>
      </c>
      <c r="K279" s="662" t="s">
        <v>1566</v>
      </c>
      <c r="L279" s="664">
        <v>988.62</v>
      </c>
      <c r="M279" s="664">
        <v>1</v>
      </c>
      <c r="N279" s="665">
        <v>988.62</v>
      </c>
    </row>
    <row r="280" spans="1:14" ht="14.4" customHeight="1" x14ac:dyDescent="0.3">
      <c r="A280" s="660" t="s">
        <v>579</v>
      </c>
      <c r="B280" s="661" t="s">
        <v>580</v>
      </c>
      <c r="C280" s="662" t="s">
        <v>585</v>
      </c>
      <c r="D280" s="663" t="s">
        <v>2846</v>
      </c>
      <c r="E280" s="662" t="s">
        <v>602</v>
      </c>
      <c r="F280" s="663" t="s">
        <v>2850</v>
      </c>
      <c r="G280" s="662" t="s">
        <v>633</v>
      </c>
      <c r="H280" s="662" t="s">
        <v>1567</v>
      </c>
      <c r="I280" s="662" t="s">
        <v>237</v>
      </c>
      <c r="J280" s="662" t="s">
        <v>1568</v>
      </c>
      <c r="K280" s="662"/>
      <c r="L280" s="664">
        <v>122.61</v>
      </c>
      <c r="M280" s="664">
        <v>1</v>
      </c>
      <c r="N280" s="665">
        <v>122.61</v>
      </c>
    </row>
    <row r="281" spans="1:14" ht="14.4" customHeight="1" x14ac:dyDescent="0.3">
      <c r="A281" s="660" t="s">
        <v>579</v>
      </c>
      <c r="B281" s="661" t="s">
        <v>580</v>
      </c>
      <c r="C281" s="662" t="s">
        <v>585</v>
      </c>
      <c r="D281" s="663" t="s">
        <v>2846</v>
      </c>
      <c r="E281" s="662" t="s">
        <v>602</v>
      </c>
      <c r="F281" s="663" t="s">
        <v>2850</v>
      </c>
      <c r="G281" s="662" t="s">
        <v>633</v>
      </c>
      <c r="H281" s="662" t="s">
        <v>1569</v>
      </c>
      <c r="I281" s="662" t="s">
        <v>1569</v>
      </c>
      <c r="J281" s="662" t="s">
        <v>1451</v>
      </c>
      <c r="K281" s="662" t="s">
        <v>1570</v>
      </c>
      <c r="L281" s="664">
        <v>285.01679999999999</v>
      </c>
      <c r="M281" s="664">
        <v>2</v>
      </c>
      <c r="N281" s="665">
        <v>570.03359999999998</v>
      </c>
    </row>
    <row r="282" spans="1:14" ht="14.4" customHeight="1" x14ac:dyDescent="0.3">
      <c r="A282" s="660" t="s">
        <v>579</v>
      </c>
      <c r="B282" s="661" t="s">
        <v>580</v>
      </c>
      <c r="C282" s="662" t="s">
        <v>585</v>
      </c>
      <c r="D282" s="663" t="s">
        <v>2846</v>
      </c>
      <c r="E282" s="662" t="s">
        <v>602</v>
      </c>
      <c r="F282" s="663" t="s">
        <v>2850</v>
      </c>
      <c r="G282" s="662" t="s">
        <v>633</v>
      </c>
      <c r="H282" s="662" t="s">
        <v>1571</v>
      </c>
      <c r="I282" s="662" t="s">
        <v>1571</v>
      </c>
      <c r="J282" s="662" t="s">
        <v>887</v>
      </c>
      <c r="K282" s="662" t="s">
        <v>1572</v>
      </c>
      <c r="L282" s="664">
        <v>100.46</v>
      </c>
      <c r="M282" s="664">
        <v>2</v>
      </c>
      <c r="N282" s="665">
        <v>200.92</v>
      </c>
    </row>
    <row r="283" spans="1:14" ht="14.4" customHeight="1" x14ac:dyDescent="0.3">
      <c r="A283" s="660" t="s">
        <v>579</v>
      </c>
      <c r="B283" s="661" t="s">
        <v>580</v>
      </c>
      <c r="C283" s="662" t="s">
        <v>585</v>
      </c>
      <c r="D283" s="663" t="s">
        <v>2846</v>
      </c>
      <c r="E283" s="662" t="s">
        <v>602</v>
      </c>
      <c r="F283" s="663" t="s">
        <v>2850</v>
      </c>
      <c r="G283" s="662" t="s">
        <v>633</v>
      </c>
      <c r="H283" s="662" t="s">
        <v>1573</v>
      </c>
      <c r="I283" s="662" t="s">
        <v>237</v>
      </c>
      <c r="J283" s="662" t="s">
        <v>1574</v>
      </c>
      <c r="K283" s="662"/>
      <c r="L283" s="664">
        <v>118.02</v>
      </c>
      <c r="M283" s="664">
        <v>2</v>
      </c>
      <c r="N283" s="665">
        <v>236.04</v>
      </c>
    </row>
    <row r="284" spans="1:14" ht="14.4" customHeight="1" x14ac:dyDescent="0.3">
      <c r="A284" s="660" t="s">
        <v>579</v>
      </c>
      <c r="B284" s="661" t="s">
        <v>580</v>
      </c>
      <c r="C284" s="662" t="s">
        <v>585</v>
      </c>
      <c r="D284" s="663" t="s">
        <v>2846</v>
      </c>
      <c r="E284" s="662" t="s">
        <v>602</v>
      </c>
      <c r="F284" s="663" t="s">
        <v>2850</v>
      </c>
      <c r="G284" s="662" t="s">
        <v>633</v>
      </c>
      <c r="H284" s="662" t="s">
        <v>1575</v>
      </c>
      <c r="I284" s="662" t="s">
        <v>1575</v>
      </c>
      <c r="J284" s="662" t="s">
        <v>688</v>
      </c>
      <c r="K284" s="662" t="s">
        <v>1576</v>
      </c>
      <c r="L284" s="664">
        <v>59.837142857142858</v>
      </c>
      <c r="M284" s="664">
        <v>7</v>
      </c>
      <c r="N284" s="665">
        <v>418.86</v>
      </c>
    </row>
    <row r="285" spans="1:14" ht="14.4" customHeight="1" x14ac:dyDescent="0.3">
      <c r="A285" s="660" t="s">
        <v>579</v>
      </c>
      <c r="B285" s="661" t="s">
        <v>580</v>
      </c>
      <c r="C285" s="662" t="s">
        <v>585</v>
      </c>
      <c r="D285" s="663" t="s">
        <v>2846</v>
      </c>
      <c r="E285" s="662" t="s">
        <v>602</v>
      </c>
      <c r="F285" s="663" t="s">
        <v>2850</v>
      </c>
      <c r="G285" s="662" t="s">
        <v>633</v>
      </c>
      <c r="H285" s="662" t="s">
        <v>1577</v>
      </c>
      <c r="I285" s="662" t="s">
        <v>237</v>
      </c>
      <c r="J285" s="662" t="s">
        <v>1578</v>
      </c>
      <c r="K285" s="662"/>
      <c r="L285" s="664">
        <v>139.15</v>
      </c>
      <c r="M285" s="664">
        <v>6</v>
      </c>
      <c r="N285" s="665">
        <v>834.90000000000009</v>
      </c>
    </row>
    <row r="286" spans="1:14" ht="14.4" customHeight="1" x14ac:dyDescent="0.3">
      <c r="A286" s="660" t="s">
        <v>579</v>
      </c>
      <c r="B286" s="661" t="s">
        <v>580</v>
      </c>
      <c r="C286" s="662" t="s">
        <v>585</v>
      </c>
      <c r="D286" s="663" t="s">
        <v>2846</v>
      </c>
      <c r="E286" s="662" t="s">
        <v>602</v>
      </c>
      <c r="F286" s="663" t="s">
        <v>2850</v>
      </c>
      <c r="G286" s="662" t="s">
        <v>633</v>
      </c>
      <c r="H286" s="662" t="s">
        <v>1579</v>
      </c>
      <c r="I286" s="662" t="s">
        <v>237</v>
      </c>
      <c r="J286" s="662" t="s">
        <v>1580</v>
      </c>
      <c r="K286" s="662"/>
      <c r="L286" s="664">
        <v>160.328831341957</v>
      </c>
      <c r="M286" s="664">
        <v>2</v>
      </c>
      <c r="N286" s="665">
        <v>320.657662683914</v>
      </c>
    </row>
    <row r="287" spans="1:14" ht="14.4" customHeight="1" x14ac:dyDescent="0.3">
      <c r="A287" s="660" t="s">
        <v>579</v>
      </c>
      <c r="B287" s="661" t="s">
        <v>580</v>
      </c>
      <c r="C287" s="662" t="s">
        <v>585</v>
      </c>
      <c r="D287" s="663" t="s">
        <v>2846</v>
      </c>
      <c r="E287" s="662" t="s">
        <v>602</v>
      </c>
      <c r="F287" s="663" t="s">
        <v>2850</v>
      </c>
      <c r="G287" s="662" t="s">
        <v>633</v>
      </c>
      <c r="H287" s="662" t="s">
        <v>1581</v>
      </c>
      <c r="I287" s="662" t="s">
        <v>1582</v>
      </c>
      <c r="J287" s="662" t="s">
        <v>1583</v>
      </c>
      <c r="K287" s="662" t="s">
        <v>1326</v>
      </c>
      <c r="L287" s="664">
        <v>68</v>
      </c>
      <c r="M287" s="664">
        <v>1</v>
      </c>
      <c r="N287" s="665">
        <v>68</v>
      </c>
    </row>
    <row r="288" spans="1:14" ht="14.4" customHeight="1" x14ac:dyDescent="0.3">
      <c r="A288" s="660" t="s">
        <v>579</v>
      </c>
      <c r="B288" s="661" t="s">
        <v>580</v>
      </c>
      <c r="C288" s="662" t="s">
        <v>585</v>
      </c>
      <c r="D288" s="663" t="s">
        <v>2846</v>
      </c>
      <c r="E288" s="662" t="s">
        <v>602</v>
      </c>
      <c r="F288" s="663" t="s">
        <v>2850</v>
      </c>
      <c r="G288" s="662" t="s">
        <v>633</v>
      </c>
      <c r="H288" s="662" t="s">
        <v>1584</v>
      </c>
      <c r="I288" s="662" t="s">
        <v>1584</v>
      </c>
      <c r="J288" s="662" t="s">
        <v>1585</v>
      </c>
      <c r="K288" s="662" t="s">
        <v>1586</v>
      </c>
      <c r="L288" s="664">
        <v>426.96</v>
      </c>
      <c r="M288" s="664">
        <v>1</v>
      </c>
      <c r="N288" s="665">
        <v>426.96</v>
      </c>
    </row>
    <row r="289" spans="1:14" ht="14.4" customHeight="1" x14ac:dyDescent="0.3">
      <c r="A289" s="660" t="s">
        <v>579</v>
      </c>
      <c r="B289" s="661" t="s">
        <v>580</v>
      </c>
      <c r="C289" s="662" t="s">
        <v>585</v>
      </c>
      <c r="D289" s="663" t="s">
        <v>2846</v>
      </c>
      <c r="E289" s="662" t="s">
        <v>602</v>
      </c>
      <c r="F289" s="663" t="s">
        <v>2850</v>
      </c>
      <c r="G289" s="662" t="s">
        <v>633</v>
      </c>
      <c r="H289" s="662" t="s">
        <v>1587</v>
      </c>
      <c r="I289" s="662" t="s">
        <v>237</v>
      </c>
      <c r="J289" s="662" t="s">
        <v>1588</v>
      </c>
      <c r="K289" s="662"/>
      <c r="L289" s="664">
        <v>39.654945336080594</v>
      </c>
      <c r="M289" s="664">
        <v>6</v>
      </c>
      <c r="N289" s="665">
        <v>237.92967201648358</v>
      </c>
    </row>
    <row r="290" spans="1:14" ht="14.4" customHeight="1" x14ac:dyDescent="0.3">
      <c r="A290" s="660" t="s">
        <v>579</v>
      </c>
      <c r="B290" s="661" t="s">
        <v>580</v>
      </c>
      <c r="C290" s="662" t="s">
        <v>585</v>
      </c>
      <c r="D290" s="663" t="s">
        <v>2846</v>
      </c>
      <c r="E290" s="662" t="s">
        <v>602</v>
      </c>
      <c r="F290" s="663" t="s">
        <v>2850</v>
      </c>
      <c r="G290" s="662" t="s">
        <v>633</v>
      </c>
      <c r="H290" s="662" t="s">
        <v>1589</v>
      </c>
      <c r="I290" s="662" t="s">
        <v>237</v>
      </c>
      <c r="J290" s="662" t="s">
        <v>1590</v>
      </c>
      <c r="K290" s="662"/>
      <c r="L290" s="664">
        <v>35.819375000000008</v>
      </c>
      <c r="M290" s="664">
        <v>16</v>
      </c>
      <c r="N290" s="665">
        <v>573.11000000000013</v>
      </c>
    </row>
    <row r="291" spans="1:14" ht="14.4" customHeight="1" x14ac:dyDescent="0.3">
      <c r="A291" s="660" t="s">
        <v>579</v>
      </c>
      <c r="B291" s="661" t="s">
        <v>580</v>
      </c>
      <c r="C291" s="662" t="s">
        <v>585</v>
      </c>
      <c r="D291" s="663" t="s">
        <v>2846</v>
      </c>
      <c r="E291" s="662" t="s">
        <v>602</v>
      </c>
      <c r="F291" s="663" t="s">
        <v>2850</v>
      </c>
      <c r="G291" s="662" t="s">
        <v>633</v>
      </c>
      <c r="H291" s="662" t="s">
        <v>1591</v>
      </c>
      <c r="I291" s="662" t="s">
        <v>237</v>
      </c>
      <c r="J291" s="662" t="s">
        <v>1592</v>
      </c>
      <c r="K291" s="662" t="s">
        <v>1543</v>
      </c>
      <c r="L291" s="664">
        <v>12.948876068330099</v>
      </c>
      <c r="M291" s="664">
        <v>6150</v>
      </c>
      <c r="N291" s="665">
        <v>79635.58782023011</v>
      </c>
    </row>
    <row r="292" spans="1:14" ht="14.4" customHeight="1" x14ac:dyDescent="0.3">
      <c r="A292" s="660" t="s">
        <v>579</v>
      </c>
      <c r="B292" s="661" t="s">
        <v>580</v>
      </c>
      <c r="C292" s="662" t="s">
        <v>585</v>
      </c>
      <c r="D292" s="663" t="s">
        <v>2846</v>
      </c>
      <c r="E292" s="662" t="s">
        <v>602</v>
      </c>
      <c r="F292" s="663" t="s">
        <v>2850</v>
      </c>
      <c r="G292" s="662" t="s">
        <v>633</v>
      </c>
      <c r="H292" s="662" t="s">
        <v>1593</v>
      </c>
      <c r="I292" s="662" t="s">
        <v>1593</v>
      </c>
      <c r="J292" s="662" t="s">
        <v>1594</v>
      </c>
      <c r="K292" s="662" t="s">
        <v>812</v>
      </c>
      <c r="L292" s="664">
        <v>118.85979909215457</v>
      </c>
      <c r="M292" s="664">
        <v>1</v>
      </c>
      <c r="N292" s="665">
        <v>118.85979909215457</v>
      </c>
    </row>
    <row r="293" spans="1:14" ht="14.4" customHeight="1" x14ac:dyDescent="0.3">
      <c r="A293" s="660" t="s">
        <v>579</v>
      </c>
      <c r="B293" s="661" t="s">
        <v>580</v>
      </c>
      <c r="C293" s="662" t="s">
        <v>585</v>
      </c>
      <c r="D293" s="663" t="s">
        <v>2846</v>
      </c>
      <c r="E293" s="662" t="s">
        <v>602</v>
      </c>
      <c r="F293" s="663" t="s">
        <v>2850</v>
      </c>
      <c r="G293" s="662" t="s">
        <v>633</v>
      </c>
      <c r="H293" s="662" t="s">
        <v>1595</v>
      </c>
      <c r="I293" s="662" t="s">
        <v>1595</v>
      </c>
      <c r="J293" s="662" t="s">
        <v>1596</v>
      </c>
      <c r="K293" s="662" t="s">
        <v>1597</v>
      </c>
      <c r="L293" s="664">
        <v>41.39</v>
      </c>
      <c r="M293" s="664">
        <v>1</v>
      </c>
      <c r="N293" s="665">
        <v>41.39</v>
      </c>
    </row>
    <row r="294" spans="1:14" ht="14.4" customHeight="1" x14ac:dyDescent="0.3">
      <c r="A294" s="660" t="s">
        <v>579</v>
      </c>
      <c r="B294" s="661" t="s">
        <v>580</v>
      </c>
      <c r="C294" s="662" t="s">
        <v>585</v>
      </c>
      <c r="D294" s="663" t="s">
        <v>2846</v>
      </c>
      <c r="E294" s="662" t="s">
        <v>602</v>
      </c>
      <c r="F294" s="663" t="s">
        <v>2850</v>
      </c>
      <c r="G294" s="662" t="s">
        <v>633</v>
      </c>
      <c r="H294" s="662" t="s">
        <v>1598</v>
      </c>
      <c r="I294" s="662" t="s">
        <v>1599</v>
      </c>
      <c r="J294" s="662" t="s">
        <v>1600</v>
      </c>
      <c r="K294" s="662" t="s">
        <v>1601</v>
      </c>
      <c r="L294" s="664">
        <v>8.9700000000000006</v>
      </c>
      <c r="M294" s="664">
        <v>160</v>
      </c>
      <c r="N294" s="665">
        <v>1435.2</v>
      </c>
    </row>
    <row r="295" spans="1:14" ht="14.4" customHeight="1" x14ac:dyDescent="0.3">
      <c r="A295" s="660" t="s">
        <v>579</v>
      </c>
      <c r="B295" s="661" t="s">
        <v>580</v>
      </c>
      <c r="C295" s="662" t="s">
        <v>585</v>
      </c>
      <c r="D295" s="663" t="s">
        <v>2846</v>
      </c>
      <c r="E295" s="662" t="s">
        <v>602</v>
      </c>
      <c r="F295" s="663" t="s">
        <v>2850</v>
      </c>
      <c r="G295" s="662" t="s">
        <v>633</v>
      </c>
      <c r="H295" s="662" t="s">
        <v>1602</v>
      </c>
      <c r="I295" s="662" t="s">
        <v>237</v>
      </c>
      <c r="J295" s="662" t="s">
        <v>1603</v>
      </c>
      <c r="K295" s="662" t="s">
        <v>1604</v>
      </c>
      <c r="L295" s="664">
        <v>49.997291666666662</v>
      </c>
      <c r="M295" s="664">
        <v>1</v>
      </c>
      <c r="N295" s="665">
        <v>49.997291666666662</v>
      </c>
    </row>
    <row r="296" spans="1:14" ht="14.4" customHeight="1" x14ac:dyDescent="0.3">
      <c r="A296" s="660" t="s">
        <v>579</v>
      </c>
      <c r="B296" s="661" t="s">
        <v>580</v>
      </c>
      <c r="C296" s="662" t="s">
        <v>585</v>
      </c>
      <c r="D296" s="663" t="s">
        <v>2846</v>
      </c>
      <c r="E296" s="662" t="s">
        <v>602</v>
      </c>
      <c r="F296" s="663" t="s">
        <v>2850</v>
      </c>
      <c r="G296" s="662" t="s">
        <v>633</v>
      </c>
      <c r="H296" s="662" t="s">
        <v>1605</v>
      </c>
      <c r="I296" s="662" t="s">
        <v>1606</v>
      </c>
      <c r="J296" s="662" t="s">
        <v>1607</v>
      </c>
      <c r="K296" s="662"/>
      <c r="L296" s="664">
        <v>188.74</v>
      </c>
      <c r="M296" s="664">
        <v>2</v>
      </c>
      <c r="N296" s="665">
        <v>377.48</v>
      </c>
    </row>
    <row r="297" spans="1:14" ht="14.4" customHeight="1" x14ac:dyDescent="0.3">
      <c r="A297" s="660" t="s">
        <v>579</v>
      </c>
      <c r="B297" s="661" t="s">
        <v>580</v>
      </c>
      <c r="C297" s="662" t="s">
        <v>585</v>
      </c>
      <c r="D297" s="663" t="s">
        <v>2846</v>
      </c>
      <c r="E297" s="662" t="s">
        <v>602</v>
      </c>
      <c r="F297" s="663" t="s">
        <v>2850</v>
      </c>
      <c r="G297" s="662" t="s">
        <v>1608</v>
      </c>
      <c r="H297" s="662" t="s">
        <v>1609</v>
      </c>
      <c r="I297" s="662" t="s">
        <v>1609</v>
      </c>
      <c r="J297" s="662" t="s">
        <v>1610</v>
      </c>
      <c r="K297" s="662" t="s">
        <v>1611</v>
      </c>
      <c r="L297" s="664">
        <v>128.12999999999997</v>
      </c>
      <c r="M297" s="664">
        <v>2</v>
      </c>
      <c r="N297" s="665">
        <v>256.25999999999993</v>
      </c>
    </row>
    <row r="298" spans="1:14" ht="14.4" customHeight="1" x14ac:dyDescent="0.3">
      <c r="A298" s="660" t="s">
        <v>579</v>
      </c>
      <c r="B298" s="661" t="s">
        <v>580</v>
      </c>
      <c r="C298" s="662" t="s">
        <v>585</v>
      </c>
      <c r="D298" s="663" t="s">
        <v>2846</v>
      </c>
      <c r="E298" s="662" t="s">
        <v>602</v>
      </c>
      <c r="F298" s="663" t="s">
        <v>2850</v>
      </c>
      <c r="G298" s="662" t="s">
        <v>1608</v>
      </c>
      <c r="H298" s="662" t="s">
        <v>1612</v>
      </c>
      <c r="I298" s="662" t="s">
        <v>1612</v>
      </c>
      <c r="J298" s="662" t="s">
        <v>1613</v>
      </c>
      <c r="K298" s="662" t="s">
        <v>1614</v>
      </c>
      <c r="L298" s="664">
        <v>13.315000000000003</v>
      </c>
      <c r="M298" s="664">
        <v>6</v>
      </c>
      <c r="N298" s="665">
        <v>79.890000000000015</v>
      </c>
    </row>
    <row r="299" spans="1:14" ht="14.4" customHeight="1" x14ac:dyDescent="0.3">
      <c r="A299" s="660" t="s">
        <v>579</v>
      </c>
      <c r="B299" s="661" t="s">
        <v>580</v>
      </c>
      <c r="C299" s="662" t="s">
        <v>585</v>
      </c>
      <c r="D299" s="663" t="s">
        <v>2846</v>
      </c>
      <c r="E299" s="662" t="s">
        <v>602</v>
      </c>
      <c r="F299" s="663" t="s">
        <v>2850</v>
      </c>
      <c r="G299" s="662" t="s">
        <v>1608</v>
      </c>
      <c r="H299" s="662" t="s">
        <v>1615</v>
      </c>
      <c r="I299" s="662" t="s">
        <v>1615</v>
      </c>
      <c r="J299" s="662" t="s">
        <v>1616</v>
      </c>
      <c r="K299" s="662" t="s">
        <v>1617</v>
      </c>
      <c r="L299" s="664">
        <v>19.021826825176174</v>
      </c>
      <c r="M299" s="664">
        <v>22</v>
      </c>
      <c r="N299" s="665">
        <v>418.48019015387581</v>
      </c>
    </row>
    <row r="300" spans="1:14" ht="14.4" customHeight="1" x14ac:dyDescent="0.3">
      <c r="A300" s="660" t="s">
        <v>579</v>
      </c>
      <c r="B300" s="661" t="s">
        <v>580</v>
      </c>
      <c r="C300" s="662" t="s">
        <v>585</v>
      </c>
      <c r="D300" s="663" t="s">
        <v>2846</v>
      </c>
      <c r="E300" s="662" t="s">
        <v>602</v>
      </c>
      <c r="F300" s="663" t="s">
        <v>2850</v>
      </c>
      <c r="G300" s="662" t="s">
        <v>1608</v>
      </c>
      <c r="H300" s="662" t="s">
        <v>1618</v>
      </c>
      <c r="I300" s="662" t="s">
        <v>1619</v>
      </c>
      <c r="J300" s="662" t="s">
        <v>1620</v>
      </c>
      <c r="K300" s="662" t="s">
        <v>1621</v>
      </c>
      <c r="L300" s="664">
        <v>36.329991355278722</v>
      </c>
      <c r="M300" s="664">
        <v>22</v>
      </c>
      <c r="N300" s="665">
        <v>799.25980981613191</v>
      </c>
    </row>
    <row r="301" spans="1:14" ht="14.4" customHeight="1" x14ac:dyDescent="0.3">
      <c r="A301" s="660" t="s">
        <v>579</v>
      </c>
      <c r="B301" s="661" t="s">
        <v>580</v>
      </c>
      <c r="C301" s="662" t="s">
        <v>585</v>
      </c>
      <c r="D301" s="663" t="s">
        <v>2846</v>
      </c>
      <c r="E301" s="662" t="s">
        <v>602</v>
      </c>
      <c r="F301" s="663" t="s">
        <v>2850</v>
      </c>
      <c r="G301" s="662" t="s">
        <v>1608</v>
      </c>
      <c r="H301" s="662" t="s">
        <v>1622</v>
      </c>
      <c r="I301" s="662" t="s">
        <v>1623</v>
      </c>
      <c r="J301" s="662" t="s">
        <v>1624</v>
      </c>
      <c r="K301" s="662" t="s">
        <v>1625</v>
      </c>
      <c r="L301" s="664">
        <v>133.85960408034836</v>
      </c>
      <c r="M301" s="664">
        <v>2</v>
      </c>
      <c r="N301" s="665">
        <v>267.71920816069672</v>
      </c>
    </row>
    <row r="302" spans="1:14" ht="14.4" customHeight="1" x14ac:dyDescent="0.3">
      <c r="A302" s="660" t="s">
        <v>579</v>
      </c>
      <c r="B302" s="661" t="s">
        <v>580</v>
      </c>
      <c r="C302" s="662" t="s">
        <v>585</v>
      </c>
      <c r="D302" s="663" t="s">
        <v>2846</v>
      </c>
      <c r="E302" s="662" t="s">
        <v>602</v>
      </c>
      <c r="F302" s="663" t="s">
        <v>2850</v>
      </c>
      <c r="G302" s="662" t="s">
        <v>1608</v>
      </c>
      <c r="H302" s="662" t="s">
        <v>1626</v>
      </c>
      <c r="I302" s="662" t="s">
        <v>1627</v>
      </c>
      <c r="J302" s="662" t="s">
        <v>1628</v>
      </c>
      <c r="K302" s="662" t="s">
        <v>1629</v>
      </c>
      <c r="L302" s="664">
        <v>47.298874190097806</v>
      </c>
      <c r="M302" s="664">
        <v>52</v>
      </c>
      <c r="N302" s="665">
        <v>2459.5414578850859</v>
      </c>
    </row>
    <row r="303" spans="1:14" ht="14.4" customHeight="1" x14ac:dyDescent="0.3">
      <c r="A303" s="660" t="s">
        <v>579</v>
      </c>
      <c r="B303" s="661" t="s">
        <v>580</v>
      </c>
      <c r="C303" s="662" t="s">
        <v>585</v>
      </c>
      <c r="D303" s="663" t="s">
        <v>2846</v>
      </c>
      <c r="E303" s="662" t="s">
        <v>602</v>
      </c>
      <c r="F303" s="663" t="s">
        <v>2850</v>
      </c>
      <c r="G303" s="662" t="s">
        <v>1608</v>
      </c>
      <c r="H303" s="662" t="s">
        <v>1630</v>
      </c>
      <c r="I303" s="662" t="s">
        <v>1631</v>
      </c>
      <c r="J303" s="662" t="s">
        <v>1628</v>
      </c>
      <c r="K303" s="662" t="s">
        <v>1632</v>
      </c>
      <c r="L303" s="664">
        <v>94.632142667839432</v>
      </c>
      <c r="M303" s="664">
        <v>20</v>
      </c>
      <c r="N303" s="665">
        <v>1892.6428533567887</v>
      </c>
    </row>
    <row r="304" spans="1:14" ht="14.4" customHeight="1" x14ac:dyDescent="0.3">
      <c r="A304" s="660" t="s">
        <v>579</v>
      </c>
      <c r="B304" s="661" t="s">
        <v>580</v>
      </c>
      <c r="C304" s="662" t="s">
        <v>585</v>
      </c>
      <c r="D304" s="663" t="s">
        <v>2846</v>
      </c>
      <c r="E304" s="662" t="s">
        <v>602</v>
      </c>
      <c r="F304" s="663" t="s">
        <v>2850</v>
      </c>
      <c r="G304" s="662" t="s">
        <v>1608</v>
      </c>
      <c r="H304" s="662" t="s">
        <v>1633</v>
      </c>
      <c r="I304" s="662" t="s">
        <v>1634</v>
      </c>
      <c r="J304" s="662" t="s">
        <v>1635</v>
      </c>
      <c r="K304" s="662" t="s">
        <v>1636</v>
      </c>
      <c r="L304" s="664">
        <v>123.26010056130669</v>
      </c>
      <c r="M304" s="664">
        <v>8</v>
      </c>
      <c r="N304" s="665">
        <v>986.08080449045349</v>
      </c>
    </row>
    <row r="305" spans="1:14" ht="14.4" customHeight="1" x14ac:dyDescent="0.3">
      <c r="A305" s="660" t="s">
        <v>579</v>
      </c>
      <c r="B305" s="661" t="s">
        <v>580</v>
      </c>
      <c r="C305" s="662" t="s">
        <v>585</v>
      </c>
      <c r="D305" s="663" t="s">
        <v>2846</v>
      </c>
      <c r="E305" s="662" t="s">
        <v>602</v>
      </c>
      <c r="F305" s="663" t="s">
        <v>2850</v>
      </c>
      <c r="G305" s="662" t="s">
        <v>1608</v>
      </c>
      <c r="H305" s="662" t="s">
        <v>1637</v>
      </c>
      <c r="I305" s="662" t="s">
        <v>1638</v>
      </c>
      <c r="J305" s="662" t="s">
        <v>1639</v>
      </c>
      <c r="K305" s="662" t="s">
        <v>1170</v>
      </c>
      <c r="L305" s="664">
        <v>49.660000000000011</v>
      </c>
      <c r="M305" s="664">
        <v>2</v>
      </c>
      <c r="N305" s="665">
        <v>99.320000000000022</v>
      </c>
    </row>
    <row r="306" spans="1:14" ht="14.4" customHeight="1" x14ac:dyDescent="0.3">
      <c r="A306" s="660" t="s">
        <v>579</v>
      </c>
      <c r="B306" s="661" t="s">
        <v>580</v>
      </c>
      <c r="C306" s="662" t="s">
        <v>585</v>
      </c>
      <c r="D306" s="663" t="s">
        <v>2846</v>
      </c>
      <c r="E306" s="662" t="s">
        <v>602</v>
      </c>
      <c r="F306" s="663" t="s">
        <v>2850</v>
      </c>
      <c r="G306" s="662" t="s">
        <v>1608</v>
      </c>
      <c r="H306" s="662" t="s">
        <v>1640</v>
      </c>
      <c r="I306" s="662" t="s">
        <v>1641</v>
      </c>
      <c r="J306" s="662" t="s">
        <v>1642</v>
      </c>
      <c r="K306" s="662" t="s">
        <v>1166</v>
      </c>
      <c r="L306" s="664">
        <v>89.418446128512443</v>
      </c>
      <c r="M306" s="664">
        <v>13</v>
      </c>
      <c r="N306" s="665">
        <v>1162.4397996706618</v>
      </c>
    </row>
    <row r="307" spans="1:14" ht="14.4" customHeight="1" x14ac:dyDescent="0.3">
      <c r="A307" s="660" t="s">
        <v>579</v>
      </c>
      <c r="B307" s="661" t="s">
        <v>580</v>
      </c>
      <c r="C307" s="662" t="s">
        <v>585</v>
      </c>
      <c r="D307" s="663" t="s">
        <v>2846</v>
      </c>
      <c r="E307" s="662" t="s">
        <v>602</v>
      </c>
      <c r="F307" s="663" t="s">
        <v>2850</v>
      </c>
      <c r="G307" s="662" t="s">
        <v>1608</v>
      </c>
      <c r="H307" s="662" t="s">
        <v>1643</v>
      </c>
      <c r="I307" s="662" t="s">
        <v>1644</v>
      </c>
      <c r="J307" s="662" t="s">
        <v>1645</v>
      </c>
      <c r="K307" s="662" t="s">
        <v>1646</v>
      </c>
      <c r="L307" s="664">
        <v>103.62999870504458</v>
      </c>
      <c r="M307" s="664">
        <v>10</v>
      </c>
      <c r="N307" s="665">
        <v>1036.2999870504459</v>
      </c>
    </row>
    <row r="308" spans="1:14" ht="14.4" customHeight="1" x14ac:dyDescent="0.3">
      <c r="A308" s="660" t="s">
        <v>579</v>
      </c>
      <c r="B308" s="661" t="s">
        <v>580</v>
      </c>
      <c r="C308" s="662" t="s">
        <v>585</v>
      </c>
      <c r="D308" s="663" t="s">
        <v>2846</v>
      </c>
      <c r="E308" s="662" t="s">
        <v>602</v>
      </c>
      <c r="F308" s="663" t="s">
        <v>2850</v>
      </c>
      <c r="G308" s="662" t="s">
        <v>1608</v>
      </c>
      <c r="H308" s="662" t="s">
        <v>1647</v>
      </c>
      <c r="I308" s="662" t="s">
        <v>1648</v>
      </c>
      <c r="J308" s="662" t="s">
        <v>1645</v>
      </c>
      <c r="K308" s="662" t="s">
        <v>1649</v>
      </c>
      <c r="L308" s="664">
        <v>176.96340764295746</v>
      </c>
      <c r="M308" s="664">
        <v>3</v>
      </c>
      <c r="N308" s="665">
        <v>530.89022292887239</v>
      </c>
    </row>
    <row r="309" spans="1:14" ht="14.4" customHeight="1" x14ac:dyDescent="0.3">
      <c r="A309" s="660" t="s">
        <v>579</v>
      </c>
      <c r="B309" s="661" t="s">
        <v>580</v>
      </c>
      <c r="C309" s="662" t="s">
        <v>585</v>
      </c>
      <c r="D309" s="663" t="s">
        <v>2846</v>
      </c>
      <c r="E309" s="662" t="s">
        <v>602</v>
      </c>
      <c r="F309" s="663" t="s">
        <v>2850</v>
      </c>
      <c r="G309" s="662" t="s">
        <v>1608</v>
      </c>
      <c r="H309" s="662" t="s">
        <v>1650</v>
      </c>
      <c r="I309" s="662" t="s">
        <v>1651</v>
      </c>
      <c r="J309" s="662" t="s">
        <v>1652</v>
      </c>
      <c r="K309" s="662" t="s">
        <v>1653</v>
      </c>
      <c r="L309" s="664">
        <v>144.52997906922369</v>
      </c>
      <c r="M309" s="664">
        <v>62</v>
      </c>
      <c r="N309" s="665">
        <v>8960.8587022918691</v>
      </c>
    </row>
    <row r="310" spans="1:14" ht="14.4" customHeight="1" x14ac:dyDescent="0.3">
      <c r="A310" s="660" t="s">
        <v>579</v>
      </c>
      <c r="B310" s="661" t="s">
        <v>580</v>
      </c>
      <c r="C310" s="662" t="s">
        <v>585</v>
      </c>
      <c r="D310" s="663" t="s">
        <v>2846</v>
      </c>
      <c r="E310" s="662" t="s">
        <v>602</v>
      </c>
      <c r="F310" s="663" t="s">
        <v>2850</v>
      </c>
      <c r="G310" s="662" t="s">
        <v>1608</v>
      </c>
      <c r="H310" s="662" t="s">
        <v>1654</v>
      </c>
      <c r="I310" s="662" t="s">
        <v>1655</v>
      </c>
      <c r="J310" s="662" t="s">
        <v>1656</v>
      </c>
      <c r="K310" s="662" t="s">
        <v>1657</v>
      </c>
      <c r="L310" s="664">
        <v>1240.7123233802311</v>
      </c>
      <c r="M310" s="664">
        <v>3</v>
      </c>
      <c r="N310" s="665">
        <v>3722.1369701406934</v>
      </c>
    </row>
    <row r="311" spans="1:14" ht="14.4" customHeight="1" x14ac:dyDescent="0.3">
      <c r="A311" s="660" t="s">
        <v>579</v>
      </c>
      <c r="B311" s="661" t="s">
        <v>580</v>
      </c>
      <c r="C311" s="662" t="s">
        <v>585</v>
      </c>
      <c r="D311" s="663" t="s">
        <v>2846</v>
      </c>
      <c r="E311" s="662" t="s">
        <v>602</v>
      </c>
      <c r="F311" s="663" t="s">
        <v>2850</v>
      </c>
      <c r="G311" s="662" t="s">
        <v>1608</v>
      </c>
      <c r="H311" s="662" t="s">
        <v>1658</v>
      </c>
      <c r="I311" s="662" t="s">
        <v>1659</v>
      </c>
      <c r="J311" s="662" t="s">
        <v>1660</v>
      </c>
      <c r="K311" s="662" t="s">
        <v>1661</v>
      </c>
      <c r="L311" s="664">
        <v>801.73</v>
      </c>
      <c r="M311" s="664">
        <v>1</v>
      </c>
      <c r="N311" s="665">
        <v>801.73</v>
      </c>
    </row>
    <row r="312" spans="1:14" ht="14.4" customHeight="1" x14ac:dyDescent="0.3">
      <c r="A312" s="660" t="s">
        <v>579</v>
      </c>
      <c r="B312" s="661" t="s">
        <v>580</v>
      </c>
      <c r="C312" s="662" t="s">
        <v>585</v>
      </c>
      <c r="D312" s="663" t="s">
        <v>2846</v>
      </c>
      <c r="E312" s="662" t="s">
        <v>602</v>
      </c>
      <c r="F312" s="663" t="s">
        <v>2850</v>
      </c>
      <c r="G312" s="662" t="s">
        <v>1608</v>
      </c>
      <c r="H312" s="662" t="s">
        <v>1662</v>
      </c>
      <c r="I312" s="662" t="s">
        <v>1663</v>
      </c>
      <c r="J312" s="662" t="s">
        <v>1664</v>
      </c>
      <c r="K312" s="662" t="s">
        <v>1665</v>
      </c>
      <c r="L312" s="664">
        <v>492.19973012090861</v>
      </c>
      <c r="M312" s="664">
        <v>39</v>
      </c>
      <c r="N312" s="665">
        <v>19195.789474715435</v>
      </c>
    </row>
    <row r="313" spans="1:14" ht="14.4" customHeight="1" x14ac:dyDescent="0.3">
      <c r="A313" s="660" t="s">
        <v>579</v>
      </c>
      <c r="B313" s="661" t="s">
        <v>580</v>
      </c>
      <c r="C313" s="662" t="s">
        <v>585</v>
      </c>
      <c r="D313" s="663" t="s">
        <v>2846</v>
      </c>
      <c r="E313" s="662" t="s">
        <v>602</v>
      </c>
      <c r="F313" s="663" t="s">
        <v>2850</v>
      </c>
      <c r="G313" s="662" t="s">
        <v>1608</v>
      </c>
      <c r="H313" s="662" t="s">
        <v>1666</v>
      </c>
      <c r="I313" s="662" t="s">
        <v>1667</v>
      </c>
      <c r="J313" s="662" t="s">
        <v>1664</v>
      </c>
      <c r="K313" s="662" t="s">
        <v>1668</v>
      </c>
      <c r="L313" s="664">
        <v>943.00001313309588</v>
      </c>
      <c r="M313" s="664">
        <v>20</v>
      </c>
      <c r="N313" s="665">
        <v>18860.000262661917</v>
      </c>
    </row>
    <row r="314" spans="1:14" ht="14.4" customHeight="1" x14ac:dyDescent="0.3">
      <c r="A314" s="660" t="s">
        <v>579</v>
      </c>
      <c r="B314" s="661" t="s">
        <v>580</v>
      </c>
      <c r="C314" s="662" t="s">
        <v>585</v>
      </c>
      <c r="D314" s="663" t="s">
        <v>2846</v>
      </c>
      <c r="E314" s="662" t="s">
        <v>602</v>
      </c>
      <c r="F314" s="663" t="s">
        <v>2850</v>
      </c>
      <c r="G314" s="662" t="s">
        <v>1608</v>
      </c>
      <c r="H314" s="662" t="s">
        <v>1669</v>
      </c>
      <c r="I314" s="662" t="s">
        <v>1670</v>
      </c>
      <c r="J314" s="662" t="s">
        <v>1664</v>
      </c>
      <c r="K314" s="662" t="s">
        <v>1671</v>
      </c>
      <c r="L314" s="664">
        <v>1057.4596868811279</v>
      </c>
      <c r="M314" s="664">
        <v>7</v>
      </c>
      <c r="N314" s="665">
        <v>7402.2178081678958</v>
      </c>
    </row>
    <row r="315" spans="1:14" ht="14.4" customHeight="1" x14ac:dyDescent="0.3">
      <c r="A315" s="660" t="s">
        <v>579</v>
      </c>
      <c r="B315" s="661" t="s">
        <v>580</v>
      </c>
      <c r="C315" s="662" t="s">
        <v>585</v>
      </c>
      <c r="D315" s="663" t="s">
        <v>2846</v>
      </c>
      <c r="E315" s="662" t="s">
        <v>602</v>
      </c>
      <c r="F315" s="663" t="s">
        <v>2850</v>
      </c>
      <c r="G315" s="662" t="s">
        <v>1608</v>
      </c>
      <c r="H315" s="662" t="s">
        <v>1672</v>
      </c>
      <c r="I315" s="662" t="s">
        <v>1673</v>
      </c>
      <c r="J315" s="662" t="s">
        <v>1674</v>
      </c>
      <c r="K315" s="662" t="s">
        <v>1675</v>
      </c>
      <c r="L315" s="664">
        <v>48.09999949185066</v>
      </c>
      <c r="M315" s="664">
        <v>10</v>
      </c>
      <c r="N315" s="665">
        <v>480.99999491850662</v>
      </c>
    </row>
    <row r="316" spans="1:14" ht="14.4" customHeight="1" x14ac:dyDescent="0.3">
      <c r="A316" s="660" t="s">
        <v>579</v>
      </c>
      <c r="B316" s="661" t="s">
        <v>580</v>
      </c>
      <c r="C316" s="662" t="s">
        <v>585</v>
      </c>
      <c r="D316" s="663" t="s">
        <v>2846</v>
      </c>
      <c r="E316" s="662" t="s">
        <v>602</v>
      </c>
      <c r="F316" s="663" t="s">
        <v>2850</v>
      </c>
      <c r="G316" s="662" t="s">
        <v>1608</v>
      </c>
      <c r="H316" s="662" t="s">
        <v>1676</v>
      </c>
      <c r="I316" s="662" t="s">
        <v>1677</v>
      </c>
      <c r="J316" s="662" t="s">
        <v>1678</v>
      </c>
      <c r="K316" s="662" t="s">
        <v>1679</v>
      </c>
      <c r="L316" s="664">
        <v>112.74999999999996</v>
      </c>
      <c r="M316" s="664">
        <v>1</v>
      </c>
      <c r="N316" s="665">
        <v>112.74999999999996</v>
      </c>
    </row>
    <row r="317" spans="1:14" ht="14.4" customHeight="1" x14ac:dyDescent="0.3">
      <c r="A317" s="660" t="s">
        <v>579</v>
      </c>
      <c r="B317" s="661" t="s">
        <v>580</v>
      </c>
      <c r="C317" s="662" t="s">
        <v>585</v>
      </c>
      <c r="D317" s="663" t="s">
        <v>2846</v>
      </c>
      <c r="E317" s="662" t="s">
        <v>602</v>
      </c>
      <c r="F317" s="663" t="s">
        <v>2850</v>
      </c>
      <c r="G317" s="662" t="s">
        <v>1608</v>
      </c>
      <c r="H317" s="662" t="s">
        <v>1680</v>
      </c>
      <c r="I317" s="662" t="s">
        <v>1681</v>
      </c>
      <c r="J317" s="662" t="s">
        <v>1682</v>
      </c>
      <c r="K317" s="662" t="s">
        <v>1285</v>
      </c>
      <c r="L317" s="664">
        <v>62.013333333333321</v>
      </c>
      <c r="M317" s="664">
        <v>3</v>
      </c>
      <c r="N317" s="665">
        <v>186.03999999999996</v>
      </c>
    </row>
    <row r="318" spans="1:14" ht="14.4" customHeight="1" x14ac:dyDescent="0.3">
      <c r="A318" s="660" t="s">
        <v>579</v>
      </c>
      <c r="B318" s="661" t="s">
        <v>580</v>
      </c>
      <c r="C318" s="662" t="s">
        <v>585</v>
      </c>
      <c r="D318" s="663" t="s">
        <v>2846</v>
      </c>
      <c r="E318" s="662" t="s">
        <v>602</v>
      </c>
      <c r="F318" s="663" t="s">
        <v>2850</v>
      </c>
      <c r="G318" s="662" t="s">
        <v>1608</v>
      </c>
      <c r="H318" s="662" t="s">
        <v>1683</v>
      </c>
      <c r="I318" s="662" t="s">
        <v>1684</v>
      </c>
      <c r="J318" s="662" t="s">
        <v>631</v>
      </c>
      <c r="K318" s="662" t="s">
        <v>1082</v>
      </c>
      <c r="L318" s="664">
        <v>45.600206765456413</v>
      </c>
      <c r="M318" s="664">
        <v>95</v>
      </c>
      <c r="N318" s="665">
        <v>4332.0196427183591</v>
      </c>
    </row>
    <row r="319" spans="1:14" ht="14.4" customHeight="1" x14ac:dyDescent="0.3">
      <c r="A319" s="660" t="s">
        <v>579</v>
      </c>
      <c r="B319" s="661" t="s">
        <v>580</v>
      </c>
      <c r="C319" s="662" t="s">
        <v>585</v>
      </c>
      <c r="D319" s="663" t="s">
        <v>2846</v>
      </c>
      <c r="E319" s="662" t="s">
        <v>602</v>
      </c>
      <c r="F319" s="663" t="s">
        <v>2850</v>
      </c>
      <c r="G319" s="662" t="s">
        <v>1608</v>
      </c>
      <c r="H319" s="662" t="s">
        <v>1685</v>
      </c>
      <c r="I319" s="662" t="s">
        <v>1686</v>
      </c>
      <c r="J319" s="662" t="s">
        <v>1610</v>
      </c>
      <c r="K319" s="662" t="s">
        <v>1687</v>
      </c>
      <c r="L319" s="664">
        <v>36.735488407110559</v>
      </c>
      <c r="M319" s="664">
        <v>22</v>
      </c>
      <c r="N319" s="665">
        <v>808.18074495643236</v>
      </c>
    </row>
    <row r="320" spans="1:14" ht="14.4" customHeight="1" x14ac:dyDescent="0.3">
      <c r="A320" s="660" t="s">
        <v>579</v>
      </c>
      <c r="B320" s="661" t="s">
        <v>580</v>
      </c>
      <c r="C320" s="662" t="s">
        <v>585</v>
      </c>
      <c r="D320" s="663" t="s">
        <v>2846</v>
      </c>
      <c r="E320" s="662" t="s">
        <v>602</v>
      </c>
      <c r="F320" s="663" t="s">
        <v>2850</v>
      </c>
      <c r="G320" s="662" t="s">
        <v>1608</v>
      </c>
      <c r="H320" s="662" t="s">
        <v>1688</v>
      </c>
      <c r="I320" s="662" t="s">
        <v>1689</v>
      </c>
      <c r="J320" s="662" t="s">
        <v>1690</v>
      </c>
      <c r="K320" s="662" t="s">
        <v>1691</v>
      </c>
      <c r="L320" s="664">
        <v>73.514412521612812</v>
      </c>
      <c r="M320" s="664">
        <v>79</v>
      </c>
      <c r="N320" s="665">
        <v>5807.6385892074122</v>
      </c>
    </row>
    <row r="321" spans="1:14" ht="14.4" customHeight="1" x14ac:dyDescent="0.3">
      <c r="A321" s="660" t="s">
        <v>579</v>
      </c>
      <c r="B321" s="661" t="s">
        <v>580</v>
      </c>
      <c r="C321" s="662" t="s">
        <v>585</v>
      </c>
      <c r="D321" s="663" t="s">
        <v>2846</v>
      </c>
      <c r="E321" s="662" t="s">
        <v>602</v>
      </c>
      <c r="F321" s="663" t="s">
        <v>2850</v>
      </c>
      <c r="G321" s="662" t="s">
        <v>1608</v>
      </c>
      <c r="H321" s="662" t="s">
        <v>1692</v>
      </c>
      <c r="I321" s="662" t="s">
        <v>1693</v>
      </c>
      <c r="J321" s="662" t="s">
        <v>1694</v>
      </c>
      <c r="K321" s="662" t="s">
        <v>1695</v>
      </c>
      <c r="L321" s="664">
        <v>79.830000000000013</v>
      </c>
      <c r="M321" s="664">
        <v>7</v>
      </c>
      <c r="N321" s="665">
        <v>558.81000000000006</v>
      </c>
    </row>
    <row r="322" spans="1:14" ht="14.4" customHeight="1" x14ac:dyDescent="0.3">
      <c r="A322" s="660" t="s">
        <v>579</v>
      </c>
      <c r="B322" s="661" t="s">
        <v>580</v>
      </c>
      <c r="C322" s="662" t="s">
        <v>585</v>
      </c>
      <c r="D322" s="663" t="s">
        <v>2846</v>
      </c>
      <c r="E322" s="662" t="s">
        <v>602</v>
      </c>
      <c r="F322" s="663" t="s">
        <v>2850</v>
      </c>
      <c r="G322" s="662" t="s">
        <v>1608</v>
      </c>
      <c r="H322" s="662" t="s">
        <v>1696</v>
      </c>
      <c r="I322" s="662" t="s">
        <v>1697</v>
      </c>
      <c r="J322" s="662" t="s">
        <v>1694</v>
      </c>
      <c r="K322" s="662" t="s">
        <v>1698</v>
      </c>
      <c r="L322" s="664">
        <v>279.42</v>
      </c>
      <c r="M322" s="664">
        <v>1</v>
      </c>
      <c r="N322" s="665">
        <v>279.42</v>
      </c>
    </row>
    <row r="323" spans="1:14" ht="14.4" customHeight="1" x14ac:dyDescent="0.3">
      <c r="A323" s="660" t="s">
        <v>579</v>
      </c>
      <c r="B323" s="661" t="s">
        <v>580</v>
      </c>
      <c r="C323" s="662" t="s">
        <v>585</v>
      </c>
      <c r="D323" s="663" t="s">
        <v>2846</v>
      </c>
      <c r="E323" s="662" t="s">
        <v>602</v>
      </c>
      <c r="F323" s="663" t="s">
        <v>2850</v>
      </c>
      <c r="G323" s="662" t="s">
        <v>1608</v>
      </c>
      <c r="H323" s="662" t="s">
        <v>1699</v>
      </c>
      <c r="I323" s="662" t="s">
        <v>1700</v>
      </c>
      <c r="J323" s="662" t="s">
        <v>1701</v>
      </c>
      <c r="K323" s="662" t="s">
        <v>1702</v>
      </c>
      <c r="L323" s="664">
        <v>55.180075634910267</v>
      </c>
      <c r="M323" s="664">
        <v>7</v>
      </c>
      <c r="N323" s="665">
        <v>386.26052944437185</v>
      </c>
    </row>
    <row r="324" spans="1:14" ht="14.4" customHeight="1" x14ac:dyDescent="0.3">
      <c r="A324" s="660" t="s">
        <v>579</v>
      </c>
      <c r="B324" s="661" t="s">
        <v>580</v>
      </c>
      <c r="C324" s="662" t="s">
        <v>585</v>
      </c>
      <c r="D324" s="663" t="s">
        <v>2846</v>
      </c>
      <c r="E324" s="662" t="s">
        <v>602</v>
      </c>
      <c r="F324" s="663" t="s">
        <v>2850</v>
      </c>
      <c r="G324" s="662" t="s">
        <v>1608</v>
      </c>
      <c r="H324" s="662" t="s">
        <v>1703</v>
      </c>
      <c r="I324" s="662" t="s">
        <v>1704</v>
      </c>
      <c r="J324" s="662" t="s">
        <v>1705</v>
      </c>
      <c r="K324" s="662" t="s">
        <v>1706</v>
      </c>
      <c r="L324" s="664">
        <v>89.686599893289483</v>
      </c>
      <c r="M324" s="664">
        <v>6</v>
      </c>
      <c r="N324" s="665">
        <v>538.11959935973687</v>
      </c>
    </row>
    <row r="325" spans="1:14" ht="14.4" customHeight="1" x14ac:dyDescent="0.3">
      <c r="A325" s="660" t="s">
        <v>579</v>
      </c>
      <c r="B325" s="661" t="s">
        <v>580</v>
      </c>
      <c r="C325" s="662" t="s">
        <v>585</v>
      </c>
      <c r="D325" s="663" t="s">
        <v>2846</v>
      </c>
      <c r="E325" s="662" t="s">
        <v>602</v>
      </c>
      <c r="F325" s="663" t="s">
        <v>2850</v>
      </c>
      <c r="G325" s="662" t="s">
        <v>1608</v>
      </c>
      <c r="H325" s="662" t="s">
        <v>1707</v>
      </c>
      <c r="I325" s="662" t="s">
        <v>1708</v>
      </c>
      <c r="J325" s="662" t="s">
        <v>1709</v>
      </c>
      <c r="K325" s="662" t="s">
        <v>1710</v>
      </c>
      <c r="L325" s="664">
        <v>46.45971149107806</v>
      </c>
      <c r="M325" s="664">
        <v>31</v>
      </c>
      <c r="N325" s="665">
        <v>1440.2510562234199</v>
      </c>
    </row>
    <row r="326" spans="1:14" ht="14.4" customHeight="1" x14ac:dyDescent="0.3">
      <c r="A326" s="660" t="s">
        <v>579</v>
      </c>
      <c r="B326" s="661" t="s">
        <v>580</v>
      </c>
      <c r="C326" s="662" t="s">
        <v>585</v>
      </c>
      <c r="D326" s="663" t="s">
        <v>2846</v>
      </c>
      <c r="E326" s="662" t="s">
        <v>602</v>
      </c>
      <c r="F326" s="663" t="s">
        <v>2850</v>
      </c>
      <c r="G326" s="662" t="s">
        <v>1608</v>
      </c>
      <c r="H326" s="662" t="s">
        <v>1711</v>
      </c>
      <c r="I326" s="662" t="s">
        <v>1712</v>
      </c>
      <c r="J326" s="662" t="s">
        <v>1713</v>
      </c>
      <c r="K326" s="662" t="s">
        <v>1714</v>
      </c>
      <c r="L326" s="664">
        <v>85.513954824741134</v>
      </c>
      <c r="M326" s="664">
        <v>25</v>
      </c>
      <c r="N326" s="665">
        <v>2137.8488706185285</v>
      </c>
    </row>
    <row r="327" spans="1:14" ht="14.4" customHeight="1" x14ac:dyDescent="0.3">
      <c r="A327" s="660" t="s">
        <v>579</v>
      </c>
      <c r="B327" s="661" t="s">
        <v>580</v>
      </c>
      <c r="C327" s="662" t="s">
        <v>585</v>
      </c>
      <c r="D327" s="663" t="s">
        <v>2846</v>
      </c>
      <c r="E327" s="662" t="s">
        <v>602</v>
      </c>
      <c r="F327" s="663" t="s">
        <v>2850</v>
      </c>
      <c r="G327" s="662" t="s">
        <v>1608</v>
      </c>
      <c r="H327" s="662" t="s">
        <v>1715</v>
      </c>
      <c r="I327" s="662" t="s">
        <v>1716</v>
      </c>
      <c r="J327" s="662" t="s">
        <v>1717</v>
      </c>
      <c r="K327" s="662" t="s">
        <v>1718</v>
      </c>
      <c r="L327" s="664">
        <v>1448.8835725868573</v>
      </c>
      <c r="M327" s="664">
        <v>53</v>
      </c>
      <c r="N327" s="665">
        <v>76790.829347103441</v>
      </c>
    </row>
    <row r="328" spans="1:14" ht="14.4" customHeight="1" x14ac:dyDescent="0.3">
      <c r="A328" s="660" t="s">
        <v>579</v>
      </c>
      <c r="B328" s="661" t="s">
        <v>580</v>
      </c>
      <c r="C328" s="662" t="s">
        <v>585</v>
      </c>
      <c r="D328" s="663" t="s">
        <v>2846</v>
      </c>
      <c r="E328" s="662" t="s">
        <v>602</v>
      </c>
      <c r="F328" s="663" t="s">
        <v>2850</v>
      </c>
      <c r="G328" s="662" t="s">
        <v>1608</v>
      </c>
      <c r="H328" s="662" t="s">
        <v>1719</v>
      </c>
      <c r="I328" s="662" t="s">
        <v>1720</v>
      </c>
      <c r="J328" s="662" t="s">
        <v>1717</v>
      </c>
      <c r="K328" s="662" t="s">
        <v>1721</v>
      </c>
      <c r="L328" s="664">
        <v>1964.0003240188194</v>
      </c>
      <c r="M328" s="664">
        <v>25</v>
      </c>
      <c r="N328" s="665">
        <v>49100.008100470484</v>
      </c>
    </row>
    <row r="329" spans="1:14" ht="14.4" customHeight="1" x14ac:dyDescent="0.3">
      <c r="A329" s="660" t="s">
        <v>579</v>
      </c>
      <c r="B329" s="661" t="s">
        <v>580</v>
      </c>
      <c r="C329" s="662" t="s">
        <v>585</v>
      </c>
      <c r="D329" s="663" t="s">
        <v>2846</v>
      </c>
      <c r="E329" s="662" t="s">
        <v>602</v>
      </c>
      <c r="F329" s="663" t="s">
        <v>2850</v>
      </c>
      <c r="G329" s="662" t="s">
        <v>1608</v>
      </c>
      <c r="H329" s="662" t="s">
        <v>1722</v>
      </c>
      <c r="I329" s="662" t="s">
        <v>1723</v>
      </c>
      <c r="J329" s="662" t="s">
        <v>1717</v>
      </c>
      <c r="K329" s="662" t="s">
        <v>1724</v>
      </c>
      <c r="L329" s="664">
        <v>2468.4945748780492</v>
      </c>
      <c r="M329" s="664">
        <v>11</v>
      </c>
      <c r="N329" s="665">
        <v>27153.440323658542</v>
      </c>
    </row>
    <row r="330" spans="1:14" ht="14.4" customHeight="1" x14ac:dyDescent="0.3">
      <c r="A330" s="660" t="s">
        <v>579</v>
      </c>
      <c r="B330" s="661" t="s">
        <v>580</v>
      </c>
      <c r="C330" s="662" t="s">
        <v>585</v>
      </c>
      <c r="D330" s="663" t="s">
        <v>2846</v>
      </c>
      <c r="E330" s="662" t="s">
        <v>602</v>
      </c>
      <c r="F330" s="663" t="s">
        <v>2850</v>
      </c>
      <c r="G330" s="662" t="s">
        <v>1608</v>
      </c>
      <c r="H330" s="662" t="s">
        <v>1725</v>
      </c>
      <c r="I330" s="662" t="s">
        <v>1726</v>
      </c>
      <c r="J330" s="662" t="s">
        <v>1727</v>
      </c>
      <c r="K330" s="662" t="s">
        <v>1728</v>
      </c>
      <c r="L330" s="664">
        <v>103.32000000000001</v>
      </c>
      <c r="M330" s="664">
        <v>1</v>
      </c>
      <c r="N330" s="665">
        <v>103.32000000000001</v>
      </c>
    </row>
    <row r="331" spans="1:14" ht="14.4" customHeight="1" x14ac:dyDescent="0.3">
      <c r="A331" s="660" t="s">
        <v>579</v>
      </c>
      <c r="B331" s="661" t="s">
        <v>580</v>
      </c>
      <c r="C331" s="662" t="s">
        <v>585</v>
      </c>
      <c r="D331" s="663" t="s">
        <v>2846</v>
      </c>
      <c r="E331" s="662" t="s">
        <v>602</v>
      </c>
      <c r="F331" s="663" t="s">
        <v>2850</v>
      </c>
      <c r="G331" s="662" t="s">
        <v>1608</v>
      </c>
      <c r="H331" s="662" t="s">
        <v>1729</v>
      </c>
      <c r="I331" s="662" t="s">
        <v>1729</v>
      </c>
      <c r="J331" s="662" t="s">
        <v>1730</v>
      </c>
      <c r="K331" s="662" t="s">
        <v>1731</v>
      </c>
      <c r="L331" s="664">
        <v>65.230082489956132</v>
      </c>
      <c r="M331" s="664">
        <v>1</v>
      </c>
      <c r="N331" s="665">
        <v>65.230082489956132</v>
      </c>
    </row>
    <row r="332" spans="1:14" ht="14.4" customHeight="1" x14ac:dyDescent="0.3">
      <c r="A332" s="660" t="s">
        <v>579</v>
      </c>
      <c r="B332" s="661" t="s">
        <v>580</v>
      </c>
      <c r="C332" s="662" t="s">
        <v>585</v>
      </c>
      <c r="D332" s="663" t="s">
        <v>2846</v>
      </c>
      <c r="E332" s="662" t="s">
        <v>602</v>
      </c>
      <c r="F332" s="663" t="s">
        <v>2850</v>
      </c>
      <c r="G332" s="662" t="s">
        <v>1608</v>
      </c>
      <c r="H332" s="662" t="s">
        <v>1732</v>
      </c>
      <c r="I332" s="662" t="s">
        <v>1733</v>
      </c>
      <c r="J332" s="662" t="s">
        <v>1734</v>
      </c>
      <c r="K332" s="662" t="s">
        <v>1735</v>
      </c>
      <c r="L332" s="664">
        <v>708.38206427285104</v>
      </c>
      <c r="M332" s="664">
        <v>1</v>
      </c>
      <c r="N332" s="665">
        <v>708.38206427285104</v>
      </c>
    </row>
    <row r="333" spans="1:14" ht="14.4" customHeight="1" x14ac:dyDescent="0.3">
      <c r="A333" s="660" t="s">
        <v>579</v>
      </c>
      <c r="B333" s="661" t="s">
        <v>580</v>
      </c>
      <c r="C333" s="662" t="s">
        <v>585</v>
      </c>
      <c r="D333" s="663" t="s">
        <v>2846</v>
      </c>
      <c r="E333" s="662" t="s">
        <v>602</v>
      </c>
      <c r="F333" s="663" t="s">
        <v>2850</v>
      </c>
      <c r="G333" s="662" t="s">
        <v>1608</v>
      </c>
      <c r="H333" s="662" t="s">
        <v>1736</v>
      </c>
      <c r="I333" s="662" t="s">
        <v>1737</v>
      </c>
      <c r="J333" s="662" t="s">
        <v>1738</v>
      </c>
      <c r="K333" s="662" t="s">
        <v>742</v>
      </c>
      <c r="L333" s="664">
        <v>47.277345245006018</v>
      </c>
      <c r="M333" s="664">
        <v>41</v>
      </c>
      <c r="N333" s="665">
        <v>1938.3711550452467</v>
      </c>
    </row>
    <row r="334" spans="1:14" ht="14.4" customHeight="1" x14ac:dyDescent="0.3">
      <c r="A334" s="660" t="s">
        <v>579</v>
      </c>
      <c r="B334" s="661" t="s">
        <v>580</v>
      </c>
      <c r="C334" s="662" t="s">
        <v>585</v>
      </c>
      <c r="D334" s="663" t="s">
        <v>2846</v>
      </c>
      <c r="E334" s="662" t="s">
        <v>602</v>
      </c>
      <c r="F334" s="663" t="s">
        <v>2850</v>
      </c>
      <c r="G334" s="662" t="s">
        <v>1608</v>
      </c>
      <c r="H334" s="662" t="s">
        <v>1739</v>
      </c>
      <c r="I334" s="662" t="s">
        <v>1739</v>
      </c>
      <c r="J334" s="662" t="s">
        <v>1740</v>
      </c>
      <c r="K334" s="662" t="s">
        <v>1741</v>
      </c>
      <c r="L334" s="664">
        <v>99.064999999999998</v>
      </c>
      <c r="M334" s="664">
        <v>2</v>
      </c>
      <c r="N334" s="665">
        <v>198.13</v>
      </c>
    </row>
    <row r="335" spans="1:14" ht="14.4" customHeight="1" x14ac:dyDescent="0.3">
      <c r="A335" s="660" t="s">
        <v>579</v>
      </c>
      <c r="B335" s="661" t="s">
        <v>580</v>
      </c>
      <c r="C335" s="662" t="s">
        <v>585</v>
      </c>
      <c r="D335" s="663" t="s">
        <v>2846</v>
      </c>
      <c r="E335" s="662" t="s">
        <v>602</v>
      </c>
      <c r="F335" s="663" t="s">
        <v>2850</v>
      </c>
      <c r="G335" s="662" t="s">
        <v>1608</v>
      </c>
      <c r="H335" s="662" t="s">
        <v>1742</v>
      </c>
      <c r="I335" s="662" t="s">
        <v>1743</v>
      </c>
      <c r="J335" s="662" t="s">
        <v>1744</v>
      </c>
      <c r="K335" s="662" t="s">
        <v>1745</v>
      </c>
      <c r="L335" s="664">
        <v>97.978073619654865</v>
      </c>
      <c r="M335" s="664">
        <v>45</v>
      </c>
      <c r="N335" s="665">
        <v>4409.0133128844691</v>
      </c>
    </row>
    <row r="336" spans="1:14" ht="14.4" customHeight="1" x14ac:dyDescent="0.3">
      <c r="A336" s="660" t="s">
        <v>579</v>
      </c>
      <c r="B336" s="661" t="s">
        <v>580</v>
      </c>
      <c r="C336" s="662" t="s">
        <v>585</v>
      </c>
      <c r="D336" s="663" t="s">
        <v>2846</v>
      </c>
      <c r="E336" s="662" t="s">
        <v>602</v>
      </c>
      <c r="F336" s="663" t="s">
        <v>2850</v>
      </c>
      <c r="G336" s="662" t="s">
        <v>1608</v>
      </c>
      <c r="H336" s="662" t="s">
        <v>1746</v>
      </c>
      <c r="I336" s="662" t="s">
        <v>1747</v>
      </c>
      <c r="J336" s="662" t="s">
        <v>1748</v>
      </c>
      <c r="K336" s="662" t="s">
        <v>1749</v>
      </c>
      <c r="L336" s="664">
        <v>331.18400000000003</v>
      </c>
      <c r="M336" s="664">
        <v>5</v>
      </c>
      <c r="N336" s="665">
        <v>1655.92</v>
      </c>
    </row>
    <row r="337" spans="1:14" ht="14.4" customHeight="1" x14ac:dyDescent="0.3">
      <c r="A337" s="660" t="s">
        <v>579</v>
      </c>
      <c r="B337" s="661" t="s">
        <v>580</v>
      </c>
      <c r="C337" s="662" t="s">
        <v>585</v>
      </c>
      <c r="D337" s="663" t="s">
        <v>2846</v>
      </c>
      <c r="E337" s="662" t="s">
        <v>602</v>
      </c>
      <c r="F337" s="663" t="s">
        <v>2850</v>
      </c>
      <c r="G337" s="662" t="s">
        <v>1608</v>
      </c>
      <c r="H337" s="662" t="s">
        <v>1750</v>
      </c>
      <c r="I337" s="662" t="s">
        <v>1751</v>
      </c>
      <c r="J337" s="662" t="s">
        <v>1752</v>
      </c>
      <c r="K337" s="662" t="s">
        <v>1753</v>
      </c>
      <c r="L337" s="664">
        <v>144.75026626111796</v>
      </c>
      <c r="M337" s="664">
        <v>11</v>
      </c>
      <c r="N337" s="665">
        <v>1592.2529288722976</v>
      </c>
    </row>
    <row r="338" spans="1:14" ht="14.4" customHeight="1" x14ac:dyDescent="0.3">
      <c r="A338" s="660" t="s">
        <v>579</v>
      </c>
      <c r="B338" s="661" t="s">
        <v>580</v>
      </c>
      <c r="C338" s="662" t="s">
        <v>585</v>
      </c>
      <c r="D338" s="663" t="s">
        <v>2846</v>
      </c>
      <c r="E338" s="662" t="s">
        <v>602</v>
      </c>
      <c r="F338" s="663" t="s">
        <v>2850</v>
      </c>
      <c r="G338" s="662" t="s">
        <v>1608</v>
      </c>
      <c r="H338" s="662" t="s">
        <v>1754</v>
      </c>
      <c r="I338" s="662" t="s">
        <v>1755</v>
      </c>
      <c r="J338" s="662" t="s">
        <v>1756</v>
      </c>
      <c r="K338" s="662" t="s">
        <v>1757</v>
      </c>
      <c r="L338" s="664">
        <v>1200.1056119650743</v>
      </c>
      <c r="M338" s="664">
        <v>1</v>
      </c>
      <c r="N338" s="665">
        <v>1200.1056119650743</v>
      </c>
    </row>
    <row r="339" spans="1:14" ht="14.4" customHeight="1" x14ac:dyDescent="0.3">
      <c r="A339" s="660" t="s">
        <v>579</v>
      </c>
      <c r="B339" s="661" t="s">
        <v>580</v>
      </c>
      <c r="C339" s="662" t="s">
        <v>585</v>
      </c>
      <c r="D339" s="663" t="s">
        <v>2846</v>
      </c>
      <c r="E339" s="662" t="s">
        <v>602</v>
      </c>
      <c r="F339" s="663" t="s">
        <v>2850</v>
      </c>
      <c r="G339" s="662" t="s">
        <v>1608</v>
      </c>
      <c r="H339" s="662" t="s">
        <v>1758</v>
      </c>
      <c r="I339" s="662" t="s">
        <v>1759</v>
      </c>
      <c r="J339" s="662" t="s">
        <v>1760</v>
      </c>
      <c r="K339" s="662" t="s">
        <v>1761</v>
      </c>
      <c r="L339" s="664">
        <v>83.11</v>
      </c>
      <c r="M339" s="664">
        <v>1</v>
      </c>
      <c r="N339" s="665">
        <v>83.11</v>
      </c>
    </row>
    <row r="340" spans="1:14" ht="14.4" customHeight="1" x14ac:dyDescent="0.3">
      <c r="A340" s="660" t="s">
        <v>579</v>
      </c>
      <c r="B340" s="661" t="s">
        <v>580</v>
      </c>
      <c r="C340" s="662" t="s">
        <v>585</v>
      </c>
      <c r="D340" s="663" t="s">
        <v>2846</v>
      </c>
      <c r="E340" s="662" t="s">
        <v>602</v>
      </c>
      <c r="F340" s="663" t="s">
        <v>2850</v>
      </c>
      <c r="G340" s="662" t="s">
        <v>1608</v>
      </c>
      <c r="H340" s="662" t="s">
        <v>1762</v>
      </c>
      <c r="I340" s="662" t="s">
        <v>1763</v>
      </c>
      <c r="J340" s="662" t="s">
        <v>1764</v>
      </c>
      <c r="K340" s="662" t="s">
        <v>1299</v>
      </c>
      <c r="L340" s="664">
        <v>98.899999999999991</v>
      </c>
      <c r="M340" s="664">
        <v>3</v>
      </c>
      <c r="N340" s="665">
        <v>296.7</v>
      </c>
    </row>
    <row r="341" spans="1:14" ht="14.4" customHeight="1" x14ac:dyDescent="0.3">
      <c r="A341" s="660" t="s">
        <v>579</v>
      </c>
      <c r="B341" s="661" t="s">
        <v>580</v>
      </c>
      <c r="C341" s="662" t="s">
        <v>585</v>
      </c>
      <c r="D341" s="663" t="s">
        <v>2846</v>
      </c>
      <c r="E341" s="662" t="s">
        <v>602</v>
      </c>
      <c r="F341" s="663" t="s">
        <v>2850</v>
      </c>
      <c r="G341" s="662" t="s">
        <v>1608</v>
      </c>
      <c r="H341" s="662" t="s">
        <v>1765</v>
      </c>
      <c r="I341" s="662" t="s">
        <v>1766</v>
      </c>
      <c r="J341" s="662" t="s">
        <v>1767</v>
      </c>
      <c r="K341" s="662" t="s">
        <v>1082</v>
      </c>
      <c r="L341" s="664">
        <v>89.249999999999986</v>
      </c>
      <c r="M341" s="664">
        <v>1</v>
      </c>
      <c r="N341" s="665">
        <v>89.249999999999986</v>
      </c>
    </row>
    <row r="342" spans="1:14" ht="14.4" customHeight="1" x14ac:dyDescent="0.3">
      <c r="A342" s="660" t="s">
        <v>579</v>
      </c>
      <c r="B342" s="661" t="s">
        <v>580</v>
      </c>
      <c r="C342" s="662" t="s">
        <v>585</v>
      </c>
      <c r="D342" s="663" t="s">
        <v>2846</v>
      </c>
      <c r="E342" s="662" t="s">
        <v>602</v>
      </c>
      <c r="F342" s="663" t="s">
        <v>2850</v>
      </c>
      <c r="G342" s="662" t="s">
        <v>1608</v>
      </c>
      <c r="H342" s="662" t="s">
        <v>1768</v>
      </c>
      <c r="I342" s="662" t="s">
        <v>1769</v>
      </c>
      <c r="J342" s="662" t="s">
        <v>1628</v>
      </c>
      <c r="K342" s="662" t="s">
        <v>1770</v>
      </c>
      <c r="L342" s="664">
        <v>135.29154851883283</v>
      </c>
      <c r="M342" s="664">
        <v>204</v>
      </c>
      <c r="N342" s="665">
        <v>27599.475897841898</v>
      </c>
    </row>
    <row r="343" spans="1:14" ht="14.4" customHeight="1" x14ac:dyDescent="0.3">
      <c r="A343" s="660" t="s">
        <v>579</v>
      </c>
      <c r="B343" s="661" t="s">
        <v>580</v>
      </c>
      <c r="C343" s="662" t="s">
        <v>585</v>
      </c>
      <c r="D343" s="663" t="s">
        <v>2846</v>
      </c>
      <c r="E343" s="662" t="s">
        <v>602</v>
      </c>
      <c r="F343" s="663" t="s">
        <v>2850</v>
      </c>
      <c r="G343" s="662" t="s">
        <v>1608</v>
      </c>
      <c r="H343" s="662" t="s">
        <v>1771</v>
      </c>
      <c r="I343" s="662" t="s">
        <v>1772</v>
      </c>
      <c r="J343" s="662" t="s">
        <v>1773</v>
      </c>
      <c r="K343" s="662" t="s">
        <v>1774</v>
      </c>
      <c r="L343" s="664">
        <v>30.638052950184125</v>
      </c>
      <c r="M343" s="664">
        <v>5</v>
      </c>
      <c r="N343" s="665">
        <v>153.19026475092062</v>
      </c>
    </row>
    <row r="344" spans="1:14" ht="14.4" customHeight="1" x14ac:dyDescent="0.3">
      <c r="A344" s="660" t="s">
        <v>579</v>
      </c>
      <c r="B344" s="661" t="s">
        <v>580</v>
      </c>
      <c r="C344" s="662" t="s">
        <v>585</v>
      </c>
      <c r="D344" s="663" t="s">
        <v>2846</v>
      </c>
      <c r="E344" s="662" t="s">
        <v>602</v>
      </c>
      <c r="F344" s="663" t="s">
        <v>2850</v>
      </c>
      <c r="G344" s="662" t="s">
        <v>1608</v>
      </c>
      <c r="H344" s="662" t="s">
        <v>1775</v>
      </c>
      <c r="I344" s="662" t="s">
        <v>1776</v>
      </c>
      <c r="J344" s="662" t="s">
        <v>1777</v>
      </c>
      <c r="K344" s="662" t="s">
        <v>1778</v>
      </c>
      <c r="L344" s="664">
        <v>23.952434316002957</v>
      </c>
      <c r="M344" s="664">
        <v>9</v>
      </c>
      <c r="N344" s="665">
        <v>215.57190884402661</v>
      </c>
    </row>
    <row r="345" spans="1:14" ht="14.4" customHeight="1" x14ac:dyDescent="0.3">
      <c r="A345" s="660" t="s">
        <v>579</v>
      </c>
      <c r="B345" s="661" t="s">
        <v>580</v>
      </c>
      <c r="C345" s="662" t="s">
        <v>585</v>
      </c>
      <c r="D345" s="663" t="s">
        <v>2846</v>
      </c>
      <c r="E345" s="662" t="s">
        <v>602</v>
      </c>
      <c r="F345" s="663" t="s">
        <v>2850</v>
      </c>
      <c r="G345" s="662" t="s">
        <v>1608</v>
      </c>
      <c r="H345" s="662" t="s">
        <v>1779</v>
      </c>
      <c r="I345" s="662" t="s">
        <v>1780</v>
      </c>
      <c r="J345" s="662" t="s">
        <v>1781</v>
      </c>
      <c r="K345" s="662" t="s">
        <v>1782</v>
      </c>
      <c r="L345" s="664">
        <v>26.110000000000003</v>
      </c>
      <c r="M345" s="664">
        <v>5</v>
      </c>
      <c r="N345" s="665">
        <v>130.55000000000001</v>
      </c>
    </row>
    <row r="346" spans="1:14" ht="14.4" customHeight="1" x14ac:dyDescent="0.3">
      <c r="A346" s="660" t="s">
        <v>579</v>
      </c>
      <c r="B346" s="661" t="s">
        <v>580</v>
      </c>
      <c r="C346" s="662" t="s">
        <v>585</v>
      </c>
      <c r="D346" s="663" t="s">
        <v>2846</v>
      </c>
      <c r="E346" s="662" t="s">
        <v>602</v>
      </c>
      <c r="F346" s="663" t="s">
        <v>2850</v>
      </c>
      <c r="G346" s="662" t="s">
        <v>1608</v>
      </c>
      <c r="H346" s="662" t="s">
        <v>1783</v>
      </c>
      <c r="I346" s="662" t="s">
        <v>1784</v>
      </c>
      <c r="J346" s="662" t="s">
        <v>1785</v>
      </c>
      <c r="K346" s="662" t="s">
        <v>1786</v>
      </c>
      <c r="L346" s="664">
        <v>46.175000000000011</v>
      </c>
      <c r="M346" s="664">
        <v>2</v>
      </c>
      <c r="N346" s="665">
        <v>92.350000000000023</v>
      </c>
    </row>
    <row r="347" spans="1:14" ht="14.4" customHeight="1" x14ac:dyDescent="0.3">
      <c r="A347" s="660" t="s">
        <v>579</v>
      </c>
      <c r="B347" s="661" t="s">
        <v>580</v>
      </c>
      <c r="C347" s="662" t="s">
        <v>585</v>
      </c>
      <c r="D347" s="663" t="s">
        <v>2846</v>
      </c>
      <c r="E347" s="662" t="s">
        <v>602</v>
      </c>
      <c r="F347" s="663" t="s">
        <v>2850</v>
      </c>
      <c r="G347" s="662" t="s">
        <v>1608</v>
      </c>
      <c r="H347" s="662" t="s">
        <v>1787</v>
      </c>
      <c r="I347" s="662" t="s">
        <v>1788</v>
      </c>
      <c r="J347" s="662" t="s">
        <v>1789</v>
      </c>
      <c r="K347" s="662" t="s">
        <v>1092</v>
      </c>
      <c r="L347" s="664">
        <v>63.87</v>
      </c>
      <c r="M347" s="664">
        <v>1</v>
      </c>
      <c r="N347" s="665">
        <v>63.87</v>
      </c>
    </row>
    <row r="348" spans="1:14" ht="14.4" customHeight="1" x14ac:dyDescent="0.3">
      <c r="A348" s="660" t="s">
        <v>579</v>
      </c>
      <c r="B348" s="661" t="s">
        <v>580</v>
      </c>
      <c r="C348" s="662" t="s">
        <v>585</v>
      </c>
      <c r="D348" s="663" t="s">
        <v>2846</v>
      </c>
      <c r="E348" s="662" t="s">
        <v>602</v>
      </c>
      <c r="F348" s="663" t="s">
        <v>2850</v>
      </c>
      <c r="G348" s="662" t="s">
        <v>1608</v>
      </c>
      <c r="H348" s="662" t="s">
        <v>1790</v>
      </c>
      <c r="I348" s="662" t="s">
        <v>1791</v>
      </c>
      <c r="J348" s="662" t="s">
        <v>1792</v>
      </c>
      <c r="K348" s="662" t="s">
        <v>1793</v>
      </c>
      <c r="L348" s="664">
        <v>91.322568781001834</v>
      </c>
      <c r="M348" s="664">
        <v>23</v>
      </c>
      <c r="N348" s="665">
        <v>2100.4190819630421</v>
      </c>
    </row>
    <row r="349" spans="1:14" ht="14.4" customHeight="1" x14ac:dyDescent="0.3">
      <c r="A349" s="660" t="s">
        <v>579</v>
      </c>
      <c r="B349" s="661" t="s">
        <v>580</v>
      </c>
      <c r="C349" s="662" t="s">
        <v>585</v>
      </c>
      <c r="D349" s="663" t="s">
        <v>2846</v>
      </c>
      <c r="E349" s="662" t="s">
        <v>602</v>
      </c>
      <c r="F349" s="663" t="s">
        <v>2850</v>
      </c>
      <c r="G349" s="662" t="s">
        <v>1608</v>
      </c>
      <c r="H349" s="662" t="s">
        <v>1794</v>
      </c>
      <c r="I349" s="662" t="s">
        <v>1795</v>
      </c>
      <c r="J349" s="662" t="s">
        <v>1796</v>
      </c>
      <c r="K349" s="662" t="s">
        <v>1797</v>
      </c>
      <c r="L349" s="664">
        <v>475.36770984397009</v>
      </c>
      <c r="M349" s="664">
        <v>12</v>
      </c>
      <c r="N349" s="665">
        <v>5704.4125181276413</v>
      </c>
    </row>
    <row r="350" spans="1:14" ht="14.4" customHeight="1" x14ac:dyDescent="0.3">
      <c r="A350" s="660" t="s">
        <v>579</v>
      </c>
      <c r="B350" s="661" t="s">
        <v>580</v>
      </c>
      <c r="C350" s="662" t="s">
        <v>585</v>
      </c>
      <c r="D350" s="663" t="s">
        <v>2846</v>
      </c>
      <c r="E350" s="662" t="s">
        <v>602</v>
      </c>
      <c r="F350" s="663" t="s">
        <v>2850</v>
      </c>
      <c r="G350" s="662" t="s">
        <v>1608</v>
      </c>
      <c r="H350" s="662" t="s">
        <v>1798</v>
      </c>
      <c r="I350" s="662" t="s">
        <v>1799</v>
      </c>
      <c r="J350" s="662" t="s">
        <v>1800</v>
      </c>
      <c r="K350" s="662" t="s">
        <v>1801</v>
      </c>
      <c r="L350" s="664">
        <v>52.682351067340498</v>
      </c>
      <c r="M350" s="664">
        <v>13</v>
      </c>
      <c r="N350" s="665">
        <v>684.87056387542646</v>
      </c>
    </row>
    <row r="351" spans="1:14" ht="14.4" customHeight="1" x14ac:dyDescent="0.3">
      <c r="A351" s="660" t="s">
        <v>579</v>
      </c>
      <c r="B351" s="661" t="s">
        <v>580</v>
      </c>
      <c r="C351" s="662" t="s">
        <v>585</v>
      </c>
      <c r="D351" s="663" t="s">
        <v>2846</v>
      </c>
      <c r="E351" s="662" t="s">
        <v>602</v>
      </c>
      <c r="F351" s="663" t="s">
        <v>2850</v>
      </c>
      <c r="G351" s="662" t="s">
        <v>1608</v>
      </c>
      <c r="H351" s="662" t="s">
        <v>1802</v>
      </c>
      <c r="I351" s="662" t="s">
        <v>1803</v>
      </c>
      <c r="J351" s="662" t="s">
        <v>1678</v>
      </c>
      <c r="K351" s="662" t="s">
        <v>1804</v>
      </c>
      <c r="L351" s="664">
        <v>77.105704439451401</v>
      </c>
      <c r="M351" s="664">
        <v>14</v>
      </c>
      <c r="N351" s="665">
        <v>1079.4798621523196</v>
      </c>
    </row>
    <row r="352" spans="1:14" ht="14.4" customHeight="1" x14ac:dyDescent="0.3">
      <c r="A352" s="660" t="s">
        <v>579</v>
      </c>
      <c r="B352" s="661" t="s">
        <v>580</v>
      </c>
      <c r="C352" s="662" t="s">
        <v>585</v>
      </c>
      <c r="D352" s="663" t="s">
        <v>2846</v>
      </c>
      <c r="E352" s="662" t="s">
        <v>602</v>
      </c>
      <c r="F352" s="663" t="s">
        <v>2850</v>
      </c>
      <c r="G352" s="662" t="s">
        <v>1608</v>
      </c>
      <c r="H352" s="662" t="s">
        <v>1805</v>
      </c>
      <c r="I352" s="662" t="s">
        <v>1806</v>
      </c>
      <c r="J352" s="662" t="s">
        <v>1635</v>
      </c>
      <c r="K352" s="662" t="s">
        <v>1807</v>
      </c>
      <c r="L352" s="664">
        <v>376.42874875683401</v>
      </c>
      <c r="M352" s="664">
        <v>1</v>
      </c>
      <c r="N352" s="665">
        <v>376.42874875683401</v>
      </c>
    </row>
    <row r="353" spans="1:14" ht="14.4" customHeight="1" x14ac:dyDescent="0.3">
      <c r="A353" s="660" t="s">
        <v>579</v>
      </c>
      <c r="B353" s="661" t="s">
        <v>580</v>
      </c>
      <c r="C353" s="662" t="s">
        <v>585</v>
      </c>
      <c r="D353" s="663" t="s">
        <v>2846</v>
      </c>
      <c r="E353" s="662" t="s">
        <v>602</v>
      </c>
      <c r="F353" s="663" t="s">
        <v>2850</v>
      </c>
      <c r="G353" s="662" t="s">
        <v>1608</v>
      </c>
      <c r="H353" s="662" t="s">
        <v>1808</v>
      </c>
      <c r="I353" s="662" t="s">
        <v>1809</v>
      </c>
      <c r="J353" s="662" t="s">
        <v>1810</v>
      </c>
      <c r="K353" s="662" t="s">
        <v>1811</v>
      </c>
      <c r="L353" s="664">
        <v>70.937999999999988</v>
      </c>
      <c r="M353" s="664">
        <v>20</v>
      </c>
      <c r="N353" s="665">
        <v>1418.7599999999998</v>
      </c>
    </row>
    <row r="354" spans="1:14" ht="14.4" customHeight="1" x14ac:dyDescent="0.3">
      <c r="A354" s="660" t="s">
        <v>579</v>
      </c>
      <c r="B354" s="661" t="s">
        <v>580</v>
      </c>
      <c r="C354" s="662" t="s">
        <v>585</v>
      </c>
      <c r="D354" s="663" t="s">
        <v>2846</v>
      </c>
      <c r="E354" s="662" t="s">
        <v>602</v>
      </c>
      <c r="F354" s="663" t="s">
        <v>2850</v>
      </c>
      <c r="G354" s="662" t="s">
        <v>1608</v>
      </c>
      <c r="H354" s="662" t="s">
        <v>1812</v>
      </c>
      <c r="I354" s="662" t="s">
        <v>1812</v>
      </c>
      <c r="J354" s="662" t="s">
        <v>1813</v>
      </c>
      <c r="K354" s="662" t="s">
        <v>1814</v>
      </c>
      <c r="L354" s="664">
        <v>107.79308978427248</v>
      </c>
      <c r="M354" s="664">
        <v>6</v>
      </c>
      <c r="N354" s="665">
        <v>646.75853870563492</v>
      </c>
    </row>
    <row r="355" spans="1:14" ht="14.4" customHeight="1" x14ac:dyDescent="0.3">
      <c r="A355" s="660" t="s">
        <v>579</v>
      </c>
      <c r="B355" s="661" t="s">
        <v>580</v>
      </c>
      <c r="C355" s="662" t="s">
        <v>585</v>
      </c>
      <c r="D355" s="663" t="s">
        <v>2846</v>
      </c>
      <c r="E355" s="662" t="s">
        <v>602</v>
      </c>
      <c r="F355" s="663" t="s">
        <v>2850</v>
      </c>
      <c r="G355" s="662" t="s">
        <v>1608</v>
      </c>
      <c r="H355" s="662" t="s">
        <v>1815</v>
      </c>
      <c r="I355" s="662" t="s">
        <v>1816</v>
      </c>
      <c r="J355" s="662" t="s">
        <v>1817</v>
      </c>
      <c r="K355" s="662" t="s">
        <v>1818</v>
      </c>
      <c r="L355" s="664">
        <v>151.4977341100755</v>
      </c>
      <c r="M355" s="664">
        <v>38</v>
      </c>
      <c r="N355" s="665">
        <v>5756.9138961828694</v>
      </c>
    </row>
    <row r="356" spans="1:14" ht="14.4" customHeight="1" x14ac:dyDescent="0.3">
      <c r="A356" s="660" t="s">
        <v>579</v>
      </c>
      <c r="B356" s="661" t="s">
        <v>580</v>
      </c>
      <c r="C356" s="662" t="s">
        <v>585</v>
      </c>
      <c r="D356" s="663" t="s">
        <v>2846</v>
      </c>
      <c r="E356" s="662" t="s">
        <v>602</v>
      </c>
      <c r="F356" s="663" t="s">
        <v>2850</v>
      </c>
      <c r="G356" s="662" t="s">
        <v>1608</v>
      </c>
      <c r="H356" s="662" t="s">
        <v>1819</v>
      </c>
      <c r="I356" s="662" t="s">
        <v>1820</v>
      </c>
      <c r="J356" s="662" t="s">
        <v>1821</v>
      </c>
      <c r="K356" s="662" t="s">
        <v>1822</v>
      </c>
      <c r="L356" s="664">
        <v>523.14394958089758</v>
      </c>
      <c r="M356" s="664">
        <v>5</v>
      </c>
      <c r="N356" s="665">
        <v>2615.719747904488</v>
      </c>
    </row>
    <row r="357" spans="1:14" ht="14.4" customHeight="1" x14ac:dyDescent="0.3">
      <c r="A357" s="660" t="s">
        <v>579</v>
      </c>
      <c r="B357" s="661" t="s">
        <v>580</v>
      </c>
      <c r="C357" s="662" t="s">
        <v>585</v>
      </c>
      <c r="D357" s="663" t="s">
        <v>2846</v>
      </c>
      <c r="E357" s="662" t="s">
        <v>602</v>
      </c>
      <c r="F357" s="663" t="s">
        <v>2850</v>
      </c>
      <c r="G357" s="662" t="s">
        <v>1608</v>
      </c>
      <c r="H357" s="662" t="s">
        <v>1823</v>
      </c>
      <c r="I357" s="662" t="s">
        <v>1824</v>
      </c>
      <c r="J357" s="662" t="s">
        <v>1752</v>
      </c>
      <c r="K357" s="662" t="s">
        <v>1825</v>
      </c>
      <c r="L357" s="664">
        <v>117.255</v>
      </c>
      <c r="M357" s="664">
        <v>2</v>
      </c>
      <c r="N357" s="665">
        <v>234.51</v>
      </c>
    </row>
    <row r="358" spans="1:14" ht="14.4" customHeight="1" x14ac:dyDescent="0.3">
      <c r="A358" s="660" t="s">
        <v>579</v>
      </c>
      <c r="B358" s="661" t="s">
        <v>580</v>
      </c>
      <c r="C358" s="662" t="s">
        <v>585</v>
      </c>
      <c r="D358" s="663" t="s">
        <v>2846</v>
      </c>
      <c r="E358" s="662" t="s">
        <v>602</v>
      </c>
      <c r="F358" s="663" t="s">
        <v>2850</v>
      </c>
      <c r="G358" s="662" t="s">
        <v>1608</v>
      </c>
      <c r="H358" s="662" t="s">
        <v>1826</v>
      </c>
      <c r="I358" s="662" t="s">
        <v>1827</v>
      </c>
      <c r="J358" s="662" t="s">
        <v>1828</v>
      </c>
      <c r="K358" s="662" t="s">
        <v>1829</v>
      </c>
      <c r="L358" s="664">
        <v>751.00991727048836</v>
      </c>
      <c r="M358" s="664">
        <v>2</v>
      </c>
      <c r="N358" s="665">
        <v>1502.0198345409767</v>
      </c>
    </row>
    <row r="359" spans="1:14" ht="14.4" customHeight="1" x14ac:dyDescent="0.3">
      <c r="A359" s="660" t="s">
        <v>579</v>
      </c>
      <c r="B359" s="661" t="s">
        <v>580</v>
      </c>
      <c r="C359" s="662" t="s">
        <v>585</v>
      </c>
      <c r="D359" s="663" t="s">
        <v>2846</v>
      </c>
      <c r="E359" s="662" t="s">
        <v>602</v>
      </c>
      <c r="F359" s="663" t="s">
        <v>2850</v>
      </c>
      <c r="G359" s="662" t="s">
        <v>1608</v>
      </c>
      <c r="H359" s="662" t="s">
        <v>1830</v>
      </c>
      <c r="I359" s="662" t="s">
        <v>1831</v>
      </c>
      <c r="J359" s="662" t="s">
        <v>1832</v>
      </c>
      <c r="K359" s="662" t="s">
        <v>1833</v>
      </c>
      <c r="L359" s="664">
        <v>41.577941897222971</v>
      </c>
      <c r="M359" s="664">
        <v>29</v>
      </c>
      <c r="N359" s="665">
        <v>1205.7603150194661</v>
      </c>
    </row>
    <row r="360" spans="1:14" ht="14.4" customHeight="1" x14ac:dyDescent="0.3">
      <c r="A360" s="660" t="s">
        <v>579</v>
      </c>
      <c r="B360" s="661" t="s">
        <v>580</v>
      </c>
      <c r="C360" s="662" t="s">
        <v>585</v>
      </c>
      <c r="D360" s="663" t="s">
        <v>2846</v>
      </c>
      <c r="E360" s="662" t="s">
        <v>602</v>
      </c>
      <c r="F360" s="663" t="s">
        <v>2850</v>
      </c>
      <c r="G360" s="662" t="s">
        <v>1608</v>
      </c>
      <c r="H360" s="662" t="s">
        <v>1834</v>
      </c>
      <c r="I360" s="662" t="s">
        <v>1835</v>
      </c>
      <c r="J360" s="662" t="s">
        <v>1836</v>
      </c>
      <c r="K360" s="662" t="s">
        <v>1837</v>
      </c>
      <c r="L360" s="664">
        <v>266.35000000000002</v>
      </c>
      <c r="M360" s="664">
        <v>17</v>
      </c>
      <c r="N360" s="665">
        <v>4527.9500000000007</v>
      </c>
    </row>
    <row r="361" spans="1:14" ht="14.4" customHeight="1" x14ac:dyDescent="0.3">
      <c r="A361" s="660" t="s">
        <v>579</v>
      </c>
      <c r="B361" s="661" t="s">
        <v>580</v>
      </c>
      <c r="C361" s="662" t="s">
        <v>585</v>
      </c>
      <c r="D361" s="663" t="s">
        <v>2846</v>
      </c>
      <c r="E361" s="662" t="s">
        <v>602</v>
      </c>
      <c r="F361" s="663" t="s">
        <v>2850</v>
      </c>
      <c r="G361" s="662" t="s">
        <v>1608</v>
      </c>
      <c r="H361" s="662" t="s">
        <v>1838</v>
      </c>
      <c r="I361" s="662" t="s">
        <v>1839</v>
      </c>
      <c r="J361" s="662" t="s">
        <v>1836</v>
      </c>
      <c r="K361" s="662" t="s">
        <v>1840</v>
      </c>
      <c r="L361" s="664">
        <v>863.08003418603005</v>
      </c>
      <c r="M361" s="664">
        <v>4</v>
      </c>
      <c r="N361" s="665">
        <v>3452.3201367441202</v>
      </c>
    </row>
    <row r="362" spans="1:14" ht="14.4" customHeight="1" x14ac:dyDescent="0.3">
      <c r="A362" s="660" t="s">
        <v>579</v>
      </c>
      <c r="B362" s="661" t="s">
        <v>580</v>
      </c>
      <c r="C362" s="662" t="s">
        <v>585</v>
      </c>
      <c r="D362" s="663" t="s">
        <v>2846</v>
      </c>
      <c r="E362" s="662" t="s">
        <v>602</v>
      </c>
      <c r="F362" s="663" t="s">
        <v>2850</v>
      </c>
      <c r="G362" s="662" t="s">
        <v>1608</v>
      </c>
      <c r="H362" s="662" t="s">
        <v>1841</v>
      </c>
      <c r="I362" s="662" t="s">
        <v>1842</v>
      </c>
      <c r="J362" s="662" t="s">
        <v>1843</v>
      </c>
      <c r="K362" s="662" t="s">
        <v>1844</v>
      </c>
      <c r="L362" s="664">
        <v>665.72</v>
      </c>
      <c r="M362" s="664">
        <v>1</v>
      </c>
      <c r="N362" s="665">
        <v>665.72</v>
      </c>
    </row>
    <row r="363" spans="1:14" ht="14.4" customHeight="1" x14ac:dyDescent="0.3">
      <c r="A363" s="660" t="s">
        <v>579</v>
      </c>
      <c r="B363" s="661" t="s">
        <v>580</v>
      </c>
      <c r="C363" s="662" t="s">
        <v>585</v>
      </c>
      <c r="D363" s="663" t="s">
        <v>2846</v>
      </c>
      <c r="E363" s="662" t="s">
        <v>602</v>
      </c>
      <c r="F363" s="663" t="s">
        <v>2850</v>
      </c>
      <c r="G363" s="662" t="s">
        <v>1608</v>
      </c>
      <c r="H363" s="662" t="s">
        <v>1845</v>
      </c>
      <c r="I363" s="662" t="s">
        <v>1846</v>
      </c>
      <c r="J363" s="662" t="s">
        <v>1847</v>
      </c>
      <c r="K363" s="662" t="s">
        <v>1848</v>
      </c>
      <c r="L363" s="664">
        <v>658.28017957095358</v>
      </c>
      <c r="M363" s="664">
        <v>2</v>
      </c>
      <c r="N363" s="665">
        <v>1316.5603591419072</v>
      </c>
    </row>
    <row r="364" spans="1:14" ht="14.4" customHeight="1" x14ac:dyDescent="0.3">
      <c r="A364" s="660" t="s">
        <v>579</v>
      </c>
      <c r="B364" s="661" t="s">
        <v>580</v>
      </c>
      <c r="C364" s="662" t="s">
        <v>585</v>
      </c>
      <c r="D364" s="663" t="s">
        <v>2846</v>
      </c>
      <c r="E364" s="662" t="s">
        <v>602</v>
      </c>
      <c r="F364" s="663" t="s">
        <v>2850</v>
      </c>
      <c r="G364" s="662" t="s">
        <v>1608</v>
      </c>
      <c r="H364" s="662" t="s">
        <v>1849</v>
      </c>
      <c r="I364" s="662" t="s">
        <v>1850</v>
      </c>
      <c r="J364" s="662" t="s">
        <v>1851</v>
      </c>
      <c r="K364" s="662" t="s">
        <v>1848</v>
      </c>
      <c r="L364" s="664">
        <v>799.86</v>
      </c>
      <c r="M364" s="664">
        <v>1</v>
      </c>
      <c r="N364" s="665">
        <v>799.86</v>
      </c>
    </row>
    <row r="365" spans="1:14" ht="14.4" customHeight="1" x14ac:dyDescent="0.3">
      <c r="A365" s="660" t="s">
        <v>579</v>
      </c>
      <c r="B365" s="661" t="s">
        <v>580</v>
      </c>
      <c r="C365" s="662" t="s">
        <v>585</v>
      </c>
      <c r="D365" s="663" t="s">
        <v>2846</v>
      </c>
      <c r="E365" s="662" t="s">
        <v>602</v>
      </c>
      <c r="F365" s="663" t="s">
        <v>2850</v>
      </c>
      <c r="G365" s="662" t="s">
        <v>1608</v>
      </c>
      <c r="H365" s="662" t="s">
        <v>1852</v>
      </c>
      <c r="I365" s="662" t="s">
        <v>1853</v>
      </c>
      <c r="J365" s="662" t="s">
        <v>1664</v>
      </c>
      <c r="K365" s="662" t="s">
        <v>1854</v>
      </c>
      <c r="L365" s="664">
        <v>356.50002338907501</v>
      </c>
      <c r="M365" s="664">
        <v>104</v>
      </c>
      <c r="N365" s="665">
        <v>37076.0024324638</v>
      </c>
    </row>
    <row r="366" spans="1:14" ht="14.4" customHeight="1" x14ac:dyDescent="0.3">
      <c r="A366" s="660" t="s">
        <v>579</v>
      </c>
      <c r="B366" s="661" t="s">
        <v>580</v>
      </c>
      <c r="C366" s="662" t="s">
        <v>585</v>
      </c>
      <c r="D366" s="663" t="s">
        <v>2846</v>
      </c>
      <c r="E366" s="662" t="s">
        <v>602</v>
      </c>
      <c r="F366" s="663" t="s">
        <v>2850</v>
      </c>
      <c r="G366" s="662" t="s">
        <v>1608</v>
      </c>
      <c r="H366" s="662" t="s">
        <v>1855</v>
      </c>
      <c r="I366" s="662" t="s">
        <v>1856</v>
      </c>
      <c r="J366" s="662" t="s">
        <v>1664</v>
      </c>
      <c r="K366" s="662" t="s">
        <v>1857</v>
      </c>
      <c r="L366" s="664">
        <v>415.80792729792705</v>
      </c>
      <c r="M366" s="664">
        <v>60</v>
      </c>
      <c r="N366" s="665">
        <v>24948.475637875625</v>
      </c>
    </row>
    <row r="367" spans="1:14" ht="14.4" customHeight="1" x14ac:dyDescent="0.3">
      <c r="A367" s="660" t="s">
        <v>579</v>
      </c>
      <c r="B367" s="661" t="s">
        <v>580</v>
      </c>
      <c r="C367" s="662" t="s">
        <v>585</v>
      </c>
      <c r="D367" s="663" t="s">
        <v>2846</v>
      </c>
      <c r="E367" s="662" t="s">
        <v>602</v>
      </c>
      <c r="F367" s="663" t="s">
        <v>2850</v>
      </c>
      <c r="G367" s="662" t="s">
        <v>1608</v>
      </c>
      <c r="H367" s="662" t="s">
        <v>1858</v>
      </c>
      <c r="I367" s="662" t="s">
        <v>1859</v>
      </c>
      <c r="J367" s="662" t="s">
        <v>1860</v>
      </c>
      <c r="K367" s="662" t="s">
        <v>1861</v>
      </c>
      <c r="L367" s="664">
        <v>97.76</v>
      </c>
      <c r="M367" s="664">
        <v>1</v>
      </c>
      <c r="N367" s="665">
        <v>97.76</v>
      </c>
    </row>
    <row r="368" spans="1:14" ht="14.4" customHeight="1" x14ac:dyDescent="0.3">
      <c r="A368" s="660" t="s">
        <v>579</v>
      </c>
      <c r="B368" s="661" t="s">
        <v>580</v>
      </c>
      <c r="C368" s="662" t="s">
        <v>585</v>
      </c>
      <c r="D368" s="663" t="s">
        <v>2846</v>
      </c>
      <c r="E368" s="662" t="s">
        <v>602</v>
      </c>
      <c r="F368" s="663" t="s">
        <v>2850</v>
      </c>
      <c r="G368" s="662" t="s">
        <v>1608</v>
      </c>
      <c r="H368" s="662" t="s">
        <v>1862</v>
      </c>
      <c r="I368" s="662" t="s">
        <v>1863</v>
      </c>
      <c r="J368" s="662" t="s">
        <v>1620</v>
      </c>
      <c r="K368" s="662" t="s">
        <v>1864</v>
      </c>
      <c r="L368" s="664">
        <v>130.8845658811185</v>
      </c>
      <c r="M368" s="664">
        <v>6</v>
      </c>
      <c r="N368" s="665">
        <v>785.30739528671097</v>
      </c>
    </row>
    <row r="369" spans="1:14" ht="14.4" customHeight="1" x14ac:dyDescent="0.3">
      <c r="A369" s="660" t="s">
        <v>579</v>
      </c>
      <c r="B369" s="661" t="s">
        <v>580</v>
      </c>
      <c r="C369" s="662" t="s">
        <v>585</v>
      </c>
      <c r="D369" s="663" t="s">
        <v>2846</v>
      </c>
      <c r="E369" s="662" t="s">
        <v>602</v>
      </c>
      <c r="F369" s="663" t="s">
        <v>2850</v>
      </c>
      <c r="G369" s="662" t="s">
        <v>1608</v>
      </c>
      <c r="H369" s="662" t="s">
        <v>1865</v>
      </c>
      <c r="I369" s="662" t="s">
        <v>1866</v>
      </c>
      <c r="J369" s="662" t="s">
        <v>1781</v>
      </c>
      <c r="K369" s="662" t="s">
        <v>1867</v>
      </c>
      <c r="L369" s="664">
        <v>86.849849535352732</v>
      </c>
      <c r="M369" s="664">
        <v>1</v>
      </c>
      <c r="N369" s="665">
        <v>86.849849535352732</v>
      </c>
    </row>
    <row r="370" spans="1:14" ht="14.4" customHeight="1" x14ac:dyDescent="0.3">
      <c r="A370" s="660" t="s">
        <v>579</v>
      </c>
      <c r="B370" s="661" t="s">
        <v>580</v>
      </c>
      <c r="C370" s="662" t="s">
        <v>585</v>
      </c>
      <c r="D370" s="663" t="s">
        <v>2846</v>
      </c>
      <c r="E370" s="662" t="s">
        <v>602</v>
      </c>
      <c r="F370" s="663" t="s">
        <v>2850</v>
      </c>
      <c r="G370" s="662" t="s">
        <v>1608</v>
      </c>
      <c r="H370" s="662" t="s">
        <v>1868</v>
      </c>
      <c r="I370" s="662" t="s">
        <v>1869</v>
      </c>
      <c r="J370" s="662" t="s">
        <v>1870</v>
      </c>
      <c r="K370" s="662" t="s">
        <v>1295</v>
      </c>
      <c r="L370" s="664">
        <v>609.33000000000004</v>
      </c>
      <c r="M370" s="664">
        <v>1</v>
      </c>
      <c r="N370" s="665">
        <v>609.33000000000004</v>
      </c>
    </row>
    <row r="371" spans="1:14" ht="14.4" customHeight="1" x14ac:dyDescent="0.3">
      <c r="A371" s="660" t="s">
        <v>579</v>
      </c>
      <c r="B371" s="661" t="s">
        <v>580</v>
      </c>
      <c r="C371" s="662" t="s">
        <v>585</v>
      </c>
      <c r="D371" s="663" t="s">
        <v>2846</v>
      </c>
      <c r="E371" s="662" t="s">
        <v>602</v>
      </c>
      <c r="F371" s="663" t="s">
        <v>2850</v>
      </c>
      <c r="G371" s="662" t="s">
        <v>1608</v>
      </c>
      <c r="H371" s="662" t="s">
        <v>1871</v>
      </c>
      <c r="I371" s="662" t="s">
        <v>1872</v>
      </c>
      <c r="J371" s="662" t="s">
        <v>1873</v>
      </c>
      <c r="K371" s="662" t="s">
        <v>1874</v>
      </c>
      <c r="L371" s="664">
        <v>187.07000000000002</v>
      </c>
      <c r="M371" s="664">
        <v>1</v>
      </c>
      <c r="N371" s="665">
        <v>187.07000000000002</v>
      </c>
    </row>
    <row r="372" spans="1:14" ht="14.4" customHeight="1" x14ac:dyDescent="0.3">
      <c r="A372" s="660" t="s">
        <v>579</v>
      </c>
      <c r="B372" s="661" t="s">
        <v>580</v>
      </c>
      <c r="C372" s="662" t="s">
        <v>585</v>
      </c>
      <c r="D372" s="663" t="s">
        <v>2846</v>
      </c>
      <c r="E372" s="662" t="s">
        <v>602</v>
      </c>
      <c r="F372" s="663" t="s">
        <v>2850</v>
      </c>
      <c r="G372" s="662" t="s">
        <v>1608</v>
      </c>
      <c r="H372" s="662" t="s">
        <v>1875</v>
      </c>
      <c r="I372" s="662" t="s">
        <v>1876</v>
      </c>
      <c r="J372" s="662" t="s">
        <v>1701</v>
      </c>
      <c r="K372" s="662" t="s">
        <v>1877</v>
      </c>
      <c r="L372" s="664">
        <v>111.61000000000003</v>
      </c>
      <c r="M372" s="664">
        <v>1</v>
      </c>
      <c r="N372" s="665">
        <v>111.61000000000003</v>
      </c>
    </row>
    <row r="373" spans="1:14" ht="14.4" customHeight="1" x14ac:dyDescent="0.3">
      <c r="A373" s="660" t="s">
        <v>579</v>
      </c>
      <c r="B373" s="661" t="s">
        <v>580</v>
      </c>
      <c r="C373" s="662" t="s">
        <v>585</v>
      </c>
      <c r="D373" s="663" t="s">
        <v>2846</v>
      </c>
      <c r="E373" s="662" t="s">
        <v>602</v>
      </c>
      <c r="F373" s="663" t="s">
        <v>2850</v>
      </c>
      <c r="G373" s="662" t="s">
        <v>1608</v>
      </c>
      <c r="H373" s="662" t="s">
        <v>1878</v>
      </c>
      <c r="I373" s="662" t="s">
        <v>1879</v>
      </c>
      <c r="J373" s="662" t="s">
        <v>1690</v>
      </c>
      <c r="K373" s="662" t="s">
        <v>1880</v>
      </c>
      <c r="L373" s="664">
        <v>251.14698344211422</v>
      </c>
      <c r="M373" s="664">
        <v>6</v>
      </c>
      <c r="N373" s="665">
        <v>1506.8819006526853</v>
      </c>
    </row>
    <row r="374" spans="1:14" ht="14.4" customHeight="1" x14ac:dyDescent="0.3">
      <c r="A374" s="660" t="s">
        <v>579</v>
      </c>
      <c r="B374" s="661" t="s">
        <v>580</v>
      </c>
      <c r="C374" s="662" t="s">
        <v>585</v>
      </c>
      <c r="D374" s="663" t="s">
        <v>2846</v>
      </c>
      <c r="E374" s="662" t="s">
        <v>602</v>
      </c>
      <c r="F374" s="663" t="s">
        <v>2850</v>
      </c>
      <c r="G374" s="662" t="s">
        <v>1608</v>
      </c>
      <c r="H374" s="662" t="s">
        <v>1881</v>
      </c>
      <c r="I374" s="662" t="s">
        <v>1882</v>
      </c>
      <c r="J374" s="662" t="s">
        <v>1883</v>
      </c>
      <c r="K374" s="662" t="s">
        <v>1884</v>
      </c>
      <c r="L374" s="664">
        <v>151.24999999999994</v>
      </c>
      <c r="M374" s="664">
        <v>1</v>
      </c>
      <c r="N374" s="665">
        <v>151.24999999999994</v>
      </c>
    </row>
    <row r="375" spans="1:14" ht="14.4" customHeight="1" x14ac:dyDescent="0.3">
      <c r="A375" s="660" t="s">
        <v>579</v>
      </c>
      <c r="B375" s="661" t="s">
        <v>580</v>
      </c>
      <c r="C375" s="662" t="s">
        <v>585</v>
      </c>
      <c r="D375" s="663" t="s">
        <v>2846</v>
      </c>
      <c r="E375" s="662" t="s">
        <v>602</v>
      </c>
      <c r="F375" s="663" t="s">
        <v>2850</v>
      </c>
      <c r="G375" s="662" t="s">
        <v>1608</v>
      </c>
      <c r="H375" s="662" t="s">
        <v>1885</v>
      </c>
      <c r="I375" s="662" t="s">
        <v>1885</v>
      </c>
      <c r="J375" s="662" t="s">
        <v>1730</v>
      </c>
      <c r="K375" s="662" t="s">
        <v>1886</v>
      </c>
      <c r="L375" s="664">
        <v>128.21</v>
      </c>
      <c r="M375" s="664">
        <v>1</v>
      </c>
      <c r="N375" s="665">
        <v>128.21</v>
      </c>
    </row>
    <row r="376" spans="1:14" ht="14.4" customHeight="1" x14ac:dyDescent="0.3">
      <c r="A376" s="660" t="s">
        <v>579</v>
      </c>
      <c r="B376" s="661" t="s">
        <v>580</v>
      </c>
      <c r="C376" s="662" t="s">
        <v>585</v>
      </c>
      <c r="D376" s="663" t="s">
        <v>2846</v>
      </c>
      <c r="E376" s="662" t="s">
        <v>602</v>
      </c>
      <c r="F376" s="663" t="s">
        <v>2850</v>
      </c>
      <c r="G376" s="662" t="s">
        <v>1608</v>
      </c>
      <c r="H376" s="662" t="s">
        <v>1887</v>
      </c>
      <c r="I376" s="662" t="s">
        <v>1888</v>
      </c>
      <c r="J376" s="662" t="s">
        <v>1889</v>
      </c>
      <c r="K376" s="662" t="s">
        <v>1890</v>
      </c>
      <c r="L376" s="664">
        <v>549.54000000000019</v>
      </c>
      <c r="M376" s="664">
        <v>1</v>
      </c>
      <c r="N376" s="665">
        <v>549.54000000000019</v>
      </c>
    </row>
    <row r="377" spans="1:14" ht="14.4" customHeight="1" x14ac:dyDescent="0.3">
      <c r="A377" s="660" t="s">
        <v>579</v>
      </c>
      <c r="B377" s="661" t="s">
        <v>580</v>
      </c>
      <c r="C377" s="662" t="s">
        <v>585</v>
      </c>
      <c r="D377" s="663" t="s">
        <v>2846</v>
      </c>
      <c r="E377" s="662" t="s">
        <v>602</v>
      </c>
      <c r="F377" s="663" t="s">
        <v>2850</v>
      </c>
      <c r="G377" s="662" t="s">
        <v>1608</v>
      </c>
      <c r="H377" s="662" t="s">
        <v>1891</v>
      </c>
      <c r="I377" s="662" t="s">
        <v>1892</v>
      </c>
      <c r="J377" s="662" t="s">
        <v>1639</v>
      </c>
      <c r="K377" s="662" t="s">
        <v>1295</v>
      </c>
      <c r="L377" s="664">
        <v>135.44999999999999</v>
      </c>
      <c r="M377" s="664">
        <v>1</v>
      </c>
      <c r="N377" s="665">
        <v>135.44999999999999</v>
      </c>
    </row>
    <row r="378" spans="1:14" ht="14.4" customHeight="1" x14ac:dyDescent="0.3">
      <c r="A378" s="660" t="s">
        <v>579</v>
      </c>
      <c r="B378" s="661" t="s">
        <v>580</v>
      </c>
      <c r="C378" s="662" t="s">
        <v>585</v>
      </c>
      <c r="D378" s="663" t="s">
        <v>2846</v>
      </c>
      <c r="E378" s="662" t="s">
        <v>602</v>
      </c>
      <c r="F378" s="663" t="s">
        <v>2850</v>
      </c>
      <c r="G378" s="662" t="s">
        <v>1608</v>
      </c>
      <c r="H378" s="662" t="s">
        <v>1893</v>
      </c>
      <c r="I378" s="662" t="s">
        <v>1894</v>
      </c>
      <c r="J378" s="662" t="s">
        <v>1895</v>
      </c>
      <c r="K378" s="662" t="s">
        <v>1896</v>
      </c>
      <c r="L378" s="664">
        <v>336.78000000000003</v>
      </c>
      <c r="M378" s="664">
        <v>2</v>
      </c>
      <c r="N378" s="665">
        <v>673.56000000000006</v>
      </c>
    </row>
    <row r="379" spans="1:14" ht="14.4" customHeight="1" x14ac:dyDescent="0.3">
      <c r="A379" s="660" t="s">
        <v>579</v>
      </c>
      <c r="B379" s="661" t="s">
        <v>580</v>
      </c>
      <c r="C379" s="662" t="s">
        <v>585</v>
      </c>
      <c r="D379" s="663" t="s">
        <v>2846</v>
      </c>
      <c r="E379" s="662" t="s">
        <v>602</v>
      </c>
      <c r="F379" s="663" t="s">
        <v>2850</v>
      </c>
      <c r="G379" s="662" t="s">
        <v>1608</v>
      </c>
      <c r="H379" s="662" t="s">
        <v>1897</v>
      </c>
      <c r="I379" s="662" t="s">
        <v>1898</v>
      </c>
      <c r="J379" s="662" t="s">
        <v>1899</v>
      </c>
      <c r="K379" s="662" t="s">
        <v>1900</v>
      </c>
      <c r="L379" s="664">
        <v>82.72</v>
      </c>
      <c r="M379" s="664">
        <v>1</v>
      </c>
      <c r="N379" s="665">
        <v>82.72</v>
      </c>
    </row>
    <row r="380" spans="1:14" ht="14.4" customHeight="1" x14ac:dyDescent="0.3">
      <c r="A380" s="660" t="s">
        <v>579</v>
      </c>
      <c r="B380" s="661" t="s">
        <v>580</v>
      </c>
      <c r="C380" s="662" t="s">
        <v>585</v>
      </c>
      <c r="D380" s="663" t="s">
        <v>2846</v>
      </c>
      <c r="E380" s="662" t="s">
        <v>602</v>
      </c>
      <c r="F380" s="663" t="s">
        <v>2850</v>
      </c>
      <c r="G380" s="662" t="s">
        <v>1608</v>
      </c>
      <c r="H380" s="662" t="s">
        <v>1901</v>
      </c>
      <c r="I380" s="662" t="s">
        <v>1902</v>
      </c>
      <c r="J380" s="662" t="s">
        <v>1903</v>
      </c>
      <c r="K380" s="662" t="s">
        <v>1299</v>
      </c>
      <c r="L380" s="664">
        <v>101.83999999999996</v>
      </c>
      <c r="M380" s="664">
        <v>2</v>
      </c>
      <c r="N380" s="665">
        <v>203.67999999999992</v>
      </c>
    </row>
    <row r="381" spans="1:14" ht="14.4" customHeight="1" x14ac:dyDescent="0.3">
      <c r="A381" s="660" t="s">
        <v>579</v>
      </c>
      <c r="B381" s="661" t="s">
        <v>580</v>
      </c>
      <c r="C381" s="662" t="s">
        <v>585</v>
      </c>
      <c r="D381" s="663" t="s">
        <v>2846</v>
      </c>
      <c r="E381" s="662" t="s">
        <v>602</v>
      </c>
      <c r="F381" s="663" t="s">
        <v>2850</v>
      </c>
      <c r="G381" s="662" t="s">
        <v>1608</v>
      </c>
      <c r="H381" s="662" t="s">
        <v>1904</v>
      </c>
      <c r="I381" s="662" t="s">
        <v>1905</v>
      </c>
      <c r="J381" s="662" t="s">
        <v>1906</v>
      </c>
      <c r="K381" s="662" t="s">
        <v>1907</v>
      </c>
      <c r="L381" s="664">
        <v>1103.0200000000002</v>
      </c>
      <c r="M381" s="664">
        <v>1</v>
      </c>
      <c r="N381" s="665">
        <v>1103.0200000000002</v>
      </c>
    </row>
    <row r="382" spans="1:14" ht="14.4" customHeight="1" x14ac:dyDescent="0.3">
      <c r="A382" s="660" t="s">
        <v>579</v>
      </c>
      <c r="B382" s="661" t="s">
        <v>580</v>
      </c>
      <c r="C382" s="662" t="s">
        <v>585</v>
      </c>
      <c r="D382" s="663" t="s">
        <v>2846</v>
      </c>
      <c r="E382" s="662" t="s">
        <v>602</v>
      </c>
      <c r="F382" s="663" t="s">
        <v>2850</v>
      </c>
      <c r="G382" s="662" t="s">
        <v>1608</v>
      </c>
      <c r="H382" s="662" t="s">
        <v>1908</v>
      </c>
      <c r="I382" s="662" t="s">
        <v>1909</v>
      </c>
      <c r="J382" s="662" t="s">
        <v>1910</v>
      </c>
      <c r="K382" s="662" t="s">
        <v>1911</v>
      </c>
      <c r="L382" s="664">
        <v>72.769133002120711</v>
      </c>
      <c r="M382" s="664">
        <v>35</v>
      </c>
      <c r="N382" s="665">
        <v>2546.9196550742249</v>
      </c>
    </row>
    <row r="383" spans="1:14" ht="14.4" customHeight="1" x14ac:dyDescent="0.3">
      <c r="A383" s="660" t="s">
        <v>579</v>
      </c>
      <c r="B383" s="661" t="s">
        <v>580</v>
      </c>
      <c r="C383" s="662" t="s">
        <v>585</v>
      </c>
      <c r="D383" s="663" t="s">
        <v>2846</v>
      </c>
      <c r="E383" s="662" t="s">
        <v>602</v>
      </c>
      <c r="F383" s="663" t="s">
        <v>2850</v>
      </c>
      <c r="G383" s="662" t="s">
        <v>1608</v>
      </c>
      <c r="H383" s="662" t="s">
        <v>1912</v>
      </c>
      <c r="I383" s="662" t="s">
        <v>1912</v>
      </c>
      <c r="J383" s="662" t="s">
        <v>1913</v>
      </c>
      <c r="K383" s="662" t="s">
        <v>1914</v>
      </c>
      <c r="L383" s="664">
        <v>99.211575401832292</v>
      </c>
      <c r="M383" s="664">
        <v>14</v>
      </c>
      <c r="N383" s="665">
        <v>1388.9620556256521</v>
      </c>
    </row>
    <row r="384" spans="1:14" ht="14.4" customHeight="1" x14ac:dyDescent="0.3">
      <c r="A384" s="660" t="s">
        <v>579</v>
      </c>
      <c r="B384" s="661" t="s">
        <v>580</v>
      </c>
      <c r="C384" s="662" t="s">
        <v>585</v>
      </c>
      <c r="D384" s="663" t="s">
        <v>2846</v>
      </c>
      <c r="E384" s="662" t="s">
        <v>602</v>
      </c>
      <c r="F384" s="663" t="s">
        <v>2850</v>
      </c>
      <c r="G384" s="662" t="s">
        <v>1608</v>
      </c>
      <c r="H384" s="662" t="s">
        <v>1915</v>
      </c>
      <c r="I384" s="662" t="s">
        <v>1916</v>
      </c>
      <c r="J384" s="662" t="s">
        <v>1917</v>
      </c>
      <c r="K384" s="662" t="s">
        <v>1918</v>
      </c>
      <c r="L384" s="664">
        <v>408.65</v>
      </c>
      <c r="M384" s="664">
        <v>1</v>
      </c>
      <c r="N384" s="665">
        <v>408.65</v>
      </c>
    </row>
    <row r="385" spans="1:14" ht="14.4" customHeight="1" x14ac:dyDescent="0.3">
      <c r="A385" s="660" t="s">
        <v>579</v>
      </c>
      <c r="B385" s="661" t="s">
        <v>580</v>
      </c>
      <c r="C385" s="662" t="s">
        <v>585</v>
      </c>
      <c r="D385" s="663" t="s">
        <v>2846</v>
      </c>
      <c r="E385" s="662" t="s">
        <v>1919</v>
      </c>
      <c r="F385" s="663" t="s">
        <v>2851</v>
      </c>
      <c r="G385" s="662"/>
      <c r="H385" s="662" t="s">
        <v>1920</v>
      </c>
      <c r="I385" s="662" t="s">
        <v>1920</v>
      </c>
      <c r="J385" s="662" t="s">
        <v>1921</v>
      </c>
      <c r="K385" s="662" t="s">
        <v>1922</v>
      </c>
      <c r="L385" s="664">
        <v>239.40733333333401</v>
      </c>
      <c r="M385" s="664">
        <v>6</v>
      </c>
      <c r="N385" s="665">
        <v>1436.4440000000041</v>
      </c>
    </row>
    <row r="386" spans="1:14" ht="14.4" customHeight="1" x14ac:dyDescent="0.3">
      <c r="A386" s="660" t="s">
        <v>579</v>
      </c>
      <c r="B386" s="661" t="s">
        <v>580</v>
      </c>
      <c r="C386" s="662" t="s">
        <v>585</v>
      </c>
      <c r="D386" s="663" t="s">
        <v>2846</v>
      </c>
      <c r="E386" s="662" t="s">
        <v>1919</v>
      </c>
      <c r="F386" s="663" t="s">
        <v>2851</v>
      </c>
      <c r="G386" s="662"/>
      <c r="H386" s="662" t="s">
        <v>1923</v>
      </c>
      <c r="I386" s="662" t="s">
        <v>1923</v>
      </c>
      <c r="J386" s="662" t="s">
        <v>1924</v>
      </c>
      <c r="K386" s="662" t="s">
        <v>1925</v>
      </c>
      <c r="L386" s="664">
        <v>47.81</v>
      </c>
      <c r="M386" s="664">
        <v>5</v>
      </c>
      <c r="N386" s="665">
        <v>239.05</v>
      </c>
    </row>
    <row r="387" spans="1:14" ht="14.4" customHeight="1" x14ac:dyDescent="0.3">
      <c r="A387" s="660" t="s">
        <v>579</v>
      </c>
      <c r="B387" s="661" t="s">
        <v>580</v>
      </c>
      <c r="C387" s="662" t="s">
        <v>585</v>
      </c>
      <c r="D387" s="663" t="s">
        <v>2846</v>
      </c>
      <c r="E387" s="662" t="s">
        <v>1919</v>
      </c>
      <c r="F387" s="663" t="s">
        <v>2851</v>
      </c>
      <c r="G387" s="662" t="s">
        <v>633</v>
      </c>
      <c r="H387" s="662" t="s">
        <v>1926</v>
      </c>
      <c r="I387" s="662" t="s">
        <v>1927</v>
      </c>
      <c r="J387" s="662" t="s">
        <v>1928</v>
      </c>
      <c r="K387" s="662" t="s">
        <v>1929</v>
      </c>
      <c r="L387" s="664">
        <v>1920.78</v>
      </c>
      <c r="M387" s="664">
        <v>1</v>
      </c>
      <c r="N387" s="665">
        <v>1920.78</v>
      </c>
    </row>
    <row r="388" spans="1:14" ht="14.4" customHeight="1" x14ac:dyDescent="0.3">
      <c r="A388" s="660" t="s">
        <v>579</v>
      </c>
      <c r="B388" s="661" t="s">
        <v>580</v>
      </c>
      <c r="C388" s="662" t="s">
        <v>585</v>
      </c>
      <c r="D388" s="663" t="s">
        <v>2846</v>
      </c>
      <c r="E388" s="662" t="s">
        <v>1919</v>
      </c>
      <c r="F388" s="663" t="s">
        <v>2851</v>
      </c>
      <c r="G388" s="662" t="s">
        <v>633</v>
      </c>
      <c r="H388" s="662" t="s">
        <v>1930</v>
      </c>
      <c r="I388" s="662" t="s">
        <v>1931</v>
      </c>
      <c r="J388" s="662" t="s">
        <v>1932</v>
      </c>
      <c r="K388" s="662" t="s">
        <v>1933</v>
      </c>
      <c r="L388" s="664">
        <v>3820.4049999999997</v>
      </c>
      <c r="M388" s="664">
        <v>2</v>
      </c>
      <c r="N388" s="665">
        <v>7640.8099999999995</v>
      </c>
    </row>
    <row r="389" spans="1:14" ht="14.4" customHeight="1" x14ac:dyDescent="0.3">
      <c r="A389" s="660" t="s">
        <v>579</v>
      </c>
      <c r="B389" s="661" t="s">
        <v>580</v>
      </c>
      <c r="C389" s="662" t="s">
        <v>585</v>
      </c>
      <c r="D389" s="663" t="s">
        <v>2846</v>
      </c>
      <c r="E389" s="662" t="s">
        <v>1919</v>
      </c>
      <c r="F389" s="663" t="s">
        <v>2851</v>
      </c>
      <c r="G389" s="662" t="s">
        <v>633</v>
      </c>
      <c r="H389" s="662" t="s">
        <v>1934</v>
      </c>
      <c r="I389" s="662" t="s">
        <v>1935</v>
      </c>
      <c r="J389" s="662" t="s">
        <v>1932</v>
      </c>
      <c r="K389" s="662" t="s">
        <v>1936</v>
      </c>
      <c r="L389" s="664">
        <v>4368.0087146663673</v>
      </c>
      <c r="M389" s="664">
        <v>1</v>
      </c>
      <c r="N389" s="665">
        <v>4368.0087146663673</v>
      </c>
    </row>
    <row r="390" spans="1:14" ht="14.4" customHeight="1" x14ac:dyDescent="0.3">
      <c r="A390" s="660" t="s">
        <v>579</v>
      </c>
      <c r="B390" s="661" t="s">
        <v>580</v>
      </c>
      <c r="C390" s="662" t="s">
        <v>585</v>
      </c>
      <c r="D390" s="663" t="s">
        <v>2846</v>
      </c>
      <c r="E390" s="662" t="s">
        <v>1919</v>
      </c>
      <c r="F390" s="663" t="s">
        <v>2851</v>
      </c>
      <c r="G390" s="662" t="s">
        <v>633</v>
      </c>
      <c r="H390" s="662" t="s">
        <v>1937</v>
      </c>
      <c r="I390" s="662" t="s">
        <v>237</v>
      </c>
      <c r="J390" s="662" t="s">
        <v>1938</v>
      </c>
      <c r="K390" s="662"/>
      <c r="L390" s="664">
        <v>145.51496114874658</v>
      </c>
      <c r="M390" s="664">
        <v>140</v>
      </c>
      <c r="N390" s="665">
        <v>20372.09456082452</v>
      </c>
    </row>
    <row r="391" spans="1:14" ht="14.4" customHeight="1" x14ac:dyDescent="0.3">
      <c r="A391" s="660" t="s">
        <v>579</v>
      </c>
      <c r="B391" s="661" t="s">
        <v>580</v>
      </c>
      <c r="C391" s="662" t="s">
        <v>585</v>
      </c>
      <c r="D391" s="663" t="s">
        <v>2846</v>
      </c>
      <c r="E391" s="662" t="s">
        <v>1919</v>
      </c>
      <c r="F391" s="663" t="s">
        <v>2851</v>
      </c>
      <c r="G391" s="662" t="s">
        <v>633</v>
      </c>
      <c r="H391" s="662" t="s">
        <v>1939</v>
      </c>
      <c r="I391" s="662" t="s">
        <v>1940</v>
      </c>
      <c r="J391" s="662" t="s">
        <v>1941</v>
      </c>
      <c r="K391" s="662" t="s">
        <v>1942</v>
      </c>
      <c r="L391" s="664">
        <v>2607.0499999999997</v>
      </c>
      <c r="M391" s="664">
        <v>1</v>
      </c>
      <c r="N391" s="665">
        <v>2607.0499999999997</v>
      </c>
    </row>
    <row r="392" spans="1:14" ht="14.4" customHeight="1" x14ac:dyDescent="0.3">
      <c r="A392" s="660" t="s">
        <v>579</v>
      </c>
      <c r="B392" s="661" t="s">
        <v>580</v>
      </c>
      <c r="C392" s="662" t="s">
        <v>585</v>
      </c>
      <c r="D392" s="663" t="s">
        <v>2846</v>
      </c>
      <c r="E392" s="662" t="s">
        <v>1919</v>
      </c>
      <c r="F392" s="663" t="s">
        <v>2851</v>
      </c>
      <c r="G392" s="662" t="s">
        <v>1608</v>
      </c>
      <c r="H392" s="662" t="s">
        <v>1943</v>
      </c>
      <c r="I392" s="662" t="s">
        <v>1944</v>
      </c>
      <c r="J392" s="662" t="s">
        <v>1945</v>
      </c>
      <c r="K392" s="662" t="s">
        <v>1675</v>
      </c>
      <c r="L392" s="664">
        <v>47.809964240971425</v>
      </c>
      <c r="M392" s="664">
        <v>40</v>
      </c>
      <c r="N392" s="665">
        <v>1912.398569638857</v>
      </c>
    </row>
    <row r="393" spans="1:14" ht="14.4" customHeight="1" x14ac:dyDescent="0.3">
      <c r="A393" s="660" t="s">
        <v>579</v>
      </c>
      <c r="B393" s="661" t="s">
        <v>580</v>
      </c>
      <c r="C393" s="662" t="s">
        <v>585</v>
      </c>
      <c r="D393" s="663" t="s">
        <v>2846</v>
      </c>
      <c r="E393" s="662" t="s">
        <v>1919</v>
      </c>
      <c r="F393" s="663" t="s">
        <v>2851</v>
      </c>
      <c r="G393" s="662" t="s">
        <v>1608</v>
      </c>
      <c r="H393" s="662" t="s">
        <v>1946</v>
      </c>
      <c r="I393" s="662" t="s">
        <v>1947</v>
      </c>
      <c r="J393" s="662" t="s">
        <v>1948</v>
      </c>
      <c r="K393" s="662" t="s">
        <v>1675</v>
      </c>
      <c r="L393" s="664">
        <v>48.1000013971301</v>
      </c>
      <c r="M393" s="664">
        <v>40</v>
      </c>
      <c r="N393" s="665">
        <v>1924.0000558852039</v>
      </c>
    </row>
    <row r="394" spans="1:14" ht="14.4" customHeight="1" x14ac:dyDescent="0.3">
      <c r="A394" s="660" t="s">
        <v>579</v>
      </c>
      <c r="B394" s="661" t="s">
        <v>580</v>
      </c>
      <c r="C394" s="662" t="s">
        <v>585</v>
      </c>
      <c r="D394" s="663" t="s">
        <v>2846</v>
      </c>
      <c r="E394" s="662" t="s">
        <v>1919</v>
      </c>
      <c r="F394" s="663" t="s">
        <v>2851</v>
      </c>
      <c r="G394" s="662" t="s">
        <v>1608</v>
      </c>
      <c r="H394" s="662" t="s">
        <v>1949</v>
      </c>
      <c r="I394" s="662" t="s">
        <v>1950</v>
      </c>
      <c r="J394" s="662" t="s">
        <v>1951</v>
      </c>
      <c r="K394" s="662" t="s">
        <v>1675</v>
      </c>
      <c r="L394" s="664">
        <v>48.100001033093882</v>
      </c>
      <c r="M394" s="664">
        <v>40</v>
      </c>
      <c r="N394" s="665">
        <v>1924.0000413237553</v>
      </c>
    </row>
    <row r="395" spans="1:14" ht="14.4" customHeight="1" x14ac:dyDescent="0.3">
      <c r="A395" s="660" t="s">
        <v>579</v>
      </c>
      <c r="B395" s="661" t="s">
        <v>580</v>
      </c>
      <c r="C395" s="662" t="s">
        <v>585</v>
      </c>
      <c r="D395" s="663" t="s">
        <v>2846</v>
      </c>
      <c r="E395" s="662" t="s">
        <v>1919</v>
      </c>
      <c r="F395" s="663" t="s">
        <v>2851</v>
      </c>
      <c r="G395" s="662" t="s">
        <v>1608</v>
      </c>
      <c r="H395" s="662" t="s">
        <v>1952</v>
      </c>
      <c r="I395" s="662" t="s">
        <v>1953</v>
      </c>
      <c r="J395" s="662" t="s">
        <v>1954</v>
      </c>
      <c r="K395" s="662" t="s">
        <v>1675</v>
      </c>
      <c r="L395" s="664">
        <v>42.760000000000012</v>
      </c>
      <c r="M395" s="664">
        <v>35</v>
      </c>
      <c r="N395" s="665">
        <v>1496.6000000000004</v>
      </c>
    </row>
    <row r="396" spans="1:14" ht="14.4" customHeight="1" x14ac:dyDescent="0.3">
      <c r="A396" s="660" t="s">
        <v>579</v>
      </c>
      <c r="B396" s="661" t="s">
        <v>580</v>
      </c>
      <c r="C396" s="662" t="s">
        <v>585</v>
      </c>
      <c r="D396" s="663" t="s">
        <v>2846</v>
      </c>
      <c r="E396" s="662" t="s">
        <v>1919</v>
      </c>
      <c r="F396" s="663" t="s">
        <v>2851</v>
      </c>
      <c r="G396" s="662" t="s">
        <v>1608</v>
      </c>
      <c r="H396" s="662" t="s">
        <v>1955</v>
      </c>
      <c r="I396" s="662" t="s">
        <v>1956</v>
      </c>
      <c r="J396" s="662" t="s">
        <v>1957</v>
      </c>
      <c r="K396" s="662" t="s">
        <v>1675</v>
      </c>
      <c r="L396" s="664">
        <v>54.119955712693148</v>
      </c>
      <c r="M396" s="664">
        <v>20</v>
      </c>
      <c r="N396" s="665">
        <v>1082.399114253863</v>
      </c>
    </row>
    <row r="397" spans="1:14" ht="14.4" customHeight="1" x14ac:dyDescent="0.3">
      <c r="A397" s="660" t="s">
        <v>579</v>
      </c>
      <c r="B397" s="661" t="s">
        <v>580</v>
      </c>
      <c r="C397" s="662" t="s">
        <v>585</v>
      </c>
      <c r="D397" s="663" t="s">
        <v>2846</v>
      </c>
      <c r="E397" s="662" t="s">
        <v>1919</v>
      </c>
      <c r="F397" s="663" t="s">
        <v>2851</v>
      </c>
      <c r="G397" s="662" t="s">
        <v>1608</v>
      </c>
      <c r="H397" s="662" t="s">
        <v>1958</v>
      </c>
      <c r="I397" s="662" t="s">
        <v>1958</v>
      </c>
      <c r="J397" s="662" t="s">
        <v>1959</v>
      </c>
      <c r="K397" s="662" t="s">
        <v>1960</v>
      </c>
      <c r="L397" s="664">
        <v>144.67019129644768</v>
      </c>
      <c r="M397" s="664">
        <v>26.5</v>
      </c>
      <c r="N397" s="665">
        <v>3833.7600693558638</v>
      </c>
    </row>
    <row r="398" spans="1:14" ht="14.4" customHeight="1" x14ac:dyDescent="0.3">
      <c r="A398" s="660" t="s">
        <v>579</v>
      </c>
      <c r="B398" s="661" t="s">
        <v>580</v>
      </c>
      <c r="C398" s="662" t="s">
        <v>585</v>
      </c>
      <c r="D398" s="663" t="s">
        <v>2846</v>
      </c>
      <c r="E398" s="662" t="s">
        <v>1919</v>
      </c>
      <c r="F398" s="663" t="s">
        <v>2851</v>
      </c>
      <c r="G398" s="662" t="s">
        <v>1608</v>
      </c>
      <c r="H398" s="662" t="s">
        <v>1961</v>
      </c>
      <c r="I398" s="662" t="s">
        <v>1961</v>
      </c>
      <c r="J398" s="662" t="s">
        <v>1962</v>
      </c>
      <c r="K398" s="662" t="s">
        <v>1963</v>
      </c>
      <c r="L398" s="664">
        <v>116.25000000000003</v>
      </c>
      <c r="M398" s="664">
        <v>1</v>
      </c>
      <c r="N398" s="665">
        <v>116.25000000000003</v>
      </c>
    </row>
    <row r="399" spans="1:14" ht="14.4" customHeight="1" x14ac:dyDescent="0.3">
      <c r="A399" s="660" t="s">
        <v>579</v>
      </c>
      <c r="B399" s="661" t="s">
        <v>580</v>
      </c>
      <c r="C399" s="662" t="s">
        <v>585</v>
      </c>
      <c r="D399" s="663" t="s">
        <v>2846</v>
      </c>
      <c r="E399" s="662" t="s">
        <v>1919</v>
      </c>
      <c r="F399" s="663" t="s">
        <v>2851</v>
      </c>
      <c r="G399" s="662" t="s">
        <v>1608</v>
      </c>
      <c r="H399" s="662" t="s">
        <v>1964</v>
      </c>
      <c r="I399" s="662" t="s">
        <v>1964</v>
      </c>
      <c r="J399" s="662" t="s">
        <v>1965</v>
      </c>
      <c r="K399" s="662" t="s">
        <v>1963</v>
      </c>
      <c r="L399" s="664">
        <v>116.25000000000003</v>
      </c>
      <c r="M399" s="664">
        <v>1</v>
      </c>
      <c r="N399" s="665">
        <v>116.25000000000003</v>
      </c>
    </row>
    <row r="400" spans="1:14" ht="14.4" customHeight="1" x14ac:dyDescent="0.3">
      <c r="A400" s="660" t="s">
        <v>579</v>
      </c>
      <c r="B400" s="661" t="s">
        <v>580</v>
      </c>
      <c r="C400" s="662" t="s">
        <v>585</v>
      </c>
      <c r="D400" s="663" t="s">
        <v>2846</v>
      </c>
      <c r="E400" s="662" t="s">
        <v>1919</v>
      </c>
      <c r="F400" s="663" t="s">
        <v>2851</v>
      </c>
      <c r="G400" s="662" t="s">
        <v>1608</v>
      </c>
      <c r="H400" s="662" t="s">
        <v>1966</v>
      </c>
      <c r="I400" s="662" t="s">
        <v>1967</v>
      </c>
      <c r="J400" s="662" t="s">
        <v>1968</v>
      </c>
      <c r="K400" s="662" t="s">
        <v>1675</v>
      </c>
      <c r="L400" s="664">
        <v>49.25000780304017</v>
      </c>
      <c r="M400" s="664">
        <v>30</v>
      </c>
      <c r="N400" s="665">
        <v>1477.5002340912051</v>
      </c>
    </row>
    <row r="401" spans="1:14" ht="14.4" customHeight="1" x14ac:dyDescent="0.3">
      <c r="A401" s="660" t="s">
        <v>579</v>
      </c>
      <c r="B401" s="661" t="s">
        <v>580</v>
      </c>
      <c r="C401" s="662" t="s">
        <v>585</v>
      </c>
      <c r="D401" s="663" t="s">
        <v>2846</v>
      </c>
      <c r="E401" s="662" t="s">
        <v>1919</v>
      </c>
      <c r="F401" s="663" t="s">
        <v>2851</v>
      </c>
      <c r="G401" s="662" t="s">
        <v>1608</v>
      </c>
      <c r="H401" s="662" t="s">
        <v>1969</v>
      </c>
      <c r="I401" s="662" t="s">
        <v>1970</v>
      </c>
      <c r="J401" s="662" t="s">
        <v>1971</v>
      </c>
      <c r="K401" s="662" t="s">
        <v>1675</v>
      </c>
      <c r="L401" s="664">
        <v>44.779994457022113</v>
      </c>
      <c r="M401" s="664">
        <v>1</v>
      </c>
      <c r="N401" s="665">
        <v>44.779994457022113</v>
      </c>
    </row>
    <row r="402" spans="1:14" ht="14.4" customHeight="1" x14ac:dyDescent="0.3">
      <c r="A402" s="660" t="s">
        <v>579</v>
      </c>
      <c r="B402" s="661" t="s">
        <v>580</v>
      </c>
      <c r="C402" s="662" t="s">
        <v>585</v>
      </c>
      <c r="D402" s="663" t="s">
        <v>2846</v>
      </c>
      <c r="E402" s="662" t="s">
        <v>1919</v>
      </c>
      <c r="F402" s="663" t="s">
        <v>2851</v>
      </c>
      <c r="G402" s="662" t="s">
        <v>1608</v>
      </c>
      <c r="H402" s="662" t="s">
        <v>1972</v>
      </c>
      <c r="I402" s="662" t="s">
        <v>1973</v>
      </c>
      <c r="J402" s="662" t="s">
        <v>1974</v>
      </c>
      <c r="K402" s="662" t="s">
        <v>1675</v>
      </c>
      <c r="L402" s="664">
        <v>49.249504557031976</v>
      </c>
      <c r="M402" s="664">
        <v>24</v>
      </c>
      <c r="N402" s="665">
        <v>1181.9881093687675</v>
      </c>
    </row>
    <row r="403" spans="1:14" ht="14.4" customHeight="1" x14ac:dyDescent="0.3">
      <c r="A403" s="660" t="s">
        <v>579</v>
      </c>
      <c r="B403" s="661" t="s">
        <v>580</v>
      </c>
      <c r="C403" s="662" t="s">
        <v>585</v>
      </c>
      <c r="D403" s="663" t="s">
        <v>2846</v>
      </c>
      <c r="E403" s="662" t="s">
        <v>1919</v>
      </c>
      <c r="F403" s="663" t="s">
        <v>2851</v>
      </c>
      <c r="G403" s="662" t="s">
        <v>1608</v>
      </c>
      <c r="H403" s="662" t="s">
        <v>1975</v>
      </c>
      <c r="I403" s="662" t="s">
        <v>1976</v>
      </c>
      <c r="J403" s="662" t="s">
        <v>1977</v>
      </c>
      <c r="K403" s="662" t="s">
        <v>1960</v>
      </c>
      <c r="L403" s="664">
        <v>179.37000000000003</v>
      </c>
      <c r="M403" s="664">
        <v>4</v>
      </c>
      <c r="N403" s="665">
        <v>717.48000000000013</v>
      </c>
    </row>
    <row r="404" spans="1:14" ht="14.4" customHeight="1" x14ac:dyDescent="0.3">
      <c r="A404" s="660" t="s">
        <v>579</v>
      </c>
      <c r="B404" s="661" t="s">
        <v>580</v>
      </c>
      <c r="C404" s="662" t="s">
        <v>585</v>
      </c>
      <c r="D404" s="663" t="s">
        <v>2846</v>
      </c>
      <c r="E404" s="662" t="s">
        <v>1919</v>
      </c>
      <c r="F404" s="663" t="s">
        <v>2851</v>
      </c>
      <c r="G404" s="662" t="s">
        <v>1608</v>
      </c>
      <c r="H404" s="662" t="s">
        <v>1978</v>
      </c>
      <c r="I404" s="662" t="s">
        <v>1979</v>
      </c>
      <c r="J404" s="662" t="s">
        <v>1980</v>
      </c>
      <c r="K404" s="662" t="s">
        <v>1963</v>
      </c>
      <c r="L404" s="664">
        <v>132.16</v>
      </c>
      <c r="M404" s="664">
        <v>2</v>
      </c>
      <c r="N404" s="665">
        <v>264.32</v>
      </c>
    </row>
    <row r="405" spans="1:14" ht="14.4" customHeight="1" x14ac:dyDescent="0.3">
      <c r="A405" s="660" t="s">
        <v>579</v>
      </c>
      <c r="B405" s="661" t="s">
        <v>580</v>
      </c>
      <c r="C405" s="662" t="s">
        <v>585</v>
      </c>
      <c r="D405" s="663" t="s">
        <v>2846</v>
      </c>
      <c r="E405" s="662" t="s">
        <v>1981</v>
      </c>
      <c r="F405" s="663" t="s">
        <v>2852</v>
      </c>
      <c r="G405" s="662"/>
      <c r="H405" s="662" t="s">
        <v>1982</v>
      </c>
      <c r="I405" s="662" t="s">
        <v>1983</v>
      </c>
      <c r="J405" s="662" t="s">
        <v>1984</v>
      </c>
      <c r="K405" s="662" t="s">
        <v>1985</v>
      </c>
      <c r="L405" s="664">
        <v>648.85</v>
      </c>
      <c r="M405" s="664">
        <v>0.72</v>
      </c>
      <c r="N405" s="665">
        <v>467.17199999999997</v>
      </c>
    </row>
    <row r="406" spans="1:14" ht="14.4" customHeight="1" x14ac:dyDescent="0.3">
      <c r="A406" s="660" t="s">
        <v>579</v>
      </c>
      <c r="B406" s="661" t="s">
        <v>580</v>
      </c>
      <c r="C406" s="662" t="s">
        <v>585</v>
      </c>
      <c r="D406" s="663" t="s">
        <v>2846</v>
      </c>
      <c r="E406" s="662" t="s">
        <v>1981</v>
      </c>
      <c r="F406" s="663" t="s">
        <v>2852</v>
      </c>
      <c r="G406" s="662"/>
      <c r="H406" s="662" t="s">
        <v>1986</v>
      </c>
      <c r="I406" s="662" t="s">
        <v>1987</v>
      </c>
      <c r="J406" s="662" t="s">
        <v>1988</v>
      </c>
      <c r="K406" s="662" t="s">
        <v>1989</v>
      </c>
      <c r="L406" s="664">
        <v>276</v>
      </c>
      <c r="M406" s="664">
        <v>2.4</v>
      </c>
      <c r="N406" s="665">
        <v>662.4</v>
      </c>
    </row>
    <row r="407" spans="1:14" ht="14.4" customHeight="1" x14ac:dyDescent="0.3">
      <c r="A407" s="660" t="s">
        <v>579</v>
      </c>
      <c r="B407" s="661" t="s">
        <v>580</v>
      </c>
      <c r="C407" s="662" t="s">
        <v>585</v>
      </c>
      <c r="D407" s="663" t="s">
        <v>2846</v>
      </c>
      <c r="E407" s="662" t="s">
        <v>1981</v>
      </c>
      <c r="F407" s="663" t="s">
        <v>2852</v>
      </c>
      <c r="G407" s="662"/>
      <c r="H407" s="662" t="s">
        <v>1990</v>
      </c>
      <c r="I407" s="662" t="s">
        <v>1990</v>
      </c>
      <c r="J407" s="662" t="s">
        <v>1991</v>
      </c>
      <c r="K407" s="662" t="s">
        <v>1992</v>
      </c>
      <c r="L407" s="664">
        <v>205.70375000000004</v>
      </c>
      <c r="M407" s="664">
        <v>4.8</v>
      </c>
      <c r="N407" s="665">
        <v>987.37800000000016</v>
      </c>
    </row>
    <row r="408" spans="1:14" ht="14.4" customHeight="1" x14ac:dyDescent="0.3">
      <c r="A408" s="660" t="s">
        <v>579</v>
      </c>
      <c r="B408" s="661" t="s">
        <v>580</v>
      </c>
      <c r="C408" s="662" t="s">
        <v>585</v>
      </c>
      <c r="D408" s="663" t="s">
        <v>2846</v>
      </c>
      <c r="E408" s="662" t="s">
        <v>1981</v>
      </c>
      <c r="F408" s="663" t="s">
        <v>2852</v>
      </c>
      <c r="G408" s="662" t="s">
        <v>633</v>
      </c>
      <c r="H408" s="662" t="s">
        <v>1993</v>
      </c>
      <c r="I408" s="662" t="s">
        <v>1993</v>
      </c>
      <c r="J408" s="662" t="s">
        <v>1994</v>
      </c>
      <c r="K408" s="662" t="s">
        <v>1995</v>
      </c>
      <c r="L408" s="664">
        <v>72.840118791869429</v>
      </c>
      <c r="M408" s="664">
        <v>6</v>
      </c>
      <c r="N408" s="665">
        <v>437.04071275121657</v>
      </c>
    </row>
    <row r="409" spans="1:14" ht="14.4" customHeight="1" x14ac:dyDescent="0.3">
      <c r="A409" s="660" t="s">
        <v>579</v>
      </c>
      <c r="B409" s="661" t="s">
        <v>580</v>
      </c>
      <c r="C409" s="662" t="s">
        <v>585</v>
      </c>
      <c r="D409" s="663" t="s">
        <v>2846</v>
      </c>
      <c r="E409" s="662" t="s">
        <v>1981</v>
      </c>
      <c r="F409" s="663" t="s">
        <v>2852</v>
      </c>
      <c r="G409" s="662" t="s">
        <v>633</v>
      </c>
      <c r="H409" s="662" t="s">
        <v>1996</v>
      </c>
      <c r="I409" s="662" t="s">
        <v>1997</v>
      </c>
      <c r="J409" s="662" t="s">
        <v>1998</v>
      </c>
      <c r="K409" s="662" t="s">
        <v>1999</v>
      </c>
      <c r="L409" s="664">
        <v>39.35</v>
      </c>
      <c r="M409" s="664">
        <v>2</v>
      </c>
      <c r="N409" s="665">
        <v>78.7</v>
      </c>
    </row>
    <row r="410" spans="1:14" ht="14.4" customHeight="1" x14ac:dyDescent="0.3">
      <c r="A410" s="660" t="s">
        <v>579</v>
      </c>
      <c r="B410" s="661" t="s">
        <v>580</v>
      </c>
      <c r="C410" s="662" t="s">
        <v>585</v>
      </c>
      <c r="D410" s="663" t="s">
        <v>2846</v>
      </c>
      <c r="E410" s="662" t="s">
        <v>1981</v>
      </c>
      <c r="F410" s="663" t="s">
        <v>2852</v>
      </c>
      <c r="G410" s="662" t="s">
        <v>633</v>
      </c>
      <c r="H410" s="662" t="s">
        <v>2000</v>
      </c>
      <c r="I410" s="662" t="s">
        <v>2001</v>
      </c>
      <c r="J410" s="662" t="s">
        <v>2002</v>
      </c>
      <c r="K410" s="662" t="s">
        <v>2003</v>
      </c>
      <c r="L410" s="664">
        <v>132.94926772204354</v>
      </c>
      <c r="M410" s="664">
        <v>44</v>
      </c>
      <c r="N410" s="665">
        <v>5849.7677797699162</v>
      </c>
    </row>
    <row r="411" spans="1:14" ht="14.4" customHeight="1" x14ac:dyDescent="0.3">
      <c r="A411" s="660" t="s">
        <v>579</v>
      </c>
      <c r="B411" s="661" t="s">
        <v>580</v>
      </c>
      <c r="C411" s="662" t="s">
        <v>585</v>
      </c>
      <c r="D411" s="663" t="s">
        <v>2846</v>
      </c>
      <c r="E411" s="662" t="s">
        <v>1981</v>
      </c>
      <c r="F411" s="663" t="s">
        <v>2852</v>
      </c>
      <c r="G411" s="662" t="s">
        <v>633</v>
      </c>
      <c r="H411" s="662" t="s">
        <v>2004</v>
      </c>
      <c r="I411" s="662" t="s">
        <v>2005</v>
      </c>
      <c r="J411" s="662" t="s">
        <v>2006</v>
      </c>
      <c r="K411" s="662" t="s">
        <v>2007</v>
      </c>
      <c r="L411" s="664">
        <v>33.32985260249913</v>
      </c>
      <c r="M411" s="664">
        <v>68</v>
      </c>
      <c r="N411" s="665">
        <v>2266.429976969941</v>
      </c>
    </row>
    <row r="412" spans="1:14" ht="14.4" customHeight="1" x14ac:dyDescent="0.3">
      <c r="A412" s="660" t="s">
        <v>579</v>
      </c>
      <c r="B412" s="661" t="s">
        <v>580</v>
      </c>
      <c r="C412" s="662" t="s">
        <v>585</v>
      </c>
      <c r="D412" s="663" t="s">
        <v>2846</v>
      </c>
      <c r="E412" s="662" t="s">
        <v>1981</v>
      </c>
      <c r="F412" s="663" t="s">
        <v>2852</v>
      </c>
      <c r="G412" s="662" t="s">
        <v>633</v>
      </c>
      <c r="H412" s="662" t="s">
        <v>2008</v>
      </c>
      <c r="I412" s="662" t="s">
        <v>2009</v>
      </c>
      <c r="J412" s="662" t="s">
        <v>2010</v>
      </c>
      <c r="K412" s="662" t="s">
        <v>2011</v>
      </c>
      <c r="L412" s="664">
        <v>181.81886089202047</v>
      </c>
      <c r="M412" s="664">
        <v>37</v>
      </c>
      <c r="N412" s="665">
        <v>6727.2978530047576</v>
      </c>
    </row>
    <row r="413" spans="1:14" ht="14.4" customHeight="1" x14ac:dyDescent="0.3">
      <c r="A413" s="660" t="s">
        <v>579</v>
      </c>
      <c r="B413" s="661" t="s">
        <v>580</v>
      </c>
      <c r="C413" s="662" t="s">
        <v>585</v>
      </c>
      <c r="D413" s="663" t="s">
        <v>2846</v>
      </c>
      <c r="E413" s="662" t="s">
        <v>1981</v>
      </c>
      <c r="F413" s="663" t="s">
        <v>2852</v>
      </c>
      <c r="G413" s="662" t="s">
        <v>633</v>
      </c>
      <c r="H413" s="662" t="s">
        <v>2012</v>
      </c>
      <c r="I413" s="662" t="s">
        <v>2013</v>
      </c>
      <c r="J413" s="662" t="s">
        <v>2014</v>
      </c>
      <c r="K413" s="662" t="s">
        <v>2015</v>
      </c>
      <c r="L413" s="664">
        <v>1105.9408349397938</v>
      </c>
      <c r="M413" s="664">
        <v>8.3333333333333321</v>
      </c>
      <c r="N413" s="665">
        <v>9216.1736244982803</v>
      </c>
    </row>
    <row r="414" spans="1:14" ht="14.4" customHeight="1" x14ac:dyDescent="0.3">
      <c r="A414" s="660" t="s">
        <v>579</v>
      </c>
      <c r="B414" s="661" t="s">
        <v>580</v>
      </c>
      <c r="C414" s="662" t="s">
        <v>585</v>
      </c>
      <c r="D414" s="663" t="s">
        <v>2846</v>
      </c>
      <c r="E414" s="662" t="s">
        <v>1981</v>
      </c>
      <c r="F414" s="663" t="s">
        <v>2852</v>
      </c>
      <c r="G414" s="662" t="s">
        <v>633</v>
      </c>
      <c r="H414" s="662" t="s">
        <v>2016</v>
      </c>
      <c r="I414" s="662" t="s">
        <v>2017</v>
      </c>
      <c r="J414" s="662" t="s">
        <v>2018</v>
      </c>
      <c r="K414" s="662" t="s">
        <v>2019</v>
      </c>
      <c r="L414" s="664">
        <v>240.74224241726904</v>
      </c>
      <c r="M414" s="664">
        <v>11</v>
      </c>
      <c r="N414" s="665">
        <v>2648.1646665899593</v>
      </c>
    </row>
    <row r="415" spans="1:14" ht="14.4" customHeight="1" x14ac:dyDescent="0.3">
      <c r="A415" s="660" t="s">
        <v>579</v>
      </c>
      <c r="B415" s="661" t="s">
        <v>580</v>
      </c>
      <c r="C415" s="662" t="s">
        <v>585</v>
      </c>
      <c r="D415" s="663" t="s">
        <v>2846</v>
      </c>
      <c r="E415" s="662" t="s">
        <v>1981</v>
      </c>
      <c r="F415" s="663" t="s">
        <v>2852</v>
      </c>
      <c r="G415" s="662" t="s">
        <v>633</v>
      </c>
      <c r="H415" s="662" t="s">
        <v>2020</v>
      </c>
      <c r="I415" s="662" t="s">
        <v>2021</v>
      </c>
      <c r="J415" s="662" t="s">
        <v>2022</v>
      </c>
      <c r="K415" s="662" t="s">
        <v>2023</v>
      </c>
      <c r="L415" s="664">
        <v>91.646342267425439</v>
      </c>
      <c r="M415" s="664">
        <v>100</v>
      </c>
      <c r="N415" s="665">
        <v>9164.6342267425443</v>
      </c>
    </row>
    <row r="416" spans="1:14" ht="14.4" customHeight="1" x14ac:dyDescent="0.3">
      <c r="A416" s="660" t="s">
        <v>579</v>
      </c>
      <c r="B416" s="661" t="s">
        <v>580</v>
      </c>
      <c r="C416" s="662" t="s">
        <v>585</v>
      </c>
      <c r="D416" s="663" t="s">
        <v>2846</v>
      </c>
      <c r="E416" s="662" t="s">
        <v>1981</v>
      </c>
      <c r="F416" s="663" t="s">
        <v>2852</v>
      </c>
      <c r="G416" s="662" t="s">
        <v>633</v>
      </c>
      <c r="H416" s="662" t="s">
        <v>2024</v>
      </c>
      <c r="I416" s="662" t="s">
        <v>2025</v>
      </c>
      <c r="J416" s="662" t="s">
        <v>2026</v>
      </c>
      <c r="K416" s="662" t="s">
        <v>1989</v>
      </c>
      <c r="L416" s="664">
        <v>2899.2131206920722</v>
      </c>
      <c r="M416" s="664">
        <v>14.2</v>
      </c>
      <c r="N416" s="665">
        <v>41168.82631382742</v>
      </c>
    </row>
    <row r="417" spans="1:14" ht="14.4" customHeight="1" x14ac:dyDescent="0.3">
      <c r="A417" s="660" t="s">
        <v>579</v>
      </c>
      <c r="B417" s="661" t="s">
        <v>580</v>
      </c>
      <c r="C417" s="662" t="s">
        <v>585</v>
      </c>
      <c r="D417" s="663" t="s">
        <v>2846</v>
      </c>
      <c r="E417" s="662" t="s">
        <v>1981</v>
      </c>
      <c r="F417" s="663" t="s">
        <v>2852</v>
      </c>
      <c r="G417" s="662" t="s">
        <v>633</v>
      </c>
      <c r="H417" s="662" t="s">
        <v>2027</v>
      </c>
      <c r="I417" s="662" t="s">
        <v>2028</v>
      </c>
      <c r="J417" s="662" t="s">
        <v>2029</v>
      </c>
      <c r="K417" s="662" t="s">
        <v>2030</v>
      </c>
      <c r="L417" s="664">
        <v>49.450016857697854</v>
      </c>
      <c r="M417" s="664">
        <v>35</v>
      </c>
      <c r="N417" s="665">
        <v>1730.7505900194249</v>
      </c>
    </row>
    <row r="418" spans="1:14" ht="14.4" customHeight="1" x14ac:dyDescent="0.3">
      <c r="A418" s="660" t="s">
        <v>579</v>
      </c>
      <c r="B418" s="661" t="s">
        <v>580</v>
      </c>
      <c r="C418" s="662" t="s">
        <v>585</v>
      </c>
      <c r="D418" s="663" t="s">
        <v>2846</v>
      </c>
      <c r="E418" s="662" t="s">
        <v>1981</v>
      </c>
      <c r="F418" s="663" t="s">
        <v>2852</v>
      </c>
      <c r="G418" s="662" t="s">
        <v>633</v>
      </c>
      <c r="H418" s="662" t="s">
        <v>2031</v>
      </c>
      <c r="I418" s="662" t="s">
        <v>2032</v>
      </c>
      <c r="J418" s="662" t="s">
        <v>2033</v>
      </c>
      <c r="K418" s="662" t="s">
        <v>2034</v>
      </c>
      <c r="L418" s="664">
        <v>81.100474532839684</v>
      </c>
      <c r="M418" s="664">
        <v>32</v>
      </c>
      <c r="N418" s="665">
        <v>2595.2151850508699</v>
      </c>
    </row>
    <row r="419" spans="1:14" ht="14.4" customHeight="1" x14ac:dyDescent="0.3">
      <c r="A419" s="660" t="s">
        <v>579</v>
      </c>
      <c r="B419" s="661" t="s">
        <v>580</v>
      </c>
      <c r="C419" s="662" t="s">
        <v>585</v>
      </c>
      <c r="D419" s="663" t="s">
        <v>2846</v>
      </c>
      <c r="E419" s="662" t="s">
        <v>1981</v>
      </c>
      <c r="F419" s="663" t="s">
        <v>2852</v>
      </c>
      <c r="G419" s="662" t="s">
        <v>633</v>
      </c>
      <c r="H419" s="662" t="s">
        <v>2035</v>
      </c>
      <c r="I419" s="662" t="s">
        <v>2036</v>
      </c>
      <c r="J419" s="662" t="s">
        <v>2037</v>
      </c>
      <c r="K419" s="662" t="s">
        <v>2038</v>
      </c>
      <c r="L419" s="664">
        <v>678.11999999999989</v>
      </c>
      <c r="M419" s="664">
        <v>1</v>
      </c>
      <c r="N419" s="665">
        <v>678.11999999999989</v>
      </c>
    </row>
    <row r="420" spans="1:14" ht="14.4" customHeight="1" x14ac:dyDescent="0.3">
      <c r="A420" s="660" t="s">
        <v>579</v>
      </c>
      <c r="B420" s="661" t="s">
        <v>580</v>
      </c>
      <c r="C420" s="662" t="s">
        <v>585</v>
      </c>
      <c r="D420" s="663" t="s">
        <v>2846</v>
      </c>
      <c r="E420" s="662" t="s">
        <v>1981</v>
      </c>
      <c r="F420" s="663" t="s">
        <v>2852</v>
      </c>
      <c r="G420" s="662" t="s">
        <v>633</v>
      </c>
      <c r="H420" s="662" t="s">
        <v>2039</v>
      </c>
      <c r="I420" s="662" t="s">
        <v>2040</v>
      </c>
      <c r="J420" s="662" t="s">
        <v>2041</v>
      </c>
      <c r="K420" s="662" t="s">
        <v>2042</v>
      </c>
      <c r="L420" s="664">
        <v>605.26800000000003</v>
      </c>
      <c r="M420" s="664">
        <v>0.8</v>
      </c>
      <c r="N420" s="665">
        <v>484.21440000000001</v>
      </c>
    </row>
    <row r="421" spans="1:14" ht="14.4" customHeight="1" x14ac:dyDescent="0.3">
      <c r="A421" s="660" t="s">
        <v>579</v>
      </c>
      <c r="B421" s="661" t="s">
        <v>580</v>
      </c>
      <c r="C421" s="662" t="s">
        <v>585</v>
      </c>
      <c r="D421" s="663" t="s">
        <v>2846</v>
      </c>
      <c r="E421" s="662" t="s">
        <v>1981</v>
      </c>
      <c r="F421" s="663" t="s">
        <v>2852</v>
      </c>
      <c r="G421" s="662" t="s">
        <v>633</v>
      </c>
      <c r="H421" s="662" t="s">
        <v>2043</v>
      </c>
      <c r="I421" s="662" t="s">
        <v>2044</v>
      </c>
      <c r="J421" s="662" t="s">
        <v>2045</v>
      </c>
      <c r="K421" s="662" t="s">
        <v>2046</v>
      </c>
      <c r="L421" s="664">
        <v>517.50007656294156</v>
      </c>
      <c r="M421" s="664">
        <v>12.1</v>
      </c>
      <c r="N421" s="665">
        <v>6261.7509264115924</v>
      </c>
    </row>
    <row r="422" spans="1:14" ht="14.4" customHeight="1" x14ac:dyDescent="0.3">
      <c r="A422" s="660" t="s">
        <v>579</v>
      </c>
      <c r="B422" s="661" t="s">
        <v>580</v>
      </c>
      <c r="C422" s="662" t="s">
        <v>585</v>
      </c>
      <c r="D422" s="663" t="s">
        <v>2846</v>
      </c>
      <c r="E422" s="662" t="s">
        <v>1981</v>
      </c>
      <c r="F422" s="663" t="s">
        <v>2852</v>
      </c>
      <c r="G422" s="662" t="s">
        <v>633</v>
      </c>
      <c r="H422" s="662" t="s">
        <v>2047</v>
      </c>
      <c r="I422" s="662" t="s">
        <v>2048</v>
      </c>
      <c r="J422" s="662" t="s">
        <v>2049</v>
      </c>
      <c r="K422" s="662" t="s">
        <v>2050</v>
      </c>
      <c r="L422" s="664">
        <v>115.30999999999999</v>
      </c>
      <c r="M422" s="664">
        <v>1</v>
      </c>
      <c r="N422" s="665">
        <v>115.30999999999999</v>
      </c>
    </row>
    <row r="423" spans="1:14" ht="14.4" customHeight="1" x14ac:dyDescent="0.3">
      <c r="A423" s="660" t="s">
        <v>579</v>
      </c>
      <c r="B423" s="661" t="s">
        <v>580</v>
      </c>
      <c r="C423" s="662" t="s">
        <v>585</v>
      </c>
      <c r="D423" s="663" t="s">
        <v>2846</v>
      </c>
      <c r="E423" s="662" t="s">
        <v>1981</v>
      </c>
      <c r="F423" s="663" t="s">
        <v>2852</v>
      </c>
      <c r="G423" s="662" t="s">
        <v>633</v>
      </c>
      <c r="H423" s="662" t="s">
        <v>2051</v>
      </c>
      <c r="I423" s="662" t="s">
        <v>2052</v>
      </c>
      <c r="J423" s="662" t="s">
        <v>2053</v>
      </c>
      <c r="K423" s="662" t="s">
        <v>2054</v>
      </c>
      <c r="L423" s="664">
        <v>108.38000000000002</v>
      </c>
      <c r="M423" s="664">
        <v>1</v>
      </c>
      <c r="N423" s="665">
        <v>108.38000000000002</v>
      </c>
    </row>
    <row r="424" spans="1:14" ht="14.4" customHeight="1" x14ac:dyDescent="0.3">
      <c r="A424" s="660" t="s">
        <v>579</v>
      </c>
      <c r="B424" s="661" t="s">
        <v>580</v>
      </c>
      <c r="C424" s="662" t="s">
        <v>585</v>
      </c>
      <c r="D424" s="663" t="s">
        <v>2846</v>
      </c>
      <c r="E424" s="662" t="s">
        <v>1981</v>
      </c>
      <c r="F424" s="663" t="s">
        <v>2852</v>
      </c>
      <c r="G424" s="662" t="s">
        <v>633</v>
      </c>
      <c r="H424" s="662" t="s">
        <v>2055</v>
      </c>
      <c r="I424" s="662" t="s">
        <v>2056</v>
      </c>
      <c r="J424" s="662" t="s">
        <v>2057</v>
      </c>
      <c r="K424" s="662" t="s">
        <v>2058</v>
      </c>
      <c r="L424" s="664">
        <v>107.23000000000003</v>
      </c>
      <c r="M424" s="664">
        <v>1</v>
      </c>
      <c r="N424" s="665">
        <v>107.23000000000003</v>
      </c>
    </row>
    <row r="425" spans="1:14" ht="14.4" customHeight="1" x14ac:dyDescent="0.3">
      <c r="A425" s="660" t="s">
        <v>579</v>
      </c>
      <c r="B425" s="661" t="s">
        <v>580</v>
      </c>
      <c r="C425" s="662" t="s">
        <v>585</v>
      </c>
      <c r="D425" s="663" t="s">
        <v>2846</v>
      </c>
      <c r="E425" s="662" t="s">
        <v>1981</v>
      </c>
      <c r="F425" s="663" t="s">
        <v>2852</v>
      </c>
      <c r="G425" s="662" t="s">
        <v>633</v>
      </c>
      <c r="H425" s="662" t="s">
        <v>2059</v>
      </c>
      <c r="I425" s="662" t="s">
        <v>2059</v>
      </c>
      <c r="J425" s="662" t="s">
        <v>2060</v>
      </c>
      <c r="K425" s="662" t="s">
        <v>2061</v>
      </c>
      <c r="L425" s="664">
        <v>1494.9995979825446</v>
      </c>
      <c r="M425" s="664">
        <v>4</v>
      </c>
      <c r="N425" s="665">
        <v>5979.9983919301785</v>
      </c>
    </row>
    <row r="426" spans="1:14" ht="14.4" customHeight="1" x14ac:dyDescent="0.3">
      <c r="A426" s="660" t="s">
        <v>579</v>
      </c>
      <c r="B426" s="661" t="s">
        <v>580</v>
      </c>
      <c r="C426" s="662" t="s">
        <v>585</v>
      </c>
      <c r="D426" s="663" t="s">
        <v>2846</v>
      </c>
      <c r="E426" s="662" t="s">
        <v>1981</v>
      </c>
      <c r="F426" s="663" t="s">
        <v>2852</v>
      </c>
      <c r="G426" s="662" t="s">
        <v>633</v>
      </c>
      <c r="H426" s="662" t="s">
        <v>2062</v>
      </c>
      <c r="I426" s="662" t="s">
        <v>2063</v>
      </c>
      <c r="J426" s="662" t="s">
        <v>2064</v>
      </c>
      <c r="K426" s="662" t="s">
        <v>2065</v>
      </c>
      <c r="L426" s="664">
        <v>246.49</v>
      </c>
      <c r="M426" s="664">
        <v>2</v>
      </c>
      <c r="N426" s="665">
        <v>492.98</v>
      </c>
    </row>
    <row r="427" spans="1:14" ht="14.4" customHeight="1" x14ac:dyDescent="0.3">
      <c r="A427" s="660" t="s">
        <v>579</v>
      </c>
      <c r="B427" s="661" t="s">
        <v>580</v>
      </c>
      <c r="C427" s="662" t="s">
        <v>585</v>
      </c>
      <c r="D427" s="663" t="s">
        <v>2846</v>
      </c>
      <c r="E427" s="662" t="s">
        <v>1981</v>
      </c>
      <c r="F427" s="663" t="s">
        <v>2852</v>
      </c>
      <c r="G427" s="662" t="s">
        <v>633</v>
      </c>
      <c r="H427" s="662" t="s">
        <v>2066</v>
      </c>
      <c r="I427" s="662" t="s">
        <v>2067</v>
      </c>
      <c r="J427" s="662" t="s">
        <v>2068</v>
      </c>
      <c r="K427" s="662" t="s">
        <v>2069</v>
      </c>
      <c r="L427" s="664">
        <v>77.317533177824558</v>
      </c>
      <c r="M427" s="664">
        <v>4</v>
      </c>
      <c r="N427" s="665">
        <v>309.27013271129823</v>
      </c>
    </row>
    <row r="428" spans="1:14" ht="14.4" customHeight="1" x14ac:dyDescent="0.3">
      <c r="A428" s="660" t="s">
        <v>579</v>
      </c>
      <c r="B428" s="661" t="s">
        <v>580</v>
      </c>
      <c r="C428" s="662" t="s">
        <v>585</v>
      </c>
      <c r="D428" s="663" t="s">
        <v>2846</v>
      </c>
      <c r="E428" s="662" t="s">
        <v>1981</v>
      </c>
      <c r="F428" s="663" t="s">
        <v>2852</v>
      </c>
      <c r="G428" s="662" t="s">
        <v>633</v>
      </c>
      <c r="H428" s="662" t="s">
        <v>2070</v>
      </c>
      <c r="I428" s="662" t="s">
        <v>2071</v>
      </c>
      <c r="J428" s="662" t="s">
        <v>2072</v>
      </c>
      <c r="K428" s="662" t="s">
        <v>2073</v>
      </c>
      <c r="L428" s="664">
        <v>76.225000000000009</v>
      </c>
      <c r="M428" s="664">
        <v>2</v>
      </c>
      <c r="N428" s="665">
        <v>152.45000000000002</v>
      </c>
    </row>
    <row r="429" spans="1:14" ht="14.4" customHeight="1" x14ac:dyDescent="0.3">
      <c r="A429" s="660" t="s">
        <v>579</v>
      </c>
      <c r="B429" s="661" t="s">
        <v>580</v>
      </c>
      <c r="C429" s="662" t="s">
        <v>585</v>
      </c>
      <c r="D429" s="663" t="s">
        <v>2846</v>
      </c>
      <c r="E429" s="662" t="s">
        <v>1981</v>
      </c>
      <c r="F429" s="663" t="s">
        <v>2852</v>
      </c>
      <c r="G429" s="662" t="s">
        <v>633</v>
      </c>
      <c r="H429" s="662" t="s">
        <v>2074</v>
      </c>
      <c r="I429" s="662" t="s">
        <v>2075</v>
      </c>
      <c r="J429" s="662" t="s">
        <v>2076</v>
      </c>
      <c r="K429" s="662" t="s">
        <v>2077</v>
      </c>
      <c r="L429" s="664">
        <v>819.95</v>
      </c>
      <c r="M429" s="664">
        <v>2</v>
      </c>
      <c r="N429" s="665">
        <v>1639.9</v>
      </c>
    </row>
    <row r="430" spans="1:14" ht="14.4" customHeight="1" x14ac:dyDescent="0.3">
      <c r="A430" s="660" t="s">
        <v>579</v>
      </c>
      <c r="B430" s="661" t="s">
        <v>580</v>
      </c>
      <c r="C430" s="662" t="s">
        <v>585</v>
      </c>
      <c r="D430" s="663" t="s">
        <v>2846</v>
      </c>
      <c r="E430" s="662" t="s">
        <v>1981</v>
      </c>
      <c r="F430" s="663" t="s">
        <v>2852</v>
      </c>
      <c r="G430" s="662" t="s">
        <v>633</v>
      </c>
      <c r="H430" s="662" t="s">
        <v>2078</v>
      </c>
      <c r="I430" s="662" t="s">
        <v>2078</v>
      </c>
      <c r="J430" s="662" t="s">
        <v>2079</v>
      </c>
      <c r="K430" s="662" t="s">
        <v>2080</v>
      </c>
      <c r="L430" s="664">
        <v>11261.39</v>
      </c>
      <c r="M430" s="664">
        <v>7.2</v>
      </c>
      <c r="N430" s="665">
        <v>81082.008000000002</v>
      </c>
    </row>
    <row r="431" spans="1:14" ht="14.4" customHeight="1" x14ac:dyDescent="0.3">
      <c r="A431" s="660" t="s">
        <v>579</v>
      </c>
      <c r="B431" s="661" t="s">
        <v>580</v>
      </c>
      <c r="C431" s="662" t="s">
        <v>585</v>
      </c>
      <c r="D431" s="663" t="s">
        <v>2846</v>
      </c>
      <c r="E431" s="662" t="s">
        <v>1981</v>
      </c>
      <c r="F431" s="663" t="s">
        <v>2852</v>
      </c>
      <c r="G431" s="662" t="s">
        <v>633</v>
      </c>
      <c r="H431" s="662" t="s">
        <v>2081</v>
      </c>
      <c r="I431" s="662" t="s">
        <v>2081</v>
      </c>
      <c r="J431" s="662" t="s">
        <v>2082</v>
      </c>
      <c r="K431" s="662" t="s">
        <v>2083</v>
      </c>
      <c r="L431" s="664">
        <v>170.38000000000002</v>
      </c>
      <c r="M431" s="664">
        <v>8</v>
      </c>
      <c r="N431" s="665">
        <v>1363.0400000000002</v>
      </c>
    </row>
    <row r="432" spans="1:14" ht="14.4" customHeight="1" x14ac:dyDescent="0.3">
      <c r="A432" s="660" t="s">
        <v>579</v>
      </c>
      <c r="B432" s="661" t="s">
        <v>580</v>
      </c>
      <c r="C432" s="662" t="s">
        <v>585</v>
      </c>
      <c r="D432" s="663" t="s">
        <v>2846</v>
      </c>
      <c r="E432" s="662" t="s">
        <v>1981</v>
      </c>
      <c r="F432" s="663" t="s">
        <v>2852</v>
      </c>
      <c r="G432" s="662" t="s">
        <v>633</v>
      </c>
      <c r="H432" s="662" t="s">
        <v>2084</v>
      </c>
      <c r="I432" s="662" t="s">
        <v>2085</v>
      </c>
      <c r="J432" s="662" t="s">
        <v>2086</v>
      </c>
      <c r="K432" s="662" t="s">
        <v>2087</v>
      </c>
      <c r="L432" s="664">
        <v>494.5</v>
      </c>
      <c r="M432" s="664">
        <v>2</v>
      </c>
      <c r="N432" s="665">
        <v>989</v>
      </c>
    </row>
    <row r="433" spans="1:14" ht="14.4" customHeight="1" x14ac:dyDescent="0.3">
      <c r="A433" s="660" t="s">
        <v>579</v>
      </c>
      <c r="B433" s="661" t="s">
        <v>580</v>
      </c>
      <c r="C433" s="662" t="s">
        <v>585</v>
      </c>
      <c r="D433" s="663" t="s">
        <v>2846</v>
      </c>
      <c r="E433" s="662" t="s">
        <v>1981</v>
      </c>
      <c r="F433" s="663" t="s">
        <v>2852</v>
      </c>
      <c r="G433" s="662" t="s">
        <v>1608</v>
      </c>
      <c r="H433" s="662" t="s">
        <v>2088</v>
      </c>
      <c r="I433" s="662" t="s">
        <v>2089</v>
      </c>
      <c r="J433" s="662" t="s">
        <v>2090</v>
      </c>
      <c r="K433" s="662" t="s">
        <v>2091</v>
      </c>
      <c r="L433" s="664">
        <v>88.600025758143488</v>
      </c>
      <c r="M433" s="664">
        <v>62</v>
      </c>
      <c r="N433" s="665">
        <v>5493.201597004896</v>
      </c>
    </row>
    <row r="434" spans="1:14" ht="14.4" customHeight="1" x14ac:dyDescent="0.3">
      <c r="A434" s="660" t="s">
        <v>579</v>
      </c>
      <c r="B434" s="661" t="s">
        <v>580</v>
      </c>
      <c r="C434" s="662" t="s">
        <v>585</v>
      </c>
      <c r="D434" s="663" t="s">
        <v>2846</v>
      </c>
      <c r="E434" s="662" t="s">
        <v>1981</v>
      </c>
      <c r="F434" s="663" t="s">
        <v>2852</v>
      </c>
      <c r="G434" s="662" t="s">
        <v>1608</v>
      </c>
      <c r="H434" s="662" t="s">
        <v>2092</v>
      </c>
      <c r="I434" s="662" t="s">
        <v>2093</v>
      </c>
      <c r="J434" s="662" t="s">
        <v>2010</v>
      </c>
      <c r="K434" s="662" t="s">
        <v>2094</v>
      </c>
      <c r="L434" s="664">
        <v>45.827527630470939</v>
      </c>
      <c r="M434" s="664">
        <v>746</v>
      </c>
      <c r="N434" s="665">
        <v>34187.335612331321</v>
      </c>
    </row>
    <row r="435" spans="1:14" ht="14.4" customHeight="1" x14ac:dyDescent="0.3">
      <c r="A435" s="660" t="s">
        <v>579</v>
      </c>
      <c r="B435" s="661" t="s">
        <v>580</v>
      </c>
      <c r="C435" s="662" t="s">
        <v>585</v>
      </c>
      <c r="D435" s="663" t="s">
        <v>2846</v>
      </c>
      <c r="E435" s="662" t="s">
        <v>1981</v>
      </c>
      <c r="F435" s="663" t="s">
        <v>2852</v>
      </c>
      <c r="G435" s="662" t="s">
        <v>1608</v>
      </c>
      <c r="H435" s="662" t="s">
        <v>2095</v>
      </c>
      <c r="I435" s="662" t="s">
        <v>2096</v>
      </c>
      <c r="J435" s="662" t="s">
        <v>2097</v>
      </c>
      <c r="K435" s="662" t="s">
        <v>2098</v>
      </c>
      <c r="L435" s="664">
        <v>138.0898297436415</v>
      </c>
      <c r="M435" s="664">
        <v>3</v>
      </c>
      <c r="N435" s="665">
        <v>414.26948923092448</v>
      </c>
    </row>
    <row r="436" spans="1:14" ht="14.4" customHeight="1" x14ac:dyDescent="0.3">
      <c r="A436" s="660" t="s">
        <v>579</v>
      </c>
      <c r="B436" s="661" t="s">
        <v>580</v>
      </c>
      <c r="C436" s="662" t="s">
        <v>585</v>
      </c>
      <c r="D436" s="663" t="s">
        <v>2846</v>
      </c>
      <c r="E436" s="662" t="s">
        <v>1981</v>
      </c>
      <c r="F436" s="663" t="s">
        <v>2852</v>
      </c>
      <c r="G436" s="662" t="s">
        <v>1608</v>
      </c>
      <c r="H436" s="662" t="s">
        <v>2099</v>
      </c>
      <c r="I436" s="662" t="s">
        <v>2100</v>
      </c>
      <c r="J436" s="662" t="s">
        <v>2101</v>
      </c>
      <c r="K436" s="662" t="s">
        <v>2098</v>
      </c>
      <c r="L436" s="664">
        <v>57.369999884045932</v>
      </c>
      <c r="M436" s="664">
        <v>15</v>
      </c>
      <c r="N436" s="665">
        <v>860.54999826068899</v>
      </c>
    </row>
    <row r="437" spans="1:14" ht="14.4" customHeight="1" x14ac:dyDescent="0.3">
      <c r="A437" s="660" t="s">
        <v>579</v>
      </c>
      <c r="B437" s="661" t="s">
        <v>580</v>
      </c>
      <c r="C437" s="662" t="s">
        <v>585</v>
      </c>
      <c r="D437" s="663" t="s">
        <v>2846</v>
      </c>
      <c r="E437" s="662" t="s">
        <v>1981</v>
      </c>
      <c r="F437" s="663" t="s">
        <v>2852</v>
      </c>
      <c r="G437" s="662" t="s">
        <v>1608</v>
      </c>
      <c r="H437" s="662" t="s">
        <v>2102</v>
      </c>
      <c r="I437" s="662" t="s">
        <v>2103</v>
      </c>
      <c r="J437" s="662" t="s">
        <v>2104</v>
      </c>
      <c r="K437" s="662" t="s">
        <v>2105</v>
      </c>
      <c r="L437" s="664">
        <v>153.39666666666668</v>
      </c>
      <c r="M437" s="664">
        <v>3</v>
      </c>
      <c r="N437" s="665">
        <v>460.19000000000005</v>
      </c>
    </row>
    <row r="438" spans="1:14" ht="14.4" customHeight="1" x14ac:dyDescent="0.3">
      <c r="A438" s="660" t="s">
        <v>579</v>
      </c>
      <c r="B438" s="661" t="s">
        <v>580</v>
      </c>
      <c r="C438" s="662" t="s">
        <v>585</v>
      </c>
      <c r="D438" s="663" t="s">
        <v>2846</v>
      </c>
      <c r="E438" s="662" t="s">
        <v>1981</v>
      </c>
      <c r="F438" s="663" t="s">
        <v>2852</v>
      </c>
      <c r="G438" s="662" t="s">
        <v>1608</v>
      </c>
      <c r="H438" s="662" t="s">
        <v>2106</v>
      </c>
      <c r="I438" s="662" t="s">
        <v>2107</v>
      </c>
      <c r="J438" s="662" t="s">
        <v>2108</v>
      </c>
      <c r="K438" s="662" t="s">
        <v>2109</v>
      </c>
      <c r="L438" s="664">
        <v>74.700023491673775</v>
      </c>
      <c r="M438" s="664">
        <v>78</v>
      </c>
      <c r="N438" s="665">
        <v>5826.6018323505541</v>
      </c>
    </row>
    <row r="439" spans="1:14" ht="14.4" customHeight="1" x14ac:dyDescent="0.3">
      <c r="A439" s="660" t="s">
        <v>579</v>
      </c>
      <c r="B439" s="661" t="s">
        <v>580</v>
      </c>
      <c r="C439" s="662" t="s">
        <v>585</v>
      </c>
      <c r="D439" s="663" t="s">
        <v>2846</v>
      </c>
      <c r="E439" s="662" t="s">
        <v>1981</v>
      </c>
      <c r="F439" s="663" t="s">
        <v>2852</v>
      </c>
      <c r="G439" s="662" t="s">
        <v>1608</v>
      </c>
      <c r="H439" s="662" t="s">
        <v>2110</v>
      </c>
      <c r="I439" s="662" t="s">
        <v>2111</v>
      </c>
      <c r="J439" s="662" t="s">
        <v>2112</v>
      </c>
      <c r="K439" s="662" t="s">
        <v>2113</v>
      </c>
      <c r="L439" s="664">
        <v>55.550000000000004</v>
      </c>
      <c r="M439" s="664">
        <v>3</v>
      </c>
      <c r="N439" s="665">
        <v>166.65</v>
      </c>
    </row>
    <row r="440" spans="1:14" ht="14.4" customHeight="1" x14ac:dyDescent="0.3">
      <c r="A440" s="660" t="s">
        <v>579</v>
      </c>
      <c r="B440" s="661" t="s">
        <v>580</v>
      </c>
      <c r="C440" s="662" t="s">
        <v>585</v>
      </c>
      <c r="D440" s="663" t="s">
        <v>2846</v>
      </c>
      <c r="E440" s="662" t="s">
        <v>1981</v>
      </c>
      <c r="F440" s="663" t="s">
        <v>2852</v>
      </c>
      <c r="G440" s="662" t="s">
        <v>1608</v>
      </c>
      <c r="H440" s="662" t="s">
        <v>2114</v>
      </c>
      <c r="I440" s="662" t="s">
        <v>2115</v>
      </c>
      <c r="J440" s="662" t="s">
        <v>2116</v>
      </c>
      <c r="K440" s="662" t="s">
        <v>1989</v>
      </c>
      <c r="L440" s="664">
        <v>208.16068913557098</v>
      </c>
      <c r="M440" s="664">
        <v>103.79999999999976</v>
      </c>
      <c r="N440" s="665">
        <v>21607.079532272215</v>
      </c>
    </row>
    <row r="441" spans="1:14" ht="14.4" customHeight="1" x14ac:dyDescent="0.3">
      <c r="A441" s="660" t="s">
        <v>579</v>
      </c>
      <c r="B441" s="661" t="s">
        <v>580</v>
      </c>
      <c r="C441" s="662" t="s">
        <v>585</v>
      </c>
      <c r="D441" s="663" t="s">
        <v>2846</v>
      </c>
      <c r="E441" s="662" t="s">
        <v>1981</v>
      </c>
      <c r="F441" s="663" t="s">
        <v>2852</v>
      </c>
      <c r="G441" s="662" t="s">
        <v>1608</v>
      </c>
      <c r="H441" s="662" t="s">
        <v>2117</v>
      </c>
      <c r="I441" s="662" t="s">
        <v>2118</v>
      </c>
      <c r="J441" s="662" t="s">
        <v>2119</v>
      </c>
      <c r="K441" s="662" t="s">
        <v>2120</v>
      </c>
      <c r="L441" s="664">
        <v>75.220035754486517</v>
      </c>
      <c r="M441" s="664">
        <v>76</v>
      </c>
      <c r="N441" s="665">
        <v>5716.7227173409756</v>
      </c>
    </row>
    <row r="442" spans="1:14" ht="14.4" customHeight="1" x14ac:dyDescent="0.3">
      <c r="A442" s="660" t="s">
        <v>579</v>
      </c>
      <c r="B442" s="661" t="s">
        <v>580</v>
      </c>
      <c r="C442" s="662" t="s">
        <v>585</v>
      </c>
      <c r="D442" s="663" t="s">
        <v>2846</v>
      </c>
      <c r="E442" s="662" t="s">
        <v>1981</v>
      </c>
      <c r="F442" s="663" t="s">
        <v>2852</v>
      </c>
      <c r="G442" s="662" t="s">
        <v>1608</v>
      </c>
      <c r="H442" s="662" t="s">
        <v>2121</v>
      </c>
      <c r="I442" s="662" t="s">
        <v>2122</v>
      </c>
      <c r="J442" s="662" t="s">
        <v>2123</v>
      </c>
      <c r="K442" s="662" t="s">
        <v>2124</v>
      </c>
      <c r="L442" s="664">
        <v>153.97374585167236</v>
      </c>
      <c r="M442" s="664">
        <v>40</v>
      </c>
      <c r="N442" s="665">
        <v>6158.9498340668943</v>
      </c>
    </row>
    <row r="443" spans="1:14" ht="14.4" customHeight="1" x14ac:dyDescent="0.3">
      <c r="A443" s="660" t="s">
        <v>579</v>
      </c>
      <c r="B443" s="661" t="s">
        <v>580</v>
      </c>
      <c r="C443" s="662" t="s">
        <v>585</v>
      </c>
      <c r="D443" s="663" t="s">
        <v>2846</v>
      </c>
      <c r="E443" s="662" t="s">
        <v>1981</v>
      </c>
      <c r="F443" s="663" t="s">
        <v>2852</v>
      </c>
      <c r="G443" s="662" t="s">
        <v>1608</v>
      </c>
      <c r="H443" s="662" t="s">
        <v>2125</v>
      </c>
      <c r="I443" s="662" t="s">
        <v>2126</v>
      </c>
      <c r="J443" s="662" t="s">
        <v>2127</v>
      </c>
      <c r="K443" s="662" t="s">
        <v>2109</v>
      </c>
      <c r="L443" s="664">
        <v>54.429999999999993</v>
      </c>
      <c r="M443" s="664">
        <v>10</v>
      </c>
      <c r="N443" s="665">
        <v>544.29999999999995</v>
      </c>
    </row>
    <row r="444" spans="1:14" ht="14.4" customHeight="1" x14ac:dyDescent="0.3">
      <c r="A444" s="660" t="s">
        <v>579</v>
      </c>
      <c r="B444" s="661" t="s">
        <v>580</v>
      </c>
      <c r="C444" s="662" t="s">
        <v>585</v>
      </c>
      <c r="D444" s="663" t="s">
        <v>2846</v>
      </c>
      <c r="E444" s="662" t="s">
        <v>1981</v>
      </c>
      <c r="F444" s="663" t="s">
        <v>2852</v>
      </c>
      <c r="G444" s="662" t="s">
        <v>1608</v>
      </c>
      <c r="H444" s="662" t="s">
        <v>2128</v>
      </c>
      <c r="I444" s="662" t="s">
        <v>2129</v>
      </c>
      <c r="J444" s="662" t="s">
        <v>2090</v>
      </c>
      <c r="K444" s="662" t="s">
        <v>2130</v>
      </c>
      <c r="L444" s="664">
        <v>74</v>
      </c>
      <c r="M444" s="664">
        <v>17</v>
      </c>
      <c r="N444" s="665">
        <v>1258</v>
      </c>
    </row>
    <row r="445" spans="1:14" ht="14.4" customHeight="1" x14ac:dyDescent="0.3">
      <c r="A445" s="660" t="s">
        <v>579</v>
      </c>
      <c r="B445" s="661" t="s">
        <v>580</v>
      </c>
      <c r="C445" s="662" t="s">
        <v>585</v>
      </c>
      <c r="D445" s="663" t="s">
        <v>2846</v>
      </c>
      <c r="E445" s="662" t="s">
        <v>1981</v>
      </c>
      <c r="F445" s="663" t="s">
        <v>2852</v>
      </c>
      <c r="G445" s="662" t="s">
        <v>1608</v>
      </c>
      <c r="H445" s="662" t="s">
        <v>2131</v>
      </c>
      <c r="I445" s="662" t="s">
        <v>2132</v>
      </c>
      <c r="J445" s="662" t="s">
        <v>2133</v>
      </c>
      <c r="K445" s="662" t="s">
        <v>2134</v>
      </c>
      <c r="L445" s="664">
        <v>59.79</v>
      </c>
      <c r="M445" s="664">
        <v>7</v>
      </c>
      <c r="N445" s="665">
        <v>418.53</v>
      </c>
    </row>
    <row r="446" spans="1:14" ht="14.4" customHeight="1" x14ac:dyDescent="0.3">
      <c r="A446" s="660" t="s">
        <v>579</v>
      </c>
      <c r="B446" s="661" t="s">
        <v>580</v>
      </c>
      <c r="C446" s="662" t="s">
        <v>585</v>
      </c>
      <c r="D446" s="663" t="s">
        <v>2846</v>
      </c>
      <c r="E446" s="662" t="s">
        <v>1981</v>
      </c>
      <c r="F446" s="663" t="s">
        <v>2852</v>
      </c>
      <c r="G446" s="662" t="s">
        <v>1608</v>
      </c>
      <c r="H446" s="662" t="s">
        <v>2135</v>
      </c>
      <c r="I446" s="662" t="s">
        <v>2136</v>
      </c>
      <c r="J446" s="662" t="s">
        <v>2137</v>
      </c>
      <c r="K446" s="662" t="s">
        <v>2138</v>
      </c>
      <c r="L446" s="664">
        <v>12592.49</v>
      </c>
      <c r="M446" s="664">
        <v>1</v>
      </c>
      <c r="N446" s="665">
        <v>12592.49</v>
      </c>
    </row>
    <row r="447" spans="1:14" ht="14.4" customHeight="1" x14ac:dyDescent="0.3">
      <c r="A447" s="660" t="s">
        <v>579</v>
      </c>
      <c r="B447" s="661" t="s">
        <v>580</v>
      </c>
      <c r="C447" s="662" t="s">
        <v>585</v>
      </c>
      <c r="D447" s="663" t="s">
        <v>2846</v>
      </c>
      <c r="E447" s="662" t="s">
        <v>2139</v>
      </c>
      <c r="F447" s="663" t="s">
        <v>2853</v>
      </c>
      <c r="G447" s="662" t="s">
        <v>633</v>
      </c>
      <c r="H447" s="662" t="s">
        <v>2140</v>
      </c>
      <c r="I447" s="662" t="s">
        <v>2141</v>
      </c>
      <c r="J447" s="662" t="s">
        <v>2142</v>
      </c>
      <c r="K447" s="662" t="s">
        <v>2143</v>
      </c>
      <c r="L447" s="664">
        <v>91.683333333333351</v>
      </c>
      <c r="M447" s="664">
        <v>3</v>
      </c>
      <c r="N447" s="665">
        <v>275.05000000000007</v>
      </c>
    </row>
    <row r="448" spans="1:14" ht="14.4" customHeight="1" x14ac:dyDescent="0.3">
      <c r="A448" s="660" t="s">
        <v>579</v>
      </c>
      <c r="B448" s="661" t="s">
        <v>580</v>
      </c>
      <c r="C448" s="662" t="s">
        <v>585</v>
      </c>
      <c r="D448" s="663" t="s">
        <v>2846</v>
      </c>
      <c r="E448" s="662" t="s">
        <v>2139</v>
      </c>
      <c r="F448" s="663" t="s">
        <v>2853</v>
      </c>
      <c r="G448" s="662" t="s">
        <v>633</v>
      </c>
      <c r="H448" s="662" t="s">
        <v>2144</v>
      </c>
      <c r="I448" s="662" t="s">
        <v>2145</v>
      </c>
      <c r="J448" s="662" t="s">
        <v>2146</v>
      </c>
      <c r="K448" s="662" t="s">
        <v>2147</v>
      </c>
      <c r="L448" s="664">
        <v>79.029768706037075</v>
      </c>
      <c r="M448" s="664">
        <v>1</v>
      </c>
      <c r="N448" s="665">
        <v>79.029768706037075</v>
      </c>
    </row>
    <row r="449" spans="1:14" ht="14.4" customHeight="1" x14ac:dyDescent="0.3">
      <c r="A449" s="660" t="s">
        <v>579</v>
      </c>
      <c r="B449" s="661" t="s">
        <v>580</v>
      </c>
      <c r="C449" s="662" t="s">
        <v>585</v>
      </c>
      <c r="D449" s="663" t="s">
        <v>2846</v>
      </c>
      <c r="E449" s="662" t="s">
        <v>2139</v>
      </c>
      <c r="F449" s="663" t="s">
        <v>2853</v>
      </c>
      <c r="G449" s="662" t="s">
        <v>633</v>
      </c>
      <c r="H449" s="662" t="s">
        <v>2148</v>
      </c>
      <c r="I449" s="662" t="s">
        <v>2149</v>
      </c>
      <c r="J449" s="662" t="s">
        <v>2150</v>
      </c>
      <c r="K449" s="662" t="s">
        <v>2151</v>
      </c>
      <c r="L449" s="664">
        <v>90.634718733541348</v>
      </c>
      <c r="M449" s="664">
        <v>4</v>
      </c>
      <c r="N449" s="665">
        <v>362.53887493416539</v>
      </c>
    </row>
    <row r="450" spans="1:14" ht="14.4" customHeight="1" x14ac:dyDescent="0.3">
      <c r="A450" s="660" t="s">
        <v>579</v>
      </c>
      <c r="B450" s="661" t="s">
        <v>580</v>
      </c>
      <c r="C450" s="662" t="s">
        <v>585</v>
      </c>
      <c r="D450" s="663" t="s">
        <v>2846</v>
      </c>
      <c r="E450" s="662" t="s">
        <v>2139</v>
      </c>
      <c r="F450" s="663" t="s">
        <v>2853</v>
      </c>
      <c r="G450" s="662" t="s">
        <v>1608</v>
      </c>
      <c r="H450" s="662" t="s">
        <v>2152</v>
      </c>
      <c r="I450" s="662" t="s">
        <v>2153</v>
      </c>
      <c r="J450" s="662" t="s">
        <v>2154</v>
      </c>
      <c r="K450" s="662"/>
      <c r="L450" s="664">
        <v>31.589999999999996</v>
      </c>
      <c r="M450" s="664">
        <v>10</v>
      </c>
      <c r="N450" s="665">
        <v>315.89999999999998</v>
      </c>
    </row>
    <row r="451" spans="1:14" ht="14.4" customHeight="1" x14ac:dyDescent="0.3">
      <c r="A451" s="660" t="s">
        <v>579</v>
      </c>
      <c r="B451" s="661" t="s">
        <v>580</v>
      </c>
      <c r="C451" s="662" t="s">
        <v>585</v>
      </c>
      <c r="D451" s="663" t="s">
        <v>2846</v>
      </c>
      <c r="E451" s="662" t="s">
        <v>2139</v>
      </c>
      <c r="F451" s="663" t="s">
        <v>2853</v>
      </c>
      <c r="G451" s="662" t="s">
        <v>1608</v>
      </c>
      <c r="H451" s="662" t="s">
        <v>2155</v>
      </c>
      <c r="I451" s="662" t="s">
        <v>2156</v>
      </c>
      <c r="J451" s="662" t="s">
        <v>2157</v>
      </c>
      <c r="K451" s="662" t="s">
        <v>2158</v>
      </c>
      <c r="L451" s="664">
        <v>1834.8921499600056</v>
      </c>
      <c r="M451" s="664">
        <v>1</v>
      </c>
      <c r="N451" s="665">
        <v>1834.8921499600056</v>
      </c>
    </row>
    <row r="452" spans="1:14" ht="14.4" customHeight="1" x14ac:dyDescent="0.3">
      <c r="A452" s="660" t="s">
        <v>579</v>
      </c>
      <c r="B452" s="661" t="s">
        <v>580</v>
      </c>
      <c r="C452" s="662" t="s">
        <v>590</v>
      </c>
      <c r="D452" s="663" t="s">
        <v>2847</v>
      </c>
      <c r="E452" s="662" t="s">
        <v>602</v>
      </c>
      <c r="F452" s="663" t="s">
        <v>2850</v>
      </c>
      <c r="G452" s="662" t="s">
        <v>633</v>
      </c>
      <c r="H452" s="662" t="s">
        <v>634</v>
      </c>
      <c r="I452" s="662" t="s">
        <v>634</v>
      </c>
      <c r="J452" s="662" t="s">
        <v>635</v>
      </c>
      <c r="K452" s="662" t="s">
        <v>636</v>
      </c>
      <c r="L452" s="664">
        <v>179.4</v>
      </c>
      <c r="M452" s="664">
        <v>1</v>
      </c>
      <c r="N452" s="665">
        <v>179.4</v>
      </c>
    </row>
    <row r="453" spans="1:14" ht="14.4" customHeight="1" x14ac:dyDescent="0.3">
      <c r="A453" s="660" t="s">
        <v>579</v>
      </c>
      <c r="B453" s="661" t="s">
        <v>580</v>
      </c>
      <c r="C453" s="662" t="s">
        <v>590</v>
      </c>
      <c r="D453" s="663" t="s">
        <v>2847</v>
      </c>
      <c r="E453" s="662" t="s">
        <v>602</v>
      </c>
      <c r="F453" s="663" t="s">
        <v>2850</v>
      </c>
      <c r="G453" s="662" t="s">
        <v>633</v>
      </c>
      <c r="H453" s="662" t="s">
        <v>670</v>
      </c>
      <c r="I453" s="662" t="s">
        <v>671</v>
      </c>
      <c r="J453" s="662" t="s">
        <v>672</v>
      </c>
      <c r="K453" s="662" t="s">
        <v>673</v>
      </c>
      <c r="L453" s="664">
        <v>170.44940464611187</v>
      </c>
      <c r="M453" s="664">
        <v>1</v>
      </c>
      <c r="N453" s="665">
        <v>170.44940464611187</v>
      </c>
    </row>
    <row r="454" spans="1:14" ht="14.4" customHeight="1" x14ac:dyDescent="0.3">
      <c r="A454" s="660" t="s">
        <v>579</v>
      </c>
      <c r="B454" s="661" t="s">
        <v>580</v>
      </c>
      <c r="C454" s="662" t="s">
        <v>590</v>
      </c>
      <c r="D454" s="663" t="s">
        <v>2847</v>
      </c>
      <c r="E454" s="662" t="s">
        <v>602</v>
      </c>
      <c r="F454" s="663" t="s">
        <v>2850</v>
      </c>
      <c r="G454" s="662" t="s">
        <v>633</v>
      </c>
      <c r="H454" s="662" t="s">
        <v>686</v>
      </c>
      <c r="I454" s="662" t="s">
        <v>687</v>
      </c>
      <c r="J454" s="662" t="s">
        <v>688</v>
      </c>
      <c r="K454" s="662" t="s">
        <v>689</v>
      </c>
      <c r="L454" s="664">
        <v>60.84</v>
      </c>
      <c r="M454" s="664">
        <v>1</v>
      </c>
      <c r="N454" s="665">
        <v>60.84</v>
      </c>
    </row>
    <row r="455" spans="1:14" ht="14.4" customHeight="1" x14ac:dyDescent="0.3">
      <c r="A455" s="660" t="s">
        <v>579</v>
      </c>
      <c r="B455" s="661" t="s">
        <v>580</v>
      </c>
      <c r="C455" s="662" t="s">
        <v>590</v>
      </c>
      <c r="D455" s="663" t="s">
        <v>2847</v>
      </c>
      <c r="E455" s="662" t="s">
        <v>602</v>
      </c>
      <c r="F455" s="663" t="s">
        <v>2850</v>
      </c>
      <c r="G455" s="662" t="s">
        <v>633</v>
      </c>
      <c r="H455" s="662" t="s">
        <v>960</v>
      </c>
      <c r="I455" s="662" t="s">
        <v>961</v>
      </c>
      <c r="J455" s="662" t="s">
        <v>962</v>
      </c>
      <c r="K455" s="662" t="s">
        <v>963</v>
      </c>
      <c r="L455" s="664">
        <v>169.97</v>
      </c>
      <c r="M455" s="664">
        <v>1</v>
      </c>
      <c r="N455" s="665">
        <v>169.97</v>
      </c>
    </row>
    <row r="456" spans="1:14" ht="14.4" customHeight="1" x14ac:dyDescent="0.3">
      <c r="A456" s="660" t="s">
        <v>579</v>
      </c>
      <c r="B456" s="661" t="s">
        <v>580</v>
      </c>
      <c r="C456" s="662" t="s">
        <v>590</v>
      </c>
      <c r="D456" s="663" t="s">
        <v>2847</v>
      </c>
      <c r="E456" s="662" t="s">
        <v>602</v>
      </c>
      <c r="F456" s="663" t="s">
        <v>2850</v>
      </c>
      <c r="G456" s="662" t="s">
        <v>633</v>
      </c>
      <c r="H456" s="662" t="s">
        <v>998</v>
      </c>
      <c r="I456" s="662" t="s">
        <v>999</v>
      </c>
      <c r="J456" s="662" t="s">
        <v>996</v>
      </c>
      <c r="K456" s="662" t="s">
        <v>1000</v>
      </c>
      <c r="L456" s="664">
        <v>292.47000000000014</v>
      </c>
      <c r="M456" s="664">
        <v>1</v>
      </c>
      <c r="N456" s="665">
        <v>292.47000000000014</v>
      </c>
    </row>
    <row r="457" spans="1:14" ht="14.4" customHeight="1" x14ac:dyDescent="0.3">
      <c r="A457" s="660" t="s">
        <v>579</v>
      </c>
      <c r="B457" s="661" t="s">
        <v>580</v>
      </c>
      <c r="C457" s="662" t="s">
        <v>590</v>
      </c>
      <c r="D457" s="663" t="s">
        <v>2847</v>
      </c>
      <c r="E457" s="662" t="s">
        <v>602</v>
      </c>
      <c r="F457" s="663" t="s">
        <v>2850</v>
      </c>
      <c r="G457" s="662" t="s">
        <v>633</v>
      </c>
      <c r="H457" s="662" t="s">
        <v>1053</v>
      </c>
      <c r="I457" s="662" t="s">
        <v>237</v>
      </c>
      <c r="J457" s="662" t="s">
        <v>1054</v>
      </c>
      <c r="K457" s="662"/>
      <c r="L457" s="664">
        <v>97.320299469756236</v>
      </c>
      <c r="M457" s="664">
        <v>7</v>
      </c>
      <c r="N457" s="665">
        <v>681.24209628829362</v>
      </c>
    </row>
    <row r="458" spans="1:14" ht="14.4" customHeight="1" x14ac:dyDescent="0.3">
      <c r="A458" s="660" t="s">
        <v>579</v>
      </c>
      <c r="B458" s="661" t="s">
        <v>580</v>
      </c>
      <c r="C458" s="662" t="s">
        <v>590</v>
      </c>
      <c r="D458" s="663" t="s">
        <v>2847</v>
      </c>
      <c r="E458" s="662" t="s">
        <v>602</v>
      </c>
      <c r="F458" s="663" t="s">
        <v>2850</v>
      </c>
      <c r="G458" s="662" t="s">
        <v>633</v>
      </c>
      <c r="H458" s="662" t="s">
        <v>2159</v>
      </c>
      <c r="I458" s="662" t="s">
        <v>237</v>
      </c>
      <c r="J458" s="662" t="s">
        <v>2160</v>
      </c>
      <c r="K458" s="662"/>
      <c r="L458" s="664">
        <v>97.320302065233093</v>
      </c>
      <c r="M458" s="664">
        <v>3</v>
      </c>
      <c r="N458" s="665">
        <v>291.96090619569929</v>
      </c>
    </row>
    <row r="459" spans="1:14" ht="14.4" customHeight="1" x14ac:dyDescent="0.3">
      <c r="A459" s="660" t="s">
        <v>579</v>
      </c>
      <c r="B459" s="661" t="s">
        <v>580</v>
      </c>
      <c r="C459" s="662" t="s">
        <v>590</v>
      </c>
      <c r="D459" s="663" t="s">
        <v>2847</v>
      </c>
      <c r="E459" s="662" t="s">
        <v>602</v>
      </c>
      <c r="F459" s="663" t="s">
        <v>2850</v>
      </c>
      <c r="G459" s="662" t="s">
        <v>633</v>
      </c>
      <c r="H459" s="662" t="s">
        <v>1185</v>
      </c>
      <c r="I459" s="662" t="s">
        <v>237</v>
      </c>
      <c r="J459" s="662" t="s">
        <v>1186</v>
      </c>
      <c r="K459" s="662"/>
      <c r="L459" s="664">
        <v>191.131</v>
      </c>
      <c r="M459" s="664">
        <v>1</v>
      </c>
      <c r="N459" s="665">
        <v>191.131</v>
      </c>
    </row>
    <row r="460" spans="1:14" ht="14.4" customHeight="1" x14ac:dyDescent="0.3">
      <c r="A460" s="660" t="s">
        <v>579</v>
      </c>
      <c r="B460" s="661" t="s">
        <v>580</v>
      </c>
      <c r="C460" s="662" t="s">
        <v>590</v>
      </c>
      <c r="D460" s="663" t="s">
        <v>2847</v>
      </c>
      <c r="E460" s="662" t="s">
        <v>602</v>
      </c>
      <c r="F460" s="663" t="s">
        <v>2850</v>
      </c>
      <c r="G460" s="662" t="s">
        <v>633</v>
      </c>
      <c r="H460" s="662" t="s">
        <v>1320</v>
      </c>
      <c r="I460" s="662" t="s">
        <v>1321</v>
      </c>
      <c r="J460" s="662" t="s">
        <v>672</v>
      </c>
      <c r="K460" s="662" t="s">
        <v>1322</v>
      </c>
      <c r="L460" s="664">
        <v>50.462222222222216</v>
      </c>
      <c r="M460" s="664">
        <v>9</v>
      </c>
      <c r="N460" s="665">
        <v>454.15999999999997</v>
      </c>
    </row>
    <row r="461" spans="1:14" ht="14.4" customHeight="1" x14ac:dyDescent="0.3">
      <c r="A461" s="660" t="s">
        <v>579</v>
      </c>
      <c r="B461" s="661" t="s">
        <v>580</v>
      </c>
      <c r="C461" s="662" t="s">
        <v>590</v>
      </c>
      <c r="D461" s="663" t="s">
        <v>2847</v>
      </c>
      <c r="E461" s="662" t="s">
        <v>602</v>
      </c>
      <c r="F461" s="663" t="s">
        <v>2850</v>
      </c>
      <c r="G461" s="662" t="s">
        <v>633</v>
      </c>
      <c r="H461" s="662" t="s">
        <v>1327</v>
      </c>
      <c r="I461" s="662" t="s">
        <v>1328</v>
      </c>
      <c r="J461" s="662" t="s">
        <v>1329</v>
      </c>
      <c r="K461" s="662" t="s">
        <v>1330</v>
      </c>
      <c r="L461" s="664">
        <v>177.79989742316963</v>
      </c>
      <c r="M461" s="664">
        <v>2</v>
      </c>
      <c r="N461" s="665">
        <v>355.59979484633925</v>
      </c>
    </row>
    <row r="462" spans="1:14" ht="14.4" customHeight="1" x14ac:dyDescent="0.3">
      <c r="A462" s="660" t="s">
        <v>579</v>
      </c>
      <c r="B462" s="661" t="s">
        <v>580</v>
      </c>
      <c r="C462" s="662" t="s">
        <v>590</v>
      </c>
      <c r="D462" s="663" t="s">
        <v>2847</v>
      </c>
      <c r="E462" s="662" t="s">
        <v>602</v>
      </c>
      <c r="F462" s="663" t="s">
        <v>2850</v>
      </c>
      <c r="G462" s="662" t="s">
        <v>633</v>
      </c>
      <c r="H462" s="662" t="s">
        <v>1501</v>
      </c>
      <c r="I462" s="662" t="s">
        <v>1502</v>
      </c>
      <c r="J462" s="662" t="s">
        <v>1503</v>
      </c>
      <c r="K462" s="662"/>
      <c r="L462" s="664">
        <v>264.47716099855791</v>
      </c>
      <c r="M462" s="664">
        <v>1</v>
      </c>
      <c r="N462" s="665">
        <v>264.47716099855791</v>
      </c>
    </row>
    <row r="463" spans="1:14" ht="14.4" customHeight="1" x14ac:dyDescent="0.3">
      <c r="A463" s="660" t="s">
        <v>579</v>
      </c>
      <c r="B463" s="661" t="s">
        <v>580</v>
      </c>
      <c r="C463" s="662" t="s">
        <v>590</v>
      </c>
      <c r="D463" s="663" t="s">
        <v>2847</v>
      </c>
      <c r="E463" s="662" t="s">
        <v>602</v>
      </c>
      <c r="F463" s="663" t="s">
        <v>2850</v>
      </c>
      <c r="G463" s="662" t="s">
        <v>633</v>
      </c>
      <c r="H463" s="662" t="s">
        <v>2161</v>
      </c>
      <c r="I463" s="662" t="s">
        <v>237</v>
      </c>
      <c r="J463" s="662" t="s">
        <v>2162</v>
      </c>
      <c r="K463" s="662"/>
      <c r="L463" s="664">
        <v>59.857713074354791</v>
      </c>
      <c r="M463" s="664">
        <v>13</v>
      </c>
      <c r="N463" s="665">
        <v>778.15026996661231</v>
      </c>
    </row>
    <row r="464" spans="1:14" ht="14.4" customHeight="1" x14ac:dyDescent="0.3">
      <c r="A464" s="660" t="s">
        <v>579</v>
      </c>
      <c r="B464" s="661" t="s">
        <v>580</v>
      </c>
      <c r="C464" s="662" t="s">
        <v>590</v>
      </c>
      <c r="D464" s="663" t="s">
        <v>2847</v>
      </c>
      <c r="E464" s="662" t="s">
        <v>602</v>
      </c>
      <c r="F464" s="663" t="s">
        <v>2850</v>
      </c>
      <c r="G464" s="662" t="s">
        <v>1608</v>
      </c>
      <c r="H464" s="662" t="s">
        <v>1650</v>
      </c>
      <c r="I464" s="662" t="s">
        <v>1651</v>
      </c>
      <c r="J464" s="662" t="s">
        <v>1652</v>
      </c>
      <c r="K464" s="662" t="s">
        <v>1653</v>
      </c>
      <c r="L464" s="664">
        <v>144.52965560699874</v>
      </c>
      <c r="M464" s="664">
        <v>11</v>
      </c>
      <c r="N464" s="665">
        <v>1589.8262116769861</v>
      </c>
    </row>
    <row r="465" spans="1:14" ht="14.4" customHeight="1" x14ac:dyDescent="0.3">
      <c r="A465" s="660" t="s">
        <v>579</v>
      </c>
      <c r="B465" s="661" t="s">
        <v>580</v>
      </c>
      <c r="C465" s="662" t="s">
        <v>593</v>
      </c>
      <c r="D465" s="663" t="s">
        <v>2848</v>
      </c>
      <c r="E465" s="662" t="s">
        <v>602</v>
      </c>
      <c r="F465" s="663" t="s">
        <v>2850</v>
      </c>
      <c r="G465" s="662"/>
      <c r="H465" s="662" t="s">
        <v>603</v>
      </c>
      <c r="I465" s="662" t="s">
        <v>604</v>
      </c>
      <c r="J465" s="662" t="s">
        <v>605</v>
      </c>
      <c r="K465" s="662" t="s">
        <v>606</v>
      </c>
      <c r="L465" s="664">
        <v>101.02775253333836</v>
      </c>
      <c r="M465" s="664">
        <v>9</v>
      </c>
      <c r="N465" s="665">
        <v>909.24977280004521</v>
      </c>
    </row>
    <row r="466" spans="1:14" ht="14.4" customHeight="1" x14ac:dyDescent="0.3">
      <c r="A466" s="660" t="s">
        <v>579</v>
      </c>
      <c r="B466" s="661" t="s">
        <v>580</v>
      </c>
      <c r="C466" s="662" t="s">
        <v>593</v>
      </c>
      <c r="D466" s="663" t="s">
        <v>2848</v>
      </c>
      <c r="E466" s="662" t="s">
        <v>602</v>
      </c>
      <c r="F466" s="663" t="s">
        <v>2850</v>
      </c>
      <c r="G466" s="662"/>
      <c r="H466" s="662" t="s">
        <v>2163</v>
      </c>
      <c r="I466" s="662" t="s">
        <v>2164</v>
      </c>
      <c r="J466" s="662" t="s">
        <v>2165</v>
      </c>
      <c r="K466" s="662" t="s">
        <v>2166</v>
      </c>
      <c r="L466" s="664">
        <v>108.27000000000004</v>
      </c>
      <c r="M466" s="664">
        <v>4</v>
      </c>
      <c r="N466" s="665">
        <v>433.08000000000015</v>
      </c>
    </row>
    <row r="467" spans="1:14" ht="14.4" customHeight="1" x14ac:dyDescent="0.3">
      <c r="A467" s="660" t="s">
        <v>579</v>
      </c>
      <c r="B467" s="661" t="s">
        <v>580</v>
      </c>
      <c r="C467" s="662" t="s">
        <v>593</v>
      </c>
      <c r="D467" s="663" t="s">
        <v>2848</v>
      </c>
      <c r="E467" s="662" t="s">
        <v>602</v>
      </c>
      <c r="F467" s="663" t="s">
        <v>2850</v>
      </c>
      <c r="G467" s="662"/>
      <c r="H467" s="662" t="s">
        <v>2167</v>
      </c>
      <c r="I467" s="662" t="s">
        <v>2168</v>
      </c>
      <c r="J467" s="662" t="s">
        <v>2169</v>
      </c>
      <c r="K467" s="662" t="s">
        <v>2170</v>
      </c>
      <c r="L467" s="664">
        <v>260.72933959414632</v>
      </c>
      <c r="M467" s="664">
        <v>220</v>
      </c>
      <c r="N467" s="665">
        <v>57360.454710712191</v>
      </c>
    </row>
    <row r="468" spans="1:14" ht="14.4" customHeight="1" x14ac:dyDescent="0.3">
      <c r="A468" s="660" t="s">
        <v>579</v>
      </c>
      <c r="B468" s="661" t="s">
        <v>580</v>
      </c>
      <c r="C468" s="662" t="s">
        <v>593</v>
      </c>
      <c r="D468" s="663" t="s">
        <v>2848</v>
      </c>
      <c r="E468" s="662" t="s">
        <v>602</v>
      </c>
      <c r="F468" s="663" t="s">
        <v>2850</v>
      </c>
      <c r="G468" s="662"/>
      <c r="H468" s="662" t="s">
        <v>618</v>
      </c>
      <c r="I468" s="662" t="s">
        <v>618</v>
      </c>
      <c r="J468" s="662" t="s">
        <v>619</v>
      </c>
      <c r="K468" s="662" t="s">
        <v>620</v>
      </c>
      <c r="L468" s="664">
        <v>64.730022703951946</v>
      </c>
      <c r="M468" s="664">
        <v>3</v>
      </c>
      <c r="N468" s="665">
        <v>194.19006811185585</v>
      </c>
    </row>
    <row r="469" spans="1:14" ht="14.4" customHeight="1" x14ac:dyDescent="0.3">
      <c r="A469" s="660" t="s">
        <v>579</v>
      </c>
      <c r="B469" s="661" t="s">
        <v>580</v>
      </c>
      <c r="C469" s="662" t="s">
        <v>593</v>
      </c>
      <c r="D469" s="663" t="s">
        <v>2848</v>
      </c>
      <c r="E469" s="662" t="s">
        <v>602</v>
      </c>
      <c r="F469" s="663" t="s">
        <v>2850</v>
      </c>
      <c r="G469" s="662" t="s">
        <v>633</v>
      </c>
      <c r="H469" s="662" t="s">
        <v>634</v>
      </c>
      <c r="I469" s="662" t="s">
        <v>634</v>
      </c>
      <c r="J469" s="662" t="s">
        <v>635</v>
      </c>
      <c r="K469" s="662" t="s">
        <v>636</v>
      </c>
      <c r="L469" s="664">
        <v>180.7675675675676</v>
      </c>
      <c r="M469" s="664">
        <v>74</v>
      </c>
      <c r="N469" s="665">
        <v>13376.800000000001</v>
      </c>
    </row>
    <row r="470" spans="1:14" ht="14.4" customHeight="1" x14ac:dyDescent="0.3">
      <c r="A470" s="660" t="s">
        <v>579</v>
      </c>
      <c r="B470" s="661" t="s">
        <v>580</v>
      </c>
      <c r="C470" s="662" t="s">
        <v>593</v>
      </c>
      <c r="D470" s="663" t="s">
        <v>2848</v>
      </c>
      <c r="E470" s="662" t="s">
        <v>602</v>
      </c>
      <c r="F470" s="663" t="s">
        <v>2850</v>
      </c>
      <c r="G470" s="662" t="s">
        <v>633</v>
      </c>
      <c r="H470" s="662" t="s">
        <v>637</v>
      </c>
      <c r="I470" s="662" t="s">
        <v>637</v>
      </c>
      <c r="J470" s="662" t="s">
        <v>638</v>
      </c>
      <c r="K470" s="662" t="s">
        <v>639</v>
      </c>
      <c r="L470" s="664">
        <v>181.58991062636943</v>
      </c>
      <c r="M470" s="664">
        <v>62.399999999999991</v>
      </c>
      <c r="N470" s="665">
        <v>11331.210423085451</v>
      </c>
    </row>
    <row r="471" spans="1:14" ht="14.4" customHeight="1" x14ac:dyDescent="0.3">
      <c r="A471" s="660" t="s">
        <v>579</v>
      </c>
      <c r="B471" s="661" t="s">
        <v>580</v>
      </c>
      <c r="C471" s="662" t="s">
        <v>593</v>
      </c>
      <c r="D471" s="663" t="s">
        <v>2848</v>
      </c>
      <c r="E471" s="662" t="s">
        <v>602</v>
      </c>
      <c r="F471" s="663" t="s">
        <v>2850</v>
      </c>
      <c r="G471" s="662" t="s">
        <v>633</v>
      </c>
      <c r="H471" s="662" t="s">
        <v>640</v>
      </c>
      <c r="I471" s="662" t="s">
        <v>640</v>
      </c>
      <c r="J471" s="662" t="s">
        <v>641</v>
      </c>
      <c r="K471" s="662" t="s">
        <v>639</v>
      </c>
      <c r="L471" s="664">
        <v>149.49984018799464</v>
      </c>
      <c r="M471" s="664">
        <v>59</v>
      </c>
      <c r="N471" s="665">
        <v>8820.4905710916828</v>
      </c>
    </row>
    <row r="472" spans="1:14" ht="14.4" customHeight="1" x14ac:dyDescent="0.3">
      <c r="A472" s="660" t="s">
        <v>579</v>
      </c>
      <c r="B472" s="661" t="s">
        <v>580</v>
      </c>
      <c r="C472" s="662" t="s">
        <v>593</v>
      </c>
      <c r="D472" s="663" t="s">
        <v>2848</v>
      </c>
      <c r="E472" s="662" t="s">
        <v>602</v>
      </c>
      <c r="F472" s="663" t="s">
        <v>2850</v>
      </c>
      <c r="G472" s="662" t="s">
        <v>633</v>
      </c>
      <c r="H472" s="662" t="s">
        <v>2171</v>
      </c>
      <c r="I472" s="662" t="s">
        <v>2171</v>
      </c>
      <c r="J472" s="662" t="s">
        <v>641</v>
      </c>
      <c r="K472" s="662" t="s">
        <v>2172</v>
      </c>
      <c r="L472" s="664">
        <v>132.25</v>
      </c>
      <c r="M472" s="664">
        <v>16</v>
      </c>
      <c r="N472" s="665">
        <v>2116</v>
      </c>
    </row>
    <row r="473" spans="1:14" ht="14.4" customHeight="1" x14ac:dyDescent="0.3">
      <c r="A473" s="660" t="s">
        <v>579</v>
      </c>
      <c r="B473" s="661" t="s">
        <v>580</v>
      </c>
      <c r="C473" s="662" t="s">
        <v>593</v>
      </c>
      <c r="D473" s="663" t="s">
        <v>2848</v>
      </c>
      <c r="E473" s="662" t="s">
        <v>602</v>
      </c>
      <c r="F473" s="663" t="s">
        <v>2850</v>
      </c>
      <c r="G473" s="662" t="s">
        <v>633</v>
      </c>
      <c r="H473" s="662" t="s">
        <v>642</v>
      </c>
      <c r="I473" s="662" t="s">
        <v>642</v>
      </c>
      <c r="J473" s="662" t="s">
        <v>641</v>
      </c>
      <c r="K473" s="662" t="s">
        <v>643</v>
      </c>
      <c r="L473" s="664">
        <v>238.72308115952302</v>
      </c>
      <c r="M473" s="664">
        <v>32</v>
      </c>
      <c r="N473" s="665">
        <v>7639.1385971047366</v>
      </c>
    </row>
    <row r="474" spans="1:14" ht="14.4" customHeight="1" x14ac:dyDescent="0.3">
      <c r="A474" s="660" t="s">
        <v>579</v>
      </c>
      <c r="B474" s="661" t="s">
        <v>580</v>
      </c>
      <c r="C474" s="662" t="s">
        <v>593</v>
      </c>
      <c r="D474" s="663" t="s">
        <v>2848</v>
      </c>
      <c r="E474" s="662" t="s">
        <v>602</v>
      </c>
      <c r="F474" s="663" t="s">
        <v>2850</v>
      </c>
      <c r="G474" s="662" t="s">
        <v>633</v>
      </c>
      <c r="H474" s="662" t="s">
        <v>647</v>
      </c>
      <c r="I474" s="662" t="s">
        <v>647</v>
      </c>
      <c r="J474" s="662" t="s">
        <v>635</v>
      </c>
      <c r="K474" s="662" t="s">
        <v>648</v>
      </c>
      <c r="L474" s="664">
        <v>97.179913416479323</v>
      </c>
      <c r="M474" s="664">
        <v>220</v>
      </c>
      <c r="N474" s="665">
        <v>21379.580951625452</v>
      </c>
    </row>
    <row r="475" spans="1:14" ht="14.4" customHeight="1" x14ac:dyDescent="0.3">
      <c r="A475" s="660" t="s">
        <v>579</v>
      </c>
      <c r="B475" s="661" t="s">
        <v>580</v>
      </c>
      <c r="C475" s="662" t="s">
        <v>593</v>
      </c>
      <c r="D475" s="663" t="s">
        <v>2848</v>
      </c>
      <c r="E475" s="662" t="s">
        <v>602</v>
      </c>
      <c r="F475" s="663" t="s">
        <v>2850</v>
      </c>
      <c r="G475" s="662" t="s">
        <v>633</v>
      </c>
      <c r="H475" s="662" t="s">
        <v>649</v>
      </c>
      <c r="I475" s="662" t="s">
        <v>649</v>
      </c>
      <c r="J475" s="662" t="s">
        <v>635</v>
      </c>
      <c r="K475" s="662" t="s">
        <v>650</v>
      </c>
      <c r="L475" s="664">
        <v>97.75</v>
      </c>
      <c r="M475" s="664">
        <v>8</v>
      </c>
      <c r="N475" s="665">
        <v>782</v>
      </c>
    </row>
    <row r="476" spans="1:14" ht="14.4" customHeight="1" x14ac:dyDescent="0.3">
      <c r="A476" s="660" t="s">
        <v>579</v>
      </c>
      <c r="B476" s="661" t="s">
        <v>580</v>
      </c>
      <c r="C476" s="662" t="s">
        <v>593</v>
      </c>
      <c r="D476" s="663" t="s">
        <v>2848</v>
      </c>
      <c r="E476" s="662" t="s">
        <v>602</v>
      </c>
      <c r="F476" s="663" t="s">
        <v>2850</v>
      </c>
      <c r="G476" s="662" t="s">
        <v>633</v>
      </c>
      <c r="H476" s="662" t="s">
        <v>651</v>
      </c>
      <c r="I476" s="662" t="s">
        <v>652</v>
      </c>
      <c r="J476" s="662" t="s">
        <v>653</v>
      </c>
      <c r="K476" s="662" t="s">
        <v>654</v>
      </c>
      <c r="L476" s="664">
        <v>40.070000000000022</v>
      </c>
      <c r="M476" s="664">
        <v>1</v>
      </c>
      <c r="N476" s="665">
        <v>40.070000000000022</v>
      </c>
    </row>
    <row r="477" spans="1:14" ht="14.4" customHeight="1" x14ac:dyDescent="0.3">
      <c r="A477" s="660" t="s">
        <v>579</v>
      </c>
      <c r="B477" s="661" t="s">
        <v>580</v>
      </c>
      <c r="C477" s="662" t="s">
        <v>593</v>
      </c>
      <c r="D477" s="663" t="s">
        <v>2848</v>
      </c>
      <c r="E477" s="662" t="s">
        <v>602</v>
      </c>
      <c r="F477" s="663" t="s">
        <v>2850</v>
      </c>
      <c r="G477" s="662" t="s">
        <v>633</v>
      </c>
      <c r="H477" s="662" t="s">
        <v>655</v>
      </c>
      <c r="I477" s="662" t="s">
        <v>656</v>
      </c>
      <c r="J477" s="662" t="s">
        <v>657</v>
      </c>
      <c r="K477" s="662" t="s">
        <v>658</v>
      </c>
      <c r="L477" s="664">
        <v>53.7</v>
      </c>
      <c r="M477" s="664">
        <v>2</v>
      </c>
      <c r="N477" s="665">
        <v>107.4</v>
      </c>
    </row>
    <row r="478" spans="1:14" ht="14.4" customHeight="1" x14ac:dyDescent="0.3">
      <c r="A478" s="660" t="s">
        <v>579</v>
      </c>
      <c r="B478" s="661" t="s">
        <v>580</v>
      </c>
      <c r="C478" s="662" t="s">
        <v>593</v>
      </c>
      <c r="D478" s="663" t="s">
        <v>2848</v>
      </c>
      <c r="E478" s="662" t="s">
        <v>602</v>
      </c>
      <c r="F478" s="663" t="s">
        <v>2850</v>
      </c>
      <c r="G478" s="662" t="s">
        <v>633</v>
      </c>
      <c r="H478" s="662" t="s">
        <v>659</v>
      </c>
      <c r="I478" s="662" t="s">
        <v>660</v>
      </c>
      <c r="J478" s="662" t="s">
        <v>661</v>
      </c>
      <c r="K478" s="662" t="s">
        <v>662</v>
      </c>
      <c r="L478" s="664">
        <v>88.901078134007776</v>
      </c>
      <c r="M478" s="664">
        <v>52</v>
      </c>
      <c r="N478" s="665">
        <v>4622.8560629684043</v>
      </c>
    </row>
    <row r="479" spans="1:14" ht="14.4" customHeight="1" x14ac:dyDescent="0.3">
      <c r="A479" s="660" t="s">
        <v>579</v>
      </c>
      <c r="B479" s="661" t="s">
        <v>580</v>
      </c>
      <c r="C479" s="662" t="s">
        <v>593</v>
      </c>
      <c r="D479" s="663" t="s">
        <v>2848</v>
      </c>
      <c r="E479" s="662" t="s">
        <v>602</v>
      </c>
      <c r="F479" s="663" t="s">
        <v>2850</v>
      </c>
      <c r="G479" s="662" t="s">
        <v>633</v>
      </c>
      <c r="H479" s="662" t="s">
        <v>667</v>
      </c>
      <c r="I479" s="662" t="s">
        <v>668</v>
      </c>
      <c r="J479" s="662" t="s">
        <v>665</v>
      </c>
      <c r="K479" s="662" t="s">
        <v>669</v>
      </c>
      <c r="L479" s="664">
        <v>104.55115191558393</v>
      </c>
      <c r="M479" s="664">
        <v>352</v>
      </c>
      <c r="N479" s="665">
        <v>36802.005474285543</v>
      </c>
    </row>
    <row r="480" spans="1:14" ht="14.4" customHeight="1" x14ac:dyDescent="0.3">
      <c r="A480" s="660" t="s">
        <v>579</v>
      </c>
      <c r="B480" s="661" t="s">
        <v>580</v>
      </c>
      <c r="C480" s="662" t="s">
        <v>593</v>
      </c>
      <c r="D480" s="663" t="s">
        <v>2848</v>
      </c>
      <c r="E480" s="662" t="s">
        <v>602</v>
      </c>
      <c r="F480" s="663" t="s">
        <v>2850</v>
      </c>
      <c r="G480" s="662" t="s">
        <v>633</v>
      </c>
      <c r="H480" s="662" t="s">
        <v>670</v>
      </c>
      <c r="I480" s="662" t="s">
        <v>671</v>
      </c>
      <c r="J480" s="662" t="s">
        <v>672</v>
      </c>
      <c r="K480" s="662" t="s">
        <v>673</v>
      </c>
      <c r="L480" s="664">
        <v>170.23</v>
      </c>
      <c r="M480" s="664">
        <v>6</v>
      </c>
      <c r="N480" s="665">
        <v>1021.38</v>
      </c>
    </row>
    <row r="481" spans="1:14" ht="14.4" customHeight="1" x14ac:dyDescent="0.3">
      <c r="A481" s="660" t="s">
        <v>579</v>
      </c>
      <c r="B481" s="661" t="s">
        <v>580</v>
      </c>
      <c r="C481" s="662" t="s">
        <v>593</v>
      </c>
      <c r="D481" s="663" t="s">
        <v>2848</v>
      </c>
      <c r="E481" s="662" t="s">
        <v>602</v>
      </c>
      <c r="F481" s="663" t="s">
        <v>2850</v>
      </c>
      <c r="G481" s="662" t="s">
        <v>633</v>
      </c>
      <c r="H481" s="662" t="s">
        <v>674</v>
      </c>
      <c r="I481" s="662" t="s">
        <v>675</v>
      </c>
      <c r="J481" s="662" t="s">
        <v>676</v>
      </c>
      <c r="K481" s="662" t="s">
        <v>677</v>
      </c>
      <c r="L481" s="664">
        <v>67.374717314172997</v>
      </c>
      <c r="M481" s="664">
        <v>127</v>
      </c>
      <c r="N481" s="665">
        <v>8556.5890988999708</v>
      </c>
    </row>
    <row r="482" spans="1:14" ht="14.4" customHeight="1" x14ac:dyDescent="0.3">
      <c r="A482" s="660" t="s">
        <v>579</v>
      </c>
      <c r="B482" s="661" t="s">
        <v>580</v>
      </c>
      <c r="C482" s="662" t="s">
        <v>593</v>
      </c>
      <c r="D482" s="663" t="s">
        <v>2848</v>
      </c>
      <c r="E482" s="662" t="s">
        <v>602</v>
      </c>
      <c r="F482" s="663" t="s">
        <v>2850</v>
      </c>
      <c r="G482" s="662" t="s">
        <v>633</v>
      </c>
      <c r="H482" s="662" t="s">
        <v>686</v>
      </c>
      <c r="I482" s="662" t="s">
        <v>687</v>
      </c>
      <c r="J482" s="662" t="s">
        <v>688</v>
      </c>
      <c r="K482" s="662" t="s">
        <v>689</v>
      </c>
      <c r="L482" s="664">
        <v>59.344000000000008</v>
      </c>
      <c r="M482" s="664">
        <v>5</v>
      </c>
      <c r="N482" s="665">
        <v>296.72000000000003</v>
      </c>
    </row>
    <row r="483" spans="1:14" ht="14.4" customHeight="1" x14ac:dyDescent="0.3">
      <c r="A483" s="660" t="s">
        <v>579</v>
      </c>
      <c r="B483" s="661" t="s">
        <v>580</v>
      </c>
      <c r="C483" s="662" t="s">
        <v>593</v>
      </c>
      <c r="D483" s="663" t="s">
        <v>2848</v>
      </c>
      <c r="E483" s="662" t="s">
        <v>602</v>
      </c>
      <c r="F483" s="663" t="s">
        <v>2850</v>
      </c>
      <c r="G483" s="662" t="s">
        <v>633</v>
      </c>
      <c r="H483" s="662" t="s">
        <v>690</v>
      </c>
      <c r="I483" s="662" t="s">
        <v>691</v>
      </c>
      <c r="J483" s="662" t="s">
        <v>692</v>
      </c>
      <c r="K483" s="662" t="s">
        <v>693</v>
      </c>
      <c r="L483" s="664">
        <v>55.670948412536383</v>
      </c>
      <c r="M483" s="664">
        <v>10</v>
      </c>
      <c r="N483" s="665">
        <v>556.70948412536382</v>
      </c>
    </row>
    <row r="484" spans="1:14" ht="14.4" customHeight="1" x14ac:dyDescent="0.3">
      <c r="A484" s="660" t="s">
        <v>579</v>
      </c>
      <c r="B484" s="661" t="s">
        <v>580</v>
      </c>
      <c r="C484" s="662" t="s">
        <v>593</v>
      </c>
      <c r="D484" s="663" t="s">
        <v>2848</v>
      </c>
      <c r="E484" s="662" t="s">
        <v>602</v>
      </c>
      <c r="F484" s="663" t="s">
        <v>2850</v>
      </c>
      <c r="G484" s="662" t="s">
        <v>633</v>
      </c>
      <c r="H484" s="662" t="s">
        <v>2173</v>
      </c>
      <c r="I484" s="662" t="s">
        <v>2174</v>
      </c>
      <c r="J484" s="662" t="s">
        <v>2175</v>
      </c>
      <c r="K484" s="662" t="s">
        <v>693</v>
      </c>
      <c r="L484" s="664">
        <v>30.65</v>
      </c>
      <c r="M484" s="664">
        <v>1</v>
      </c>
      <c r="N484" s="665">
        <v>30.65</v>
      </c>
    </row>
    <row r="485" spans="1:14" ht="14.4" customHeight="1" x14ac:dyDescent="0.3">
      <c r="A485" s="660" t="s">
        <v>579</v>
      </c>
      <c r="B485" s="661" t="s">
        <v>580</v>
      </c>
      <c r="C485" s="662" t="s">
        <v>593</v>
      </c>
      <c r="D485" s="663" t="s">
        <v>2848</v>
      </c>
      <c r="E485" s="662" t="s">
        <v>602</v>
      </c>
      <c r="F485" s="663" t="s">
        <v>2850</v>
      </c>
      <c r="G485" s="662" t="s">
        <v>633</v>
      </c>
      <c r="H485" s="662" t="s">
        <v>694</v>
      </c>
      <c r="I485" s="662" t="s">
        <v>695</v>
      </c>
      <c r="J485" s="662" t="s">
        <v>696</v>
      </c>
      <c r="K485" s="662" t="s">
        <v>697</v>
      </c>
      <c r="L485" s="664">
        <v>84.890105091795931</v>
      </c>
      <c r="M485" s="664">
        <v>8</v>
      </c>
      <c r="N485" s="665">
        <v>679.12084073436745</v>
      </c>
    </row>
    <row r="486" spans="1:14" ht="14.4" customHeight="1" x14ac:dyDescent="0.3">
      <c r="A486" s="660" t="s">
        <v>579</v>
      </c>
      <c r="B486" s="661" t="s">
        <v>580</v>
      </c>
      <c r="C486" s="662" t="s">
        <v>593</v>
      </c>
      <c r="D486" s="663" t="s">
        <v>2848</v>
      </c>
      <c r="E486" s="662" t="s">
        <v>602</v>
      </c>
      <c r="F486" s="663" t="s">
        <v>2850</v>
      </c>
      <c r="G486" s="662" t="s">
        <v>633</v>
      </c>
      <c r="H486" s="662" t="s">
        <v>702</v>
      </c>
      <c r="I486" s="662" t="s">
        <v>703</v>
      </c>
      <c r="J486" s="662" t="s">
        <v>704</v>
      </c>
      <c r="K486" s="662" t="s">
        <v>705</v>
      </c>
      <c r="L486" s="664">
        <v>66.65000000000002</v>
      </c>
      <c r="M486" s="664">
        <v>1</v>
      </c>
      <c r="N486" s="665">
        <v>66.65000000000002</v>
      </c>
    </row>
    <row r="487" spans="1:14" ht="14.4" customHeight="1" x14ac:dyDescent="0.3">
      <c r="A487" s="660" t="s">
        <v>579</v>
      </c>
      <c r="B487" s="661" t="s">
        <v>580</v>
      </c>
      <c r="C487" s="662" t="s">
        <v>593</v>
      </c>
      <c r="D487" s="663" t="s">
        <v>2848</v>
      </c>
      <c r="E487" s="662" t="s">
        <v>602</v>
      </c>
      <c r="F487" s="663" t="s">
        <v>2850</v>
      </c>
      <c r="G487" s="662" t="s">
        <v>633</v>
      </c>
      <c r="H487" s="662" t="s">
        <v>706</v>
      </c>
      <c r="I487" s="662" t="s">
        <v>707</v>
      </c>
      <c r="J487" s="662" t="s">
        <v>708</v>
      </c>
      <c r="K487" s="662" t="s">
        <v>709</v>
      </c>
      <c r="L487" s="664">
        <v>28.867571997029479</v>
      </c>
      <c r="M487" s="664">
        <v>869</v>
      </c>
      <c r="N487" s="665">
        <v>25085.920065418617</v>
      </c>
    </row>
    <row r="488" spans="1:14" ht="14.4" customHeight="1" x14ac:dyDescent="0.3">
      <c r="A488" s="660" t="s">
        <v>579</v>
      </c>
      <c r="B488" s="661" t="s">
        <v>580</v>
      </c>
      <c r="C488" s="662" t="s">
        <v>593</v>
      </c>
      <c r="D488" s="663" t="s">
        <v>2848</v>
      </c>
      <c r="E488" s="662" t="s">
        <v>602</v>
      </c>
      <c r="F488" s="663" t="s">
        <v>2850</v>
      </c>
      <c r="G488" s="662" t="s">
        <v>633</v>
      </c>
      <c r="H488" s="662" t="s">
        <v>717</v>
      </c>
      <c r="I488" s="662" t="s">
        <v>718</v>
      </c>
      <c r="J488" s="662" t="s">
        <v>716</v>
      </c>
      <c r="K488" s="662" t="s">
        <v>719</v>
      </c>
      <c r="L488" s="664">
        <v>81.290016199784446</v>
      </c>
      <c r="M488" s="664">
        <v>2</v>
      </c>
      <c r="N488" s="665">
        <v>162.58003239956889</v>
      </c>
    </row>
    <row r="489" spans="1:14" ht="14.4" customHeight="1" x14ac:dyDescent="0.3">
      <c r="A489" s="660" t="s">
        <v>579</v>
      </c>
      <c r="B489" s="661" t="s">
        <v>580</v>
      </c>
      <c r="C489" s="662" t="s">
        <v>593</v>
      </c>
      <c r="D489" s="663" t="s">
        <v>2848</v>
      </c>
      <c r="E489" s="662" t="s">
        <v>602</v>
      </c>
      <c r="F489" s="663" t="s">
        <v>2850</v>
      </c>
      <c r="G489" s="662" t="s">
        <v>633</v>
      </c>
      <c r="H489" s="662" t="s">
        <v>720</v>
      </c>
      <c r="I489" s="662" t="s">
        <v>721</v>
      </c>
      <c r="J489" s="662" t="s">
        <v>722</v>
      </c>
      <c r="K489" s="662" t="s">
        <v>723</v>
      </c>
      <c r="L489" s="664">
        <v>62.019999999999982</v>
      </c>
      <c r="M489" s="664">
        <v>1</v>
      </c>
      <c r="N489" s="665">
        <v>62.019999999999982</v>
      </c>
    </row>
    <row r="490" spans="1:14" ht="14.4" customHeight="1" x14ac:dyDescent="0.3">
      <c r="A490" s="660" t="s">
        <v>579</v>
      </c>
      <c r="B490" s="661" t="s">
        <v>580</v>
      </c>
      <c r="C490" s="662" t="s">
        <v>593</v>
      </c>
      <c r="D490" s="663" t="s">
        <v>2848</v>
      </c>
      <c r="E490" s="662" t="s">
        <v>602</v>
      </c>
      <c r="F490" s="663" t="s">
        <v>2850</v>
      </c>
      <c r="G490" s="662" t="s">
        <v>633</v>
      </c>
      <c r="H490" s="662" t="s">
        <v>2176</v>
      </c>
      <c r="I490" s="662" t="s">
        <v>2177</v>
      </c>
      <c r="J490" s="662" t="s">
        <v>2178</v>
      </c>
      <c r="K490" s="662" t="s">
        <v>2179</v>
      </c>
      <c r="L490" s="664">
        <v>121.20976077435368</v>
      </c>
      <c r="M490" s="664">
        <v>2</v>
      </c>
      <c r="N490" s="665">
        <v>242.41952154870737</v>
      </c>
    </row>
    <row r="491" spans="1:14" ht="14.4" customHeight="1" x14ac:dyDescent="0.3">
      <c r="A491" s="660" t="s">
        <v>579</v>
      </c>
      <c r="B491" s="661" t="s">
        <v>580</v>
      </c>
      <c r="C491" s="662" t="s">
        <v>593</v>
      </c>
      <c r="D491" s="663" t="s">
        <v>2848</v>
      </c>
      <c r="E491" s="662" t="s">
        <v>602</v>
      </c>
      <c r="F491" s="663" t="s">
        <v>2850</v>
      </c>
      <c r="G491" s="662" t="s">
        <v>633</v>
      </c>
      <c r="H491" s="662" t="s">
        <v>724</v>
      </c>
      <c r="I491" s="662" t="s">
        <v>725</v>
      </c>
      <c r="J491" s="662" t="s">
        <v>726</v>
      </c>
      <c r="K491" s="662" t="s">
        <v>727</v>
      </c>
      <c r="L491" s="664">
        <v>38.189918370536759</v>
      </c>
      <c r="M491" s="664">
        <v>1</v>
      </c>
      <c r="N491" s="665">
        <v>38.189918370536759</v>
      </c>
    </row>
    <row r="492" spans="1:14" ht="14.4" customHeight="1" x14ac:dyDescent="0.3">
      <c r="A492" s="660" t="s">
        <v>579</v>
      </c>
      <c r="B492" s="661" t="s">
        <v>580</v>
      </c>
      <c r="C492" s="662" t="s">
        <v>593</v>
      </c>
      <c r="D492" s="663" t="s">
        <v>2848</v>
      </c>
      <c r="E492" s="662" t="s">
        <v>602</v>
      </c>
      <c r="F492" s="663" t="s">
        <v>2850</v>
      </c>
      <c r="G492" s="662" t="s">
        <v>633</v>
      </c>
      <c r="H492" s="662" t="s">
        <v>2180</v>
      </c>
      <c r="I492" s="662" t="s">
        <v>2181</v>
      </c>
      <c r="J492" s="662" t="s">
        <v>2182</v>
      </c>
      <c r="K492" s="662" t="s">
        <v>2183</v>
      </c>
      <c r="L492" s="664">
        <v>61.94</v>
      </c>
      <c r="M492" s="664">
        <v>1</v>
      </c>
      <c r="N492" s="665">
        <v>61.94</v>
      </c>
    </row>
    <row r="493" spans="1:14" ht="14.4" customHeight="1" x14ac:dyDescent="0.3">
      <c r="A493" s="660" t="s">
        <v>579</v>
      </c>
      <c r="B493" s="661" t="s">
        <v>580</v>
      </c>
      <c r="C493" s="662" t="s">
        <v>593</v>
      </c>
      <c r="D493" s="663" t="s">
        <v>2848</v>
      </c>
      <c r="E493" s="662" t="s">
        <v>602</v>
      </c>
      <c r="F493" s="663" t="s">
        <v>2850</v>
      </c>
      <c r="G493" s="662" t="s">
        <v>633</v>
      </c>
      <c r="H493" s="662" t="s">
        <v>731</v>
      </c>
      <c r="I493" s="662" t="s">
        <v>732</v>
      </c>
      <c r="J493" s="662" t="s">
        <v>733</v>
      </c>
      <c r="K493" s="662" t="s">
        <v>734</v>
      </c>
      <c r="L493" s="664">
        <v>176.31</v>
      </c>
      <c r="M493" s="664">
        <v>1</v>
      </c>
      <c r="N493" s="665">
        <v>176.31</v>
      </c>
    </row>
    <row r="494" spans="1:14" ht="14.4" customHeight="1" x14ac:dyDescent="0.3">
      <c r="A494" s="660" t="s">
        <v>579</v>
      </c>
      <c r="B494" s="661" t="s">
        <v>580</v>
      </c>
      <c r="C494" s="662" t="s">
        <v>593</v>
      </c>
      <c r="D494" s="663" t="s">
        <v>2848</v>
      </c>
      <c r="E494" s="662" t="s">
        <v>602</v>
      </c>
      <c r="F494" s="663" t="s">
        <v>2850</v>
      </c>
      <c r="G494" s="662" t="s">
        <v>633</v>
      </c>
      <c r="H494" s="662" t="s">
        <v>2184</v>
      </c>
      <c r="I494" s="662" t="s">
        <v>2185</v>
      </c>
      <c r="J494" s="662" t="s">
        <v>822</v>
      </c>
      <c r="K494" s="662" t="s">
        <v>654</v>
      </c>
      <c r="L494" s="664">
        <v>37.769999999999996</v>
      </c>
      <c r="M494" s="664">
        <v>1</v>
      </c>
      <c r="N494" s="665">
        <v>37.769999999999996</v>
      </c>
    </row>
    <row r="495" spans="1:14" ht="14.4" customHeight="1" x14ac:dyDescent="0.3">
      <c r="A495" s="660" t="s">
        <v>579</v>
      </c>
      <c r="B495" s="661" t="s">
        <v>580</v>
      </c>
      <c r="C495" s="662" t="s">
        <v>593</v>
      </c>
      <c r="D495" s="663" t="s">
        <v>2848</v>
      </c>
      <c r="E495" s="662" t="s">
        <v>602</v>
      </c>
      <c r="F495" s="663" t="s">
        <v>2850</v>
      </c>
      <c r="G495" s="662" t="s">
        <v>633</v>
      </c>
      <c r="H495" s="662" t="s">
        <v>743</v>
      </c>
      <c r="I495" s="662" t="s">
        <v>744</v>
      </c>
      <c r="J495" s="662" t="s">
        <v>745</v>
      </c>
      <c r="K495" s="662" t="s">
        <v>693</v>
      </c>
      <c r="L495" s="664">
        <v>67.298401254757252</v>
      </c>
      <c r="M495" s="664">
        <v>42</v>
      </c>
      <c r="N495" s="665">
        <v>2826.5328526998046</v>
      </c>
    </row>
    <row r="496" spans="1:14" ht="14.4" customHeight="1" x14ac:dyDescent="0.3">
      <c r="A496" s="660" t="s">
        <v>579</v>
      </c>
      <c r="B496" s="661" t="s">
        <v>580</v>
      </c>
      <c r="C496" s="662" t="s">
        <v>593</v>
      </c>
      <c r="D496" s="663" t="s">
        <v>2848</v>
      </c>
      <c r="E496" s="662" t="s">
        <v>602</v>
      </c>
      <c r="F496" s="663" t="s">
        <v>2850</v>
      </c>
      <c r="G496" s="662" t="s">
        <v>633</v>
      </c>
      <c r="H496" s="662" t="s">
        <v>746</v>
      </c>
      <c r="I496" s="662" t="s">
        <v>747</v>
      </c>
      <c r="J496" s="662" t="s">
        <v>748</v>
      </c>
      <c r="K496" s="662" t="s">
        <v>749</v>
      </c>
      <c r="L496" s="664">
        <v>58.77</v>
      </c>
      <c r="M496" s="664">
        <v>4</v>
      </c>
      <c r="N496" s="665">
        <v>235.08</v>
      </c>
    </row>
    <row r="497" spans="1:14" ht="14.4" customHeight="1" x14ac:dyDescent="0.3">
      <c r="A497" s="660" t="s">
        <v>579</v>
      </c>
      <c r="B497" s="661" t="s">
        <v>580</v>
      </c>
      <c r="C497" s="662" t="s">
        <v>593</v>
      </c>
      <c r="D497" s="663" t="s">
        <v>2848</v>
      </c>
      <c r="E497" s="662" t="s">
        <v>602</v>
      </c>
      <c r="F497" s="663" t="s">
        <v>2850</v>
      </c>
      <c r="G497" s="662" t="s">
        <v>633</v>
      </c>
      <c r="H497" s="662" t="s">
        <v>750</v>
      </c>
      <c r="I497" s="662" t="s">
        <v>751</v>
      </c>
      <c r="J497" s="662" t="s">
        <v>752</v>
      </c>
      <c r="K497" s="662" t="s">
        <v>753</v>
      </c>
      <c r="L497" s="664">
        <v>369.94652398254607</v>
      </c>
      <c r="M497" s="664">
        <v>586</v>
      </c>
      <c r="N497" s="665">
        <v>216788.663053772</v>
      </c>
    </row>
    <row r="498" spans="1:14" ht="14.4" customHeight="1" x14ac:dyDescent="0.3">
      <c r="A498" s="660" t="s">
        <v>579</v>
      </c>
      <c r="B498" s="661" t="s">
        <v>580</v>
      </c>
      <c r="C498" s="662" t="s">
        <v>593</v>
      </c>
      <c r="D498" s="663" t="s">
        <v>2848</v>
      </c>
      <c r="E498" s="662" t="s">
        <v>602</v>
      </c>
      <c r="F498" s="663" t="s">
        <v>2850</v>
      </c>
      <c r="G498" s="662" t="s">
        <v>633</v>
      </c>
      <c r="H498" s="662" t="s">
        <v>758</v>
      </c>
      <c r="I498" s="662" t="s">
        <v>759</v>
      </c>
      <c r="J498" s="662" t="s">
        <v>760</v>
      </c>
      <c r="K498" s="662" t="s">
        <v>761</v>
      </c>
      <c r="L498" s="664">
        <v>60.350121302657364</v>
      </c>
      <c r="M498" s="664">
        <v>292</v>
      </c>
      <c r="N498" s="665">
        <v>17622.23542037595</v>
      </c>
    </row>
    <row r="499" spans="1:14" ht="14.4" customHeight="1" x14ac:dyDescent="0.3">
      <c r="A499" s="660" t="s">
        <v>579</v>
      </c>
      <c r="B499" s="661" t="s">
        <v>580</v>
      </c>
      <c r="C499" s="662" t="s">
        <v>593</v>
      </c>
      <c r="D499" s="663" t="s">
        <v>2848</v>
      </c>
      <c r="E499" s="662" t="s">
        <v>602</v>
      </c>
      <c r="F499" s="663" t="s">
        <v>2850</v>
      </c>
      <c r="G499" s="662" t="s">
        <v>633</v>
      </c>
      <c r="H499" s="662" t="s">
        <v>762</v>
      </c>
      <c r="I499" s="662" t="s">
        <v>763</v>
      </c>
      <c r="J499" s="662" t="s">
        <v>764</v>
      </c>
      <c r="K499" s="662" t="s">
        <v>765</v>
      </c>
      <c r="L499" s="664">
        <v>112.31587004456007</v>
      </c>
      <c r="M499" s="664">
        <v>10</v>
      </c>
      <c r="N499" s="665">
        <v>1123.1587004456007</v>
      </c>
    </row>
    <row r="500" spans="1:14" ht="14.4" customHeight="1" x14ac:dyDescent="0.3">
      <c r="A500" s="660" t="s">
        <v>579</v>
      </c>
      <c r="B500" s="661" t="s">
        <v>580</v>
      </c>
      <c r="C500" s="662" t="s">
        <v>593</v>
      </c>
      <c r="D500" s="663" t="s">
        <v>2848</v>
      </c>
      <c r="E500" s="662" t="s">
        <v>602</v>
      </c>
      <c r="F500" s="663" t="s">
        <v>2850</v>
      </c>
      <c r="G500" s="662" t="s">
        <v>633</v>
      </c>
      <c r="H500" s="662" t="s">
        <v>2186</v>
      </c>
      <c r="I500" s="662" t="s">
        <v>2187</v>
      </c>
      <c r="J500" s="662" t="s">
        <v>982</v>
      </c>
      <c r="K500" s="662" t="s">
        <v>2188</v>
      </c>
      <c r="L500" s="664">
        <v>43.23</v>
      </c>
      <c r="M500" s="664">
        <v>2</v>
      </c>
      <c r="N500" s="665">
        <v>86.46</v>
      </c>
    </row>
    <row r="501" spans="1:14" ht="14.4" customHeight="1" x14ac:dyDescent="0.3">
      <c r="A501" s="660" t="s">
        <v>579</v>
      </c>
      <c r="B501" s="661" t="s">
        <v>580</v>
      </c>
      <c r="C501" s="662" t="s">
        <v>593</v>
      </c>
      <c r="D501" s="663" t="s">
        <v>2848</v>
      </c>
      <c r="E501" s="662" t="s">
        <v>602</v>
      </c>
      <c r="F501" s="663" t="s">
        <v>2850</v>
      </c>
      <c r="G501" s="662" t="s">
        <v>633</v>
      </c>
      <c r="H501" s="662" t="s">
        <v>774</v>
      </c>
      <c r="I501" s="662" t="s">
        <v>775</v>
      </c>
      <c r="J501" s="662" t="s">
        <v>776</v>
      </c>
      <c r="K501" s="662" t="s">
        <v>777</v>
      </c>
      <c r="L501" s="664">
        <v>151.13968417685197</v>
      </c>
      <c r="M501" s="664">
        <v>6</v>
      </c>
      <c r="N501" s="665">
        <v>906.83810506111183</v>
      </c>
    </row>
    <row r="502" spans="1:14" ht="14.4" customHeight="1" x14ac:dyDescent="0.3">
      <c r="A502" s="660" t="s">
        <v>579</v>
      </c>
      <c r="B502" s="661" t="s">
        <v>580</v>
      </c>
      <c r="C502" s="662" t="s">
        <v>593</v>
      </c>
      <c r="D502" s="663" t="s">
        <v>2848</v>
      </c>
      <c r="E502" s="662" t="s">
        <v>602</v>
      </c>
      <c r="F502" s="663" t="s">
        <v>2850</v>
      </c>
      <c r="G502" s="662" t="s">
        <v>633</v>
      </c>
      <c r="H502" s="662" t="s">
        <v>2189</v>
      </c>
      <c r="I502" s="662" t="s">
        <v>2190</v>
      </c>
      <c r="J502" s="662" t="s">
        <v>2191</v>
      </c>
      <c r="K502" s="662" t="s">
        <v>2192</v>
      </c>
      <c r="L502" s="664">
        <v>460</v>
      </c>
      <c r="M502" s="664">
        <v>1</v>
      </c>
      <c r="N502" s="665">
        <v>460</v>
      </c>
    </row>
    <row r="503" spans="1:14" ht="14.4" customHeight="1" x14ac:dyDescent="0.3">
      <c r="A503" s="660" t="s">
        <v>579</v>
      </c>
      <c r="B503" s="661" t="s">
        <v>580</v>
      </c>
      <c r="C503" s="662" t="s">
        <v>593</v>
      </c>
      <c r="D503" s="663" t="s">
        <v>2848</v>
      </c>
      <c r="E503" s="662" t="s">
        <v>602</v>
      </c>
      <c r="F503" s="663" t="s">
        <v>2850</v>
      </c>
      <c r="G503" s="662" t="s">
        <v>633</v>
      </c>
      <c r="H503" s="662" t="s">
        <v>2193</v>
      </c>
      <c r="I503" s="662" t="s">
        <v>2194</v>
      </c>
      <c r="J503" s="662" t="s">
        <v>2195</v>
      </c>
      <c r="K503" s="662" t="s">
        <v>2196</v>
      </c>
      <c r="L503" s="664">
        <v>29.470000000000006</v>
      </c>
      <c r="M503" s="664">
        <v>10</v>
      </c>
      <c r="N503" s="665">
        <v>294.70000000000005</v>
      </c>
    </row>
    <row r="504" spans="1:14" ht="14.4" customHeight="1" x14ac:dyDescent="0.3">
      <c r="A504" s="660" t="s">
        <v>579</v>
      </c>
      <c r="B504" s="661" t="s">
        <v>580</v>
      </c>
      <c r="C504" s="662" t="s">
        <v>593</v>
      </c>
      <c r="D504" s="663" t="s">
        <v>2848</v>
      </c>
      <c r="E504" s="662" t="s">
        <v>602</v>
      </c>
      <c r="F504" s="663" t="s">
        <v>2850</v>
      </c>
      <c r="G504" s="662" t="s">
        <v>633</v>
      </c>
      <c r="H504" s="662" t="s">
        <v>802</v>
      </c>
      <c r="I504" s="662" t="s">
        <v>802</v>
      </c>
      <c r="J504" s="662" t="s">
        <v>803</v>
      </c>
      <c r="K504" s="662" t="s">
        <v>804</v>
      </c>
      <c r="L504" s="664">
        <v>38.193372351914689</v>
      </c>
      <c r="M504" s="664">
        <v>452</v>
      </c>
      <c r="N504" s="665">
        <v>17263.404303065439</v>
      </c>
    </row>
    <row r="505" spans="1:14" ht="14.4" customHeight="1" x14ac:dyDescent="0.3">
      <c r="A505" s="660" t="s">
        <v>579</v>
      </c>
      <c r="B505" s="661" t="s">
        <v>580</v>
      </c>
      <c r="C505" s="662" t="s">
        <v>593</v>
      </c>
      <c r="D505" s="663" t="s">
        <v>2848</v>
      </c>
      <c r="E505" s="662" t="s">
        <v>602</v>
      </c>
      <c r="F505" s="663" t="s">
        <v>2850</v>
      </c>
      <c r="G505" s="662" t="s">
        <v>633</v>
      </c>
      <c r="H505" s="662" t="s">
        <v>805</v>
      </c>
      <c r="I505" s="662" t="s">
        <v>806</v>
      </c>
      <c r="J505" s="662" t="s">
        <v>807</v>
      </c>
      <c r="K505" s="662" t="s">
        <v>808</v>
      </c>
      <c r="L505" s="664">
        <v>237.93702056509733</v>
      </c>
      <c r="M505" s="664">
        <v>17</v>
      </c>
      <c r="N505" s="665">
        <v>4044.9293496066548</v>
      </c>
    </row>
    <row r="506" spans="1:14" ht="14.4" customHeight="1" x14ac:dyDescent="0.3">
      <c r="A506" s="660" t="s">
        <v>579</v>
      </c>
      <c r="B506" s="661" t="s">
        <v>580</v>
      </c>
      <c r="C506" s="662" t="s">
        <v>593</v>
      </c>
      <c r="D506" s="663" t="s">
        <v>2848</v>
      </c>
      <c r="E506" s="662" t="s">
        <v>602</v>
      </c>
      <c r="F506" s="663" t="s">
        <v>2850</v>
      </c>
      <c r="G506" s="662" t="s">
        <v>633</v>
      </c>
      <c r="H506" s="662" t="s">
        <v>817</v>
      </c>
      <c r="I506" s="662" t="s">
        <v>818</v>
      </c>
      <c r="J506" s="662" t="s">
        <v>819</v>
      </c>
      <c r="K506" s="662" t="s">
        <v>812</v>
      </c>
      <c r="L506" s="664">
        <v>250.44499999999999</v>
      </c>
      <c r="M506" s="664">
        <v>2</v>
      </c>
      <c r="N506" s="665">
        <v>500.89</v>
      </c>
    </row>
    <row r="507" spans="1:14" ht="14.4" customHeight="1" x14ac:dyDescent="0.3">
      <c r="A507" s="660" t="s">
        <v>579</v>
      </c>
      <c r="B507" s="661" t="s">
        <v>580</v>
      </c>
      <c r="C507" s="662" t="s">
        <v>593</v>
      </c>
      <c r="D507" s="663" t="s">
        <v>2848</v>
      </c>
      <c r="E507" s="662" t="s">
        <v>602</v>
      </c>
      <c r="F507" s="663" t="s">
        <v>2850</v>
      </c>
      <c r="G507" s="662" t="s">
        <v>633</v>
      </c>
      <c r="H507" s="662" t="s">
        <v>2197</v>
      </c>
      <c r="I507" s="662" t="s">
        <v>2198</v>
      </c>
      <c r="J507" s="662" t="s">
        <v>2199</v>
      </c>
      <c r="K507" s="662" t="s">
        <v>2200</v>
      </c>
      <c r="L507" s="664">
        <v>53.84</v>
      </c>
      <c r="M507" s="664">
        <v>1</v>
      </c>
      <c r="N507" s="665">
        <v>53.84</v>
      </c>
    </row>
    <row r="508" spans="1:14" ht="14.4" customHeight="1" x14ac:dyDescent="0.3">
      <c r="A508" s="660" t="s">
        <v>579</v>
      </c>
      <c r="B508" s="661" t="s">
        <v>580</v>
      </c>
      <c r="C508" s="662" t="s">
        <v>593</v>
      </c>
      <c r="D508" s="663" t="s">
        <v>2848</v>
      </c>
      <c r="E508" s="662" t="s">
        <v>602</v>
      </c>
      <c r="F508" s="663" t="s">
        <v>2850</v>
      </c>
      <c r="G508" s="662" t="s">
        <v>633</v>
      </c>
      <c r="H508" s="662" t="s">
        <v>820</v>
      </c>
      <c r="I508" s="662" t="s">
        <v>821</v>
      </c>
      <c r="J508" s="662" t="s">
        <v>822</v>
      </c>
      <c r="K508" s="662" t="s">
        <v>823</v>
      </c>
      <c r="L508" s="664">
        <v>164.87959787175754</v>
      </c>
      <c r="M508" s="664">
        <v>1</v>
      </c>
      <c r="N508" s="665">
        <v>164.87959787175754</v>
      </c>
    </row>
    <row r="509" spans="1:14" ht="14.4" customHeight="1" x14ac:dyDescent="0.3">
      <c r="A509" s="660" t="s">
        <v>579</v>
      </c>
      <c r="B509" s="661" t="s">
        <v>580</v>
      </c>
      <c r="C509" s="662" t="s">
        <v>593</v>
      </c>
      <c r="D509" s="663" t="s">
        <v>2848</v>
      </c>
      <c r="E509" s="662" t="s">
        <v>602</v>
      </c>
      <c r="F509" s="663" t="s">
        <v>2850</v>
      </c>
      <c r="G509" s="662" t="s">
        <v>633</v>
      </c>
      <c r="H509" s="662" t="s">
        <v>824</v>
      </c>
      <c r="I509" s="662" t="s">
        <v>825</v>
      </c>
      <c r="J509" s="662" t="s">
        <v>826</v>
      </c>
      <c r="K509" s="662" t="s">
        <v>827</v>
      </c>
      <c r="L509" s="664">
        <v>221.64999999999992</v>
      </c>
      <c r="M509" s="664">
        <v>1</v>
      </c>
      <c r="N509" s="665">
        <v>221.64999999999992</v>
      </c>
    </row>
    <row r="510" spans="1:14" ht="14.4" customHeight="1" x14ac:dyDescent="0.3">
      <c r="A510" s="660" t="s">
        <v>579</v>
      </c>
      <c r="B510" s="661" t="s">
        <v>580</v>
      </c>
      <c r="C510" s="662" t="s">
        <v>593</v>
      </c>
      <c r="D510" s="663" t="s">
        <v>2848</v>
      </c>
      <c r="E510" s="662" t="s">
        <v>602</v>
      </c>
      <c r="F510" s="663" t="s">
        <v>2850</v>
      </c>
      <c r="G510" s="662" t="s">
        <v>633</v>
      </c>
      <c r="H510" s="662" t="s">
        <v>836</v>
      </c>
      <c r="I510" s="662" t="s">
        <v>837</v>
      </c>
      <c r="J510" s="662" t="s">
        <v>838</v>
      </c>
      <c r="K510" s="662" t="s">
        <v>839</v>
      </c>
      <c r="L510" s="664">
        <v>59.429948693576868</v>
      </c>
      <c r="M510" s="664">
        <v>2</v>
      </c>
      <c r="N510" s="665">
        <v>118.85989738715374</v>
      </c>
    </row>
    <row r="511" spans="1:14" ht="14.4" customHeight="1" x14ac:dyDescent="0.3">
      <c r="A511" s="660" t="s">
        <v>579</v>
      </c>
      <c r="B511" s="661" t="s">
        <v>580</v>
      </c>
      <c r="C511" s="662" t="s">
        <v>593</v>
      </c>
      <c r="D511" s="663" t="s">
        <v>2848</v>
      </c>
      <c r="E511" s="662" t="s">
        <v>602</v>
      </c>
      <c r="F511" s="663" t="s">
        <v>2850</v>
      </c>
      <c r="G511" s="662" t="s">
        <v>633</v>
      </c>
      <c r="H511" s="662" t="s">
        <v>840</v>
      </c>
      <c r="I511" s="662" t="s">
        <v>841</v>
      </c>
      <c r="J511" s="662" t="s">
        <v>842</v>
      </c>
      <c r="K511" s="662" t="s">
        <v>843</v>
      </c>
      <c r="L511" s="664">
        <v>85.769999999999982</v>
      </c>
      <c r="M511" s="664">
        <v>2</v>
      </c>
      <c r="N511" s="665">
        <v>171.53999999999996</v>
      </c>
    </row>
    <row r="512" spans="1:14" ht="14.4" customHeight="1" x14ac:dyDescent="0.3">
      <c r="A512" s="660" t="s">
        <v>579</v>
      </c>
      <c r="B512" s="661" t="s">
        <v>580</v>
      </c>
      <c r="C512" s="662" t="s">
        <v>593</v>
      </c>
      <c r="D512" s="663" t="s">
        <v>2848</v>
      </c>
      <c r="E512" s="662" t="s">
        <v>602</v>
      </c>
      <c r="F512" s="663" t="s">
        <v>2850</v>
      </c>
      <c r="G512" s="662" t="s">
        <v>633</v>
      </c>
      <c r="H512" s="662" t="s">
        <v>2201</v>
      </c>
      <c r="I512" s="662" t="s">
        <v>2202</v>
      </c>
      <c r="J512" s="662" t="s">
        <v>2203</v>
      </c>
      <c r="K512" s="662" t="s">
        <v>2204</v>
      </c>
      <c r="L512" s="664">
        <v>123.3</v>
      </c>
      <c r="M512" s="664">
        <v>1</v>
      </c>
      <c r="N512" s="665">
        <v>123.3</v>
      </c>
    </row>
    <row r="513" spans="1:14" ht="14.4" customHeight="1" x14ac:dyDescent="0.3">
      <c r="A513" s="660" t="s">
        <v>579</v>
      </c>
      <c r="B513" s="661" t="s">
        <v>580</v>
      </c>
      <c r="C513" s="662" t="s">
        <v>593</v>
      </c>
      <c r="D513" s="663" t="s">
        <v>2848</v>
      </c>
      <c r="E513" s="662" t="s">
        <v>602</v>
      </c>
      <c r="F513" s="663" t="s">
        <v>2850</v>
      </c>
      <c r="G513" s="662" t="s">
        <v>633</v>
      </c>
      <c r="H513" s="662" t="s">
        <v>854</v>
      </c>
      <c r="I513" s="662" t="s">
        <v>855</v>
      </c>
      <c r="J513" s="662" t="s">
        <v>856</v>
      </c>
      <c r="K513" s="662" t="s">
        <v>857</v>
      </c>
      <c r="L513" s="664">
        <v>340.01253884265998</v>
      </c>
      <c r="M513" s="664">
        <v>118</v>
      </c>
      <c r="N513" s="665">
        <v>40121.47958343388</v>
      </c>
    </row>
    <row r="514" spans="1:14" ht="14.4" customHeight="1" x14ac:dyDescent="0.3">
      <c r="A514" s="660" t="s">
        <v>579</v>
      </c>
      <c r="B514" s="661" t="s">
        <v>580</v>
      </c>
      <c r="C514" s="662" t="s">
        <v>593</v>
      </c>
      <c r="D514" s="663" t="s">
        <v>2848</v>
      </c>
      <c r="E514" s="662" t="s">
        <v>602</v>
      </c>
      <c r="F514" s="663" t="s">
        <v>2850</v>
      </c>
      <c r="G514" s="662" t="s">
        <v>633</v>
      </c>
      <c r="H514" s="662" t="s">
        <v>865</v>
      </c>
      <c r="I514" s="662" t="s">
        <v>866</v>
      </c>
      <c r="J514" s="662" t="s">
        <v>867</v>
      </c>
      <c r="K514" s="662" t="s">
        <v>868</v>
      </c>
      <c r="L514" s="664">
        <v>254.27998266623769</v>
      </c>
      <c r="M514" s="664">
        <v>1</v>
      </c>
      <c r="N514" s="665">
        <v>254.27998266623769</v>
      </c>
    </row>
    <row r="515" spans="1:14" ht="14.4" customHeight="1" x14ac:dyDescent="0.3">
      <c r="A515" s="660" t="s">
        <v>579</v>
      </c>
      <c r="B515" s="661" t="s">
        <v>580</v>
      </c>
      <c r="C515" s="662" t="s">
        <v>593</v>
      </c>
      <c r="D515" s="663" t="s">
        <v>2848</v>
      </c>
      <c r="E515" s="662" t="s">
        <v>602</v>
      </c>
      <c r="F515" s="663" t="s">
        <v>2850</v>
      </c>
      <c r="G515" s="662" t="s">
        <v>633</v>
      </c>
      <c r="H515" s="662" t="s">
        <v>885</v>
      </c>
      <c r="I515" s="662" t="s">
        <v>886</v>
      </c>
      <c r="J515" s="662" t="s">
        <v>887</v>
      </c>
      <c r="K515" s="662" t="s">
        <v>888</v>
      </c>
      <c r="L515" s="664">
        <v>46</v>
      </c>
      <c r="M515" s="664">
        <v>1</v>
      </c>
      <c r="N515" s="665">
        <v>46</v>
      </c>
    </row>
    <row r="516" spans="1:14" ht="14.4" customHeight="1" x14ac:dyDescent="0.3">
      <c r="A516" s="660" t="s">
        <v>579</v>
      </c>
      <c r="B516" s="661" t="s">
        <v>580</v>
      </c>
      <c r="C516" s="662" t="s">
        <v>593</v>
      </c>
      <c r="D516" s="663" t="s">
        <v>2848</v>
      </c>
      <c r="E516" s="662" t="s">
        <v>602</v>
      </c>
      <c r="F516" s="663" t="s">
        <v>2850</v>
      </c>
      <c r="G516" s="662" t="s">
        <v>633</v>
      </c>
      <c r="H516" s="662" t="s">
        <v>889</v>
      </c>
      <c r="I516" s="662" t="s">
        <v>890</v>
      </c>
      <c r="J516" s="662" t="s">
        <v>891</v>
      </c>
      <c r="K516" s="662" t="s">
        <v>892</v>
      </c>
      <c r="L516" s="664">
        <v>87.18732977128505</v>
      </c>
      <c r="M516" s="664">
        <v>20</v>
      </c>
      <c r="N516" s="665">
        <v>1743.7465954257009</v>
      </c>
    </row>
    <row r="517" spans="1:14" ht="14.4" customHeight="1" x14ac:dyDescent="0.3">
      <c r="A517" s="660" t="s">
        <v>579</v>
      </c>
      <c r="B517" s="661" t="s">
        <v>580</v>
      </c>
      <c r="C517" s="662" t="s">
        <v>593</v>
      </c>
      <c r="D517" s="663" t="s">
        <v>2848</v>
      </c>
      <c r="E517" s="662" t="s">
        <v>602</v>
      </c>
      <c r="F517" s="663" t="s">
        <v>2850</v>
      </c>
      <c r="G517" s="662" t="s">
        <v>633</v>
      </c>
      <c r="H517" s="662" t="s">
        <v>897</v>
      </c>
      <c r="I517" s="662" t="s">
        <v>898</v>
      </c>
      <c r="J517" s="662" t="s">
        <v>760</v>
      </c>
      <c r="K517" s="662" t="s">
        <v>899</v>
      </c>
      <c r="L517" s="664">
        <v>22.576716553729245</v>
      </c>
      <c r="M517" s="664">
        <v>6</v>
      </c>
      <c r="N517" s="665">
        <v>135.46029932237548</v>
      </c>
    </row>
    <row r="518" spans="1:14" ht="14.4" customHeight="1" x14ac:dyDescent="0.3">
      <c r="A518" s="660" t="s">
        <v>579</v>
      </c>
      <c r="B518" s="661" t="s">
        <v>580</v>
      </c>
      <c r="C518" s="662" t="s">
        <v>593</v>
      </c>
      <c r="D518" s="663" t="s">
        <v>2848</v>
      </c>
      <c r="E518" s="662" t="s">
        <v>602</v>
      </c>
      <c r="F518" s="663" t="s">
        <v>2850</v>
      </c>
      <c r="G518" s="662" t="s">
        <v>633</v>
      </c>
      <c r="H518" s="662" t="s">
        <v>2205</v>
      </c>
      <c r="I518" s="662" t="s">
        <v>2206</v>
      </c>
      <c r="J518" s="662" t="s">
        <v>2207</v>
      </c>
      <c r="K518" s="662" t="s">
        <v>2208</v>
      </c>
      <c r="L518" s="664">
        <v>60.473333333333336</v>
      </c>
      <c r="M518" s="664">
        <v>3</v>
      </c>
      <c r="N518" s="665">
        <v>181.42000000000002</v>
      </c>
    </row>
    <row r="519" spans="1:14" ht="14.4" customHeight="1" x14ac:dyDescent="0.3">
      <c r="A519" s="660" t="s">
        <v>579</v>
      </c>
      <c r="B519" s="661" t="s">
        <v>580</v>
      </c>
      <c r="C519" s="662" t="s">
        <v>593</v>
      </c>
      <c r="D519" s="663" t="s">
        <v>2848</v>
      </c>
      <c r="E519" s="662" t="s">
        <v>602</v>
      </c>
      <c r="F519" s="663" t="s">
        <v>2850</v>
      </c>
      <c r="G519" s="662" t="s">
        <v>633</v>
      </c>
      <c r="H519" s="662" t="s">
        <v>904</v>
      </c>
      <c r="I519" s="662" t="s">
        <v>905</v>
      </c>
      <c r="J519" s="662" t="s">
        <v>906</v>
      </c>
      <c r="K519" s="662" t="s">
        <v>907</v>
      </c>
      <c r="L519" s="664">
        <v>76.852418379003012</v>
      </c>
      <c r="M519" s="664">
        <v>4</v>
      </c>
      <c r="N519" s="665">
        <v>307.40967351601205</v>
      </c>
    </row>
    <row r="520" spans="1:14" ht="14.4" customHeight="1" x14ac:dyDescent="0.3">
      <c r="A520" s="660" t="s">
        <v>579</v>
      </c>
      <c r="B520" s="661" t="s">
        <v>580</v>
      </c>
      <c r="C520" s="662" t="s">
        <v>593</v>
      </c>
      <c r="D520" s="663" t="s">
        <v>2848</v>
      </c>
      <c r="E520" s="662" t="s">
        <v>602</v>
      </c>
      <c r="F520" s="663" t="s">
        <v>2850</v>
      </c>
      <c r="G520" s="662" t="s">
        <v>633</v>
      </c>
      <c r="H520" s="662" t="s">
        <v>908</v>
      </c>
      <c r="I520" s="662" t="s">
        <v>909</v>
      </c>
      <c r="J520" s="662" t="s">
        <v>910</v>
      </c>
      <c r="K520" s="662" t="s">
        <v>911</v>
      </c>
      <c r="L520" s="664">
        <v>157.93961285757135</v>
      </c>
      <c r="M520" s="664">
        <v>3</v>
      </c>
      <c r="N520" s="665">
        <v>473.81883857271407</v>
      </c>
    </row>
    <row r="521" spans="1:14" ht="14.4" customHeight="1" x14ac:dyDescent="0.3">
      <c r="A521" s="660" t="s">
        <v>579</v>
      </c>
      <c r="B521" s="661" t="s">
        <v>580</v>
      </c>
      <c r="C521" s="662" t="s">
        <v>593</v>
      </c>
      <c r="D521" s="663" t="s">
        <v>2848</v>
      </c>
      <c r="E521" s="662" t="s">
        <v>602</v>
      </c>
      <c r="F521" s="663" t="s">
        <v>2850</v>
      </c>
      <c r="G521" s="662" t="s">
        <v>633</v>
      </c>
      <c r="H521" s="662" t="s">
        <v>2209</v>
      </c>
      <c r="I521" s="662" t="s">
        <v>2210</v>
      </c>
      <c r="J521" s="662" t="s">
        <v>2211</v>
      </c>
      <c r="K521" s="662" t="s">
        <v>2212</v>
      </c>
      <c r="L521" s="664">
        <v>1111.5699999999997</v>
      </c>
      <c r="M521" s="664">
        <v>1</v>
      </c>
      <c r="N521" s="665">
        <v>1111.5699999999997</v>
      </c>
    </row>
    <row r="522" spans="1:14" ht="14.4" customHeight="1" x14ac:dyDescent="0.3">
      <c r="A522" s="660" t="s">
        <v>579</v>
      </c>
      <c r="B522" s="661" t="s">
        <v>580</v>
      </c>
      <c r="C522" s="662" t="s">
        <v>593</v>
      </c>
      <c r="D522" s="663" t="s">
        <v>2848</v>
      </c>
      <c r="E522" s="662" t="s">
        <v>602</v>
      </c>
      <c r="F522" s="663" t="s">
        <v>2850</v>
      </c>
      <c r="G522" s="662" t="s">
        <v>633</v>
      </c>
      <c r="H522" s="662" t="s">
        <v>912</v>
      </c>
      <c r="I522" s="662" t="s">
        <v>913</v>
      </c>
      <c r="J522" s="662" t="s">
        <v>914</v>
      </c>
      <c r="K522" s="662" t="s">
        <v>915</v>
      </c>
      <c r="L522" s="664">
        <v>100.31000000000002</v>
      </c>
      <c r="M522" s="664">
        <v>3</v>
      </c>
      <c r="N522" s="665">
        <v>300.93000000000006</v>
      </c>
    </row>
    <row r="523" spans="1:14" ht="14.4" customHeight="1" x14ac:dyDescent="0.3">
      <c r="A523" s="660" t="s">
        <v>579</v>
      </c>
      <c r="B523" s="661" t="s">
        <v>580</v>
      </c>
      <c r="C523" s="662" t="s">
        <v>593</v>
      </c>
      <c r="D523" s="663" t="s">
        <v>2848</v>
      </c>
      <c r="E523" s="662" t="s">
        <v>602</v>
      </c>
      <c r="F523" s="663" t="s">
        <v>2850</v>
      </c>
      <c r="G523" s="662" t="s">
        <v>633</v>
      </c>
      <c r="H523" s="662" t="s">
        <v>2213</v>
      </c>
      <c r="I523" s="662" t="s">
        <v>2214</v>
      </c>
      <c r="J523" s="662" t="s">
        <v>2215</v>
      </c>
      <c r="K523" s="662" t="s">
        <v>2216</v>
      </c>
      <c r="L523" s="664">
        <v>161.82000000000002</v>
      </c>
      <c r="M523" s="664">
        <v>1</v>
      </c>
      <c r="N523" s="665">
        <v>161.82000000000002</v>
      </c>
    </row>
    <row r="524" spans="1:14" ht="14.4" customHeight="1" x14ac:dyDescent="0.3">
      <c r="A524" s="660" t="s">
        <v>579</v>
      </c>
      <c r="B524" s="661" t="s">
        <v>580</v>
      </c>
      <c r="C524" s="662" t="s">
        <v>593</v>
      </c>
      <c r="D524" s="663" t="s">
        <v>2848</v>
      </c>
      <c r="E524" s="662" t="s">
        <v>602</v>
      </c>
      <c r="F524" s="663" t="s">
        <v>2850</v>
      </c>
      <c r="G524" s="662" t="s">
        <v>633</v>
      </c>
      <c r="H524" s="662" t="s">
        <v>2217</v>
      </c>
      <c r="I524" s="662" t="s">
        <v>2218</v>
      </c>
      <c r="J524" s="662" t="s">
        <v>2219</v>
      </c>
      <c r="K524" s="662" t="s">
        <v>2220</v>
      </c>
      <c r="L524" s="664">
        <v>215.70634596308864</v>
      </c>
      <c r="M524" s="664">
        <v>5</v>
      </c>
      <c r="N524" s="665">
        <v>1078.5317298154432</v>
      </c>
    </row>
    <row r="525" spans="1:14" ht="14.4" customHeight="1" x14ac:dyDescent="0.3">
      <c r="A525" s="660" t="s">
        <v>579</v>
      </c>
      <c r="B525" s="661" t="s">
        <v>580</v>
      </c>
      <c r="C525" s="662" t="s">
        <v>593</v>
      </c>
      <c r="D525" s="663" t="s">
        <v>2848</v>
      </c>
      <c r="E525" s="662" t="s">
        <v>602</v>
      </c>
      <c r="F525" s="663" t="s">
        <v>2850</v>
      </c>
      <c r="G525" s="662" t="s">
        <v>633</v>
      </c>
      <c r="H525" s="662" t="s">
        <v>2221</v>
      </c>
      <c r="I525" s="662" t="s">
        <v>2222</v>
      </c>
      <c r="J525" s="662" t="s">
        <v>2223</v>
      </c>
      <c r="K525" s="662" t="s">
        <v>2224</v>
      </c>
      <c r="L525" s="664">
        <v>110.88999999999997</v>
      </c>
      <c r="M525" s="664">
        <v>2</v>
      </c>
      <c r="N525" s="665">
        <v>221.77999999999994</v>
      </c>
    </row>
    <row r="526" spans="1:14" ht="14.4" customHeight="1" x14ac:dyDescent="0.3">
      <c r="A526" s="660" t="s">
        <v>579</v>
      </c>
      <c r="B526" s="661" t="s">
        <v>580</v>
      </c>
      <c r="C526" s="662" t="s">
        <v>593</v>
      </c>
      <c r="D526" s="663" t="s">
        <v>2848</v>
      </c>
      <c r="E526" s="662" t="s">
        <v>602</v>
      </c>
      <c r="F526" s="663" t="s">
        <v>2850</v>
      </c>
      <c r="G526" s="662" t="s">
        <v>633</v>
      </c>
      <c r="H526" s="662" t="s">
        <v>2225</v>
      </c>
      <c r="I526" s="662" t="s">
        <v>2226</v>
      </c>
      <c r="J526" s="662" t="s">
        <v>2227</v>
      </c>
      <c r="K526" s="662" t="s">
        <v>2228</v>
      </c>
      <c r="L526" s="664">
        <v>100.51036524851099</v>
      </c>
      <c r="M526" s="664">
        <v>2</v>
      </c>
      <c r="N526" s="665">
        <v>201.02073049702199</v>
      </c>
    </row>
    <row r="527" spans="1:14" ht="14.4" customHeight="1" x14ac:dyDescent="0.3">
      <c r="A527" s="660" t="s">
        <v>579</v>
      </c>
      <c r="B527" s="661" t="s">
        <v>580</v>
      </c>
      <c r="C527" s="662" t="s">
        <v>593</v>
      </c>
      <c r="D527" s="663" t="s">
        <v>2848</v>
      </c>
      <c r="E527" s="662" t="s">
        <v>602</v>
      </c>
      <c r="F527" s="663" t="s">
        <v>2850</v>
      </c>
      <c r="G527" s="662" t="s">
        <v>633</v>
      </c>
      <c r="H527" s="662" t="s">
        <v>936</v>
      </c>
      <c r="I527" s="662" t="s">
        <v>937</v>
      </c>
      <c r="J527" s="662" t="s">
        <v>938</v>
      </c>
      <c r="K527" s="662" t="s">
        <v>939</v>
      </c>
      <c r="L527" s="664">
        <v>161.82499999999999</v>
      </c>
      <c r="M527" s="664">
        <v>2</v>
      </c>
      <c r="N527" s="665">
        <v>323.64999999999998</v>
      </c>
    </row>
    <row r="528" spans="1:14" ht="14.4" customHeight="1" x14ac:dyDescent="0.3">
      <c r="A528" s="660" t="s">
        <v>579</v>
      </c>
      <c r="B528" s="661" t="s">
        <v>580</v>
      </c>
      <c r="C528" s="662" t="s">
        <v>593</v>
      </c>
      <c r="D528" s="663" t="s">
        <v>2848</v>
      </c>
      <c r="E528" s="662" t="s">
        <v>602</v>
      </c>
      <c r="F528" s="663" t="s">
        <v>2850</v>
      </c>
      <c r="G528" s="662" t="s">
        <v>633</v>
      </c>
      <c r="H528" s="662" t="s">
        <v>940</v>
      </c>
      <c r="I528" s="662" t="s">
        <v>941</v>
      </c>
      <c r="J528" s="662" t="s">
        <v>942</v>
      </c>
      <c r="K528" s="662" t="s">
        <v>943</v>
      </c>
      <c r="L528" s="664">
        <v>361.27</v>
      </c>
      <c r="M528" s="664">
        <v>1</v>
      </c>
      <c r="N528" s="665">
        <v>361.27</v>
      </c>
    </row>
    <row r="529" spans="1:14" ht="14.4" customHeight="1" x14ac:dyDescent="0.3">
      <c r="A529" s="660" t="s">
        <v>579</v>
      </c>
      <c r="B529" s="661" t="s">
        <v>580</v>
      </c>
      <c r="C529" s="662" t="s">
        <v>593</v>
      </c>
      <c r="D529" s="663" t="s">
        <v>2848</v>
      </c>
      <c r="E529" s="662" t="s">
        <v>602</v>
      </c>
      <c r="F529" s="663" t="s">
        <v>2850</v>
      </c>
      <c r="G529" s="662" t="s">
        <v>633</v>
      </c>
      <c r="H529" s="662" t="s">
        <v>948</v>
      </c>
      <c r="I529" s="662" t="s">
        <v>949</v>
      </c>
      <c r="J529" s="662" t="s">
        <v>950</v>
      </c>
      <c r="K529" s="662" t="s">
        <v>951</v>
      </c>
      <c r="L529" s="664">
        <v>376.24329713287131</v>
      </c>
      <c r="M529" s="664">
        <v>27</v>
      </c>
      <c r="N529" s="665">
        <v>10158.569022587526</v>
      </c>
    </row>
    <row r="530" spans="1:14" ht="14.4" customHeight="1" x14ac:dyDescent="0.3">
      <c r="A530" s="660" t="s">
        <v>579</v>
      </c>
      <c r="B530" s="661" t="s">
        <v>580</v>
      </c>
      <c r="C530" s="662" t="s">
        <v>593</v>
      </c>
      <c r="D530" s="663" t="s">
        <v>2848</v>
      </c>
      <c r="E530" s="662" t="s">
        <v>602</v>
      </c>
      <c r="F530" s="663" t="s">
        <v>2850</v>
      </c>
      <c r="G530" s="662" t="s">
        <v>633</v>
      </c>
      <c r="H530" s="662" t="s">
        <v>952</v>
      </c>
      <c r="I530" s="662" t="s">
        <v>953</v>
      </c>
      <c r="J530" s="662" t="s">
        <v>954</v>
      </c>
      <c r="K530" s="662" t="s">
        <v>955</v>
      </c>
      <c r="L530" s="664">
        <v>68.44</v>
      </c>
      <c r="M530" s="664">
        <v>2</v>
      </c>
      <c r="N530" s="665">
        <v>136.88</v>
      </c>
    </row>
    <row r="531" spans="1:14" ht="14.4" customHeight="1" x14ac:dyDescent="0.3">
      <c r="A531" s="660" t="s">
        <v>579</v>
      </c>
      <c r="B531" s="661" t="s">
        <v>580</v>
      </c>
      <c r="C531" s="662" t="s">
        <v>593</v>
      </c>
      <c r="D531" s="663" t="s">
        <v>2848</v>
      </c>
      <c r="E531" s="662" t="s">
        <v>602</v>
      </c>
      <c r="F531" s="663" t="s">
        <v>2850</v>
      </c>
      <c r="G531" s="662" t="s">
        <v>633</v>
      </c>
      <c r="H531" s="662" t="s">
        <v>2229</v>
      </c>
      <c r="I531" s="662" t="s">
        <v>2230</v>
      </c>
      <c r="J531" s="662" t="s">
        <v>2231</v>
      </c>
      <c r="K531" s="662" t="s">
        <v>2232</v>
      </c>
      <c r="L531" s="664">
        <v>105.62999999999995</v>
      </c>
      <c r="M531" s="664">
        <v>7</v>
      </c>
      <c r="N531" s="665">
        <v>739.40999999999963</v>
      </c>
    </row>
    <row r="532" spans="1:14" ht="14.4" customHeight="1" x14ac:dyDescent="0.3">
      <c r="A532" s="660" t="s">
        <v>579</v>
      </c>
      <c r="B532" s="661" t="s">
        <v>580</v>
      </c>
      <c r="C532" s="662" t="s">
        <v>593</v>
      </c>
      <c r="D532" s="663" t="s">
        <v>2848</v>
      </c>
      <c r="E532" s="662" t="s">
        <v>602</v>
      </c>
      <c r="F532" s="663" t="s">
        <v>2850</v>
      </c>
      <c r="G532" s="662" t="s">
        <v>633</v>
      </c>
      <c r="H532" s="662" t="s">
        <v>2233</v>
      </c>
      <c r="I532" s="662" t="s">
        <v>2234</v>
      </c>
      <c r="J532" s="662" t="s">
        <v>2235</v>
      </c>
      <c r="K532" s="662" t="s">
        <v>2236</v>
      </c>
      <c r="L532" s="664">
        <v>73.59</v>
      </c>
      <c r="M532" s="664">
        <v>3</v>
      </c>
      <c r="N532" s="665">
        <v>220.77</v>
      </c>
    </row>
    <row r="533" spans="1:14" ht="14.4" customHeight="1" x14ac:dyDescent="0.3">
      <c r="A533" s="660" t="s">
        <v>579</v>
      </c>
      <c r="B533" s="661" t="s">
        <v>580</v>
      </c>
      <c r="C533" s="662" t="s">
        <v>593</v>
      </c>
      <c r="D533" s="663" t="s">
        <v>2848</v>
      </c>
      <c r="E533" s="662" t="s">
        <v>602</v>
      </c>
      <c r="F533" s="663" t="s">
        <v>2850</v>
      </c>
      <c r="G533" s="662" t="s">
        <v>633</v>
      </c>
      <c r="H533" s="662" t="s">
        <v>960</v>
      </c>
      <c r="I533" s="662" t="s">
        <v>961</v>
      </c>
      <c r="J533" s="662" t="s">
        <v>962</v>
      </c>
      <c r="K533" s="662" t="s">
        <v>963</v>
      </c>
      <c r="L533" s="664">
        <v>169.64016735531101</v>
      </c>
      <c r="M533" s="664">
        <v>1</v>
      </c>
      <c r="N533" s="665">
        <v>169.64016735531101</v>
      </c>
    </row>
    <row r="534" spans="1:14" ht="14.4" customHeight="1" x14ac:dyDescent="0.3">
      <c r="A534" s="660" t="s">
        <v>579</v>
      </c>
      <c r="B534" s="661" t="s">
        <v>580</v>
      </c>
      <c r="C534" s="662" t="s">
        <v>593</v>
      </c>
      <c r="D534" s="663" t="s">
        <v>2848</v>
      </c>
      <c r="E534" s="662" t="s">
        <v>602</v>
      </c>
      <c r="F534" s="663" t="s">
        <v>2850</v>
      </c>
      <c r="G534" s="662" t="s">
        <v>633</v>
      </c>
      <c r="H534" s="662" t="s">
        <v>2237</v>
      </c>
      <c r="I534" s="662" t="s">
        <v>2238</v>
      </c>
      <c r="J534" s="662" t="s">
        <v>970</v>
      </c>
      <c r="K534" s="662" t="s">
        <v>2239</v>
      </c>
      <c r="L534" s="664">
        <v>127.12009805208301</v>
      </c>
      <c r="M534" s="664">
        <v>7</v>
      </c>
      <c r="N534" s="665">
        <v>889.84068636458107</v>
      </c>
    </row>
    <row r="535" spans="1:14" ht="14.4" customHeight="1" x14ac:dyDescent="0.3">
      <c r="A535" s="660" t="s">
        <v>579</v>
      </c>
      <c r="B535" s="661" t="s">
        <v>580</v>
      </c>
      <c r="C535" s="662" t="s">
        <v>593</v>
      </c>
      <c r="D535" s="663" t="s">
        <v>2848</v>
      </c>
      <c r="E535" s="662" t="s">
        <v>602</v>
      </c>
      <c r="F535" s="663" t="s">
        <v>2850</v>
      </c>
      <c r="G535" s="662" t="s">
        <v>633</v>
      </c>
      <c r="H535" s="662" t="s">
        <v>968</v>
      </c>
      <c r="I535" s="662" t="s">
        <v>969</v>
      </c>
      <c r="J535" s="662" t="s">
        <v>970</v>
      </c>
      <c r="K535" s="662" t="s">
        <v>971</v>
      </c>
      <c r="L535" s="664">
        <v>142.15721804158923</v>
      </c>
      <c r="M535" s="664">
        <v>21</v>
      </c>
      <c r="N535" s="665">
        <v>2985.3015788733737</v>
      </c>
    </row>
    <row r="536" spans="1:14" ht="14.4" customHeight="1" x14ac:dyDescent="0.3">
      <c r="A536" s="660" t="s">
        <v>579</v>
      </c>
      <c r="B536" s="661" t="s">
        <v>580</v>
      </c>
      <c r="C536" s="662" t="s">
        <v>593</v>
      </c>
      <c r="D536" s="663" t="s">
        <v>2848</v>
      </c>
      <c r="E536" s="662" t="s">
        <v>602</v>
      </c>
      <c r="F536" s="663" t="s">
        <v>2850</v>
      </c>
      <c r="G536" s="662" t="s">
        <v>633</v>
      </c>
      <c r="H536" s="662" t="s">
        <v>980</v>
      </c>
      <c r="I536" s="662" t="s">
        <v>981</v>
      </c>
      <c r="J536" s="662" t="s">
        <v>982</v>
      </c>
      <c r="K536" s="662" t="s">
        <v>983</v>
      </c>
      <c r="L536" s="664">
        <v>46.810032476817341</v>
      </c>
      <c r="M536" s="664">
        <v>21</v>
      </c>
      <c r="N536" s="665">
        <v>983.01068201316423</v>
      </c>
    </row>
    <row r="537" spans="1:14" ht="14.4" customHeight="1" x14ac:dyDescent="0.3">
      <c r="A537" s="660" t="s">
        <v>579</v>
      </c>
      <c r="B537" s="661" t="s">
        <v>580</v>
      </c>
      <c r="C537" s="662" t="s">
        <v>593</v>
      </c>
      <c r="D537" s="663" t="s">
        <v>2848</v>
      </c>
      <c r="E537" s="662" t="s">
        <v>602</v>
      </c>
      <c r="F537" s="663" t="s">
        <v>2850</v>
      </c>
      <c r="G537" s="662" t="s">
        <v>633</v>
      </c>
      <c r="H537" s="662" t="s">
        <v>984</v>
      </c>
      <c r="I537" s="662" t="s">
        <v>985</v>
      </c>
      <c r="J537" s="662" t="s">
        <v>986</v>
      </c>
      <c r="K537" s="662" t="s">
        <v>987</v>
      </c>
      <c r="L537" s="664">
        <v>133.31</v>
      </c>
      <c r="M537" s="664">
        <v>1</v>
      </c>
      <c r="N537" s="665">
        <v>133.31</v>
      </c>
    </row>
    <row r="538" spans="1:14" ht="14.4" customHeight="1" x14ac:dyDescent="0.3">
      <c r="A538" s="660" t="s">
        <v>579</v>
      </c>
      <c r="B538" s="661" t="s">
        <v>580</v>
      </c>
      <c r="C538" s="662" t="s">
        <v>593</v>
      </c>
      <c r="D538" s="663" t="s">
        <v>2848</v>
      </c>
      <c r="E538" s="662" t="s">
        <v>602</v>
      </c>
      <c r="F538" s="663" t="s">
        <v>2850</v>
      </c>
      <c r="G538" s="662" t="s">
        <v>633</v>
      </c>
      <c r="H538" s="662" t="s">
        <v>988</v>
      </c>
      <c r="I538" s="662" t="s">
        <v>989</v>
      </c>
      <c r="J538" s="662" t="s">
        <v>990</v>
      </c>
      <c r="K538" s="662" t="s">
        <v>991</v>
      </c>
      <c r="L538" s="664">
        <v>92.50533333333334</v>
      </c>
      <c r="M538" s="664">
        <v>15</v>
      </c>
      <c r="N538" s="665">
        <v>1387.5800000000002</v>
      </c>
    </row>
    <row r="539" spans="1:14" ht="14.4" customHeight="1" x14ac:dyDescent="0.3">
      <c r="A539" s="660" t="s">
        <v>579</v>
      </c>
      <c r="B539" s="661" t="s">
        <v>580</v>
      </c>
      <c r="C539" s="662" t="s">
        <v>593</v>
      </c>
      <c r="D539" s="663" t="s">
        <v>2848</v>
      </c>
      <c r="E539" s="662" t="s">
        <v>602</v>
      </c>
      <c r="F539" s="663" t="s">
        <v>2850</v>
      </c>
      <c r="G539" s="662" t="s">
        <v>633</v>
      </c>
      <c r="H539" s="662" t="s">
        <v>1190</v>
      </c>
      <c r="I539" s="662" t="s">
        <v>2240</v>
      </c>
      <c r="J539" s="662" t="s">
        <v>2241</v>
      </c>
      <c r="K539" s="662" t="s">
        <v>2242</v>
      </c>
      <c r="L539" s="664">
        <v>47.590029434387446</v>
      </c>
      <c r="M539" s="664">
        <v>4</v>
      </c>
      <c r="N539" s="665">
        <v>190.36011773754979</v>
      </c>
    </row>
    <row r="540" spans="1:14" ht="14.4" customHeight="1" x14ac:dyDescent="0.3">
      <c r="A540" s="660" t="s">
        <v>579</v>
      </c>
      <c r="B540" s="661" t="s">
        <v>580</v>
      </c>
      <c r="C540" s="662" t="s">
        <v>593</v>
      </c>
      <c r="D540" s="663" t="s">
        <v>2848</v>
      </c>
      <c r="E540" s="662" t="s">
        <v>602</v>
      </c>
      <c r="F540" s="663" t="s">
        <v>2850</v>
      </c>
      <c r="G540" s="662" t="s">
        <v>633</v>
      </c>
      <c r="H540" s="662" t="s">
        <v>992</v>
      </c>
      <c r="I540" s="662" t="s">
        <v>992</v>
      </c>
      <c r="J540" s="662" t="s">
        <v>768</v>
      </c>
      <c r="K540" s="662" t="s">
        <v>993</v>
      </c>
      <c r="L540" s="664">
        <v>106.71000000000002</v>
      </c>
      <c r="M540" s="664">
        <v>2</v>
      </c>
      <c r="N540" s="665">
        <v>213.42000000000004</v>
      </c>
    </row>
    <row r="541" spans="1:14" ht="14.4" customHeight="1" x14ac:dyDescent="0.3">
      <c r="A541" s="660" t="s">
        <v>579</v>
      </c>
      <c r="B541" s="661" t="s">
        <v>580</v>
      </c>
      <c r="C541" s="662" t="s">
        <v>593</v>
      </c>
      <c r="D541" s="663" t="s">
        <v>2848</v>
      </c>
      <c r="E541" s="662" t="s">
        <v>602</v>
      </c>
      <c r="F541" s="663" t="s">
        <v>2850</v>
      </c>
      <c r="G541" s="662" t="s">
        <v>633</v>
      </c>
      <c r="H541" s="662" t="s">
        <v>998</v>
      </c>
      <c r="I541" s="662" t="s">
        <v>999</v>
      </c>
      <c r="J541" s="662" t="s">
        <v>996</v>
      </c>
      <c r="K541" s="662" t="s">
        <v>1000</v>
      </c>
      <c r="L541" s="664">
        <v>292.52606384258337</v>
      </c>
      <c r="M541" s="664">
        <v>10</v>
      </c>
      <c r="N541" s="665">
        <v>2925.2606384258338</v>
      </c>
    </row>
    <row r="542" spans="1:14" ht="14.4" customHeight="1" x14ac:dyDescent="0.3">
      <c r="A542" s="660" t="s">
        <v>579</v>
      </c>
      <c r="B542" s="661" t="s">
        <v>580</v>
      </c>
      <c r="C542" s="662" t="s">
        <v>593</v>
      </c>
      <c r="D542" s="663" t="s">
        <v>2848</v>
      </c>
      <c r="E542" s="662" t="s">
        <v>602</v>
      </c>
      <c r="F542" s="663" t="s">
        <v>2850</v>
      </c>
      <c r="G542" s="662" t="s">
        <v>633</v>
      </c>
      <c r="H542" s="662" t="s">
        <v>1005</v>
      </c>
      <c r="I542" s="662" t="s">
        <v>1006</v>
      </c>
      <c r="J542" s="662" t="s">
        <v>1007</v>
      </c>
      <c r="K542" s="662" t="s">
        <v>1008</v>
      </c>
      <c r="L542" s="664">
        <v>392.8898810932277</v>
      </c>
      <c r="M542" s="664">
        <v>155</v>
      </c>
      <c r="N542" s="665">
        <v>60897.931569450295</v>
      </c>
    </row>
    <row r="543" spans="1:14" ht="14.4" customHeight="1" x14ac:dyDescent="0.3">
      <c r="A543" s="660" t="s">
        <v>579</v>
      </c>
      <c r="B543" s="661" t="s">
        <v>580</v>
      </c>
      <c r="C543" s="662" t="s">
        <v>593</v>
      </c>
      <c r="D543" s="663" t="s">
        <v>2848</v>
      </c>
      <c r="E543" s="662" t="s">
        <v>602</v>
      </c>
      <c r="F543" s="663" t="s">
        <v>2850</v>
      </c>
      <c r="G543" s="662" t="s">
        <v>633</v>
      </c>
      <c r="H543" s="662" t="s">
        <v>2243</v>
      </c>
      <c r="I543" s="662" t="s">
        <v>2244</v>
      </c>
      <c r="J543" s="662" t="s">
        <v>2245</v>
      </c>
      <c r="K543" s="662" t="s">
        <v>2246</v>
      </c>
      <c r="L543" s="664">
        <v>49.600000000000016</v>
      </c>
      <c r="M543" s="664">
        <v>3</v>
      </c>
      <c r="N543" s="665">
        <v>148.80000000000004</v>
      </c>
    </row>
    <row r="544" spans="1:14" ht="14.4" customHeight="1" x14ac:dyDescent="0.3">
      <c r="A544" s="660" t="s">
        <v>579</v>
      </c>
      <c r="B544" s="661" t="s">
        <v>580</v>
      </c>
      <c r="C544" s="662" t="s">
        <v>593</v>
      </c>
      <c r="D544" s="663" t="s">
        <v>2848</v>
      </c>
      <c r="E544" s="662" t="s">
        <v>602</v>
      </c>
      <c r="F544" s="663" t="s">
        <v>2850</v>
      </c>
      <c r="G544" s="662" t="s">
        <v>633</v>
      </c>
      <c r="H544" s="662" t="s">
        <v>2247</v>
      </c>
      <c r="I544" s="662" t="s">
        <v>2248</v>
      </c>
      <c r="J544" s="662" t="s">
        <v>2245</v>
      </c>
      <c r="K544" s="662" t="s">
        <v>1597</v>
      </c>
      <c r="L544" s="664">
        <v>91.569999999999951</v>
      </c>
      <c r="M544" s="664">
        <v>1</v>
      </c>
      <c r="N544" s="665">
        <v>91.569999999999951</v>
      </c>
    </row>
    <row r="545" spans="1:14" ht="14.4" customHeight="1" x14ac:dyDescent="0.3">
      <c r="A545" s="660" t="s">
        <v>579</v>
      </c>
      <c r="B545" s="661" t="s">
        <v>580</v>
      </c>
      <c r="C545" s="662" t="s">
        <v>593</v>
      </c>
      <c r="D545" s="663" t="s">
        <v>2848</v>
      </c>
      <c r="E545" s="662" t="s">
        <v>602</v>
      </c>
      <c r="F545" s="663" t="s">
        <v>2850</v>
      </c>
      <c r="G545" s="662" t="s">
        <v>633</v>
      </c>
      <c r="H545" s="662" t="s">
        <v>2249</v>
      </c>
      <c r="I545" s="662" t="s">
        <v>2250</v>
      </c>
      <c r="J545" s="662" t="s">
        <v>2251</v>
      </c>
      <c r="K545" s="662" t="s">
        <v>1299</v>
      </c>
      <c r="L545" s="664">
        <v>41.160021133514945</v>
      </c>
      <c r="M545" s="664">
        <v>2</v>
      </c>
      <c r="N545" s="665">
        <v>82.320042267029891</v>
      </c>
    </row>
    <row r="546" spans="1:14" ht="14.4" customHeight="1" x14ac:dyDescent="0.3">
      <c r="A546" s="660" t="s">
        <v>579</v>
      </c>
      <c r="B546" s="661" t="s">
        <v>580</v>
      </c>
      <c r="C546" s="662" t="s">
        <v>593</v>
      </c>
      <c r="D546" s="663" t="s">
        <v>2848</v>
      </c>
      <c r="E546" s="662" t="s">
        <v>602</v>
      </c>
      <c r="F546" s="663" t="s">
        <v>2850</v>
      </c>
      <c r="G546" s="662" t="s">
        <v>633</v>
      </c>
      <c r="H546" s="662" t="s">
        <v>1013</v>
      </c>
      <c r="I546" s="662" t="s">
        <v>1014</v>
      </c>
      <c r="J546" s="662" t="s">
        <v>1015</v>
      </c>
      <c r="K546" s="662" t="s">
        <v>1016</v>
      </c>
      <c r="L546" s="664">
        <v>37.850000000000009</v>
      </c>
      <c r="M546" s="664">
        <v>1</v>
      </c>
      <c r="N546" s="665">
        <v>37.850000000000009</v>
      </c>
    </row>
    <row r="547" spans="1:14" ht="14.4" customHeight="1" x14ac:dyDescent="0.3">
      <c r="A547" s="660" t="s">
        <v>579</v>
      </c>
      <c r="B547" s="661" t="s">
        <v>580</v>
      </c>
      <c r="C547" s="662" t="s">
        <v>593</v>
      </c>
      <c r="D547" s="663" t="s">
        <v>2848</v>
      </c>
      <c r="E547" s="662" t="s">
        <v>602</v>
      </c>
      <c r="F547" s="663" t="s">
        <v>2850</v>
      </c>
      <c r="G547" s="662" t="s">
        <v>633</v>
      </c>
      <c r="H547" s="662" t="s">
        <v>1021</v>
      </c>
      <c r="I547" s="662" t="s">
        <v>1022</v>
      </c>
      <c r="J547" s="662" t="s">
        <v>1023</v>
      </c>
      <c r="K547" s="662" t="s">
        <v>1024</v>
      </c>
      <c r="L547" s="664">
        <v>39.010000000000005</v>
      </c>
      <c r="M547" s="664">
        <v>1</v>
      </c>
      <c r="N547" s="665">
        <v>39.010000000000005</v>
      </c>
    </row>
    <row r="548" spans="1:14" ht="14.4" customHeight="1" x14ac:dyDescent="0.3">
      <c r="A548" s="660" t="s">
        <v>579</v>
      </c>
      <c r="B548" s="661" t="s">
        <v>580</v>
      </c>
      <c r="C548" s="662" t="s">
        <v>593</v>
      </c>
      <c r="D548" s="663" t="s">
        <v>2848</v>
      </c>
      <c r="E548" s="662" t="s">
        <v>602</v>
      </c>
      <c r="F548" s="663" t="s">
        <v>2850</v>
      </c>
      <c r="G548" s="662" t="s">
        <v>633</v>
      </c>
      <c r="H548" s="662" t="s">
        <v>2252</v>
      </c>
      <c r="I548" s="662" t="s">
        <v>2253</v>
      </c>
      <c r="J548" s="662" t="s">
        <v>1150</v>
      </c>
      <c r="K548" s="662" t="s">
        <v>2254</v>
      </c>
      <c r="L548" s="664">
        <v>117.09</v>
      </c>
      <c r="M548" s="664">
        <v>1</v>
      </c>
      <c r="N548" s="665">
        <v>117.09</v>
      </c>
    </row>
    <row r="549" spans="1:14" ht="14.4" customHeight="1" x14ac:dyDescent="0.3">
      <c r="A549" s="660" t="s">
        <v>579</v>
      </c>
      <c r="B549" s="661" t="s">
        <v>580</v>
      </c>
      <c r="C549" s="662" t="s">
        <v>593</v>
      </c>
      <c r="D549" s="663" t="s">
        <v>2848</v>
      </c>
      <c r="E549" s="662" t="s">
        <v>602</v>
      </c>
      <c r="F549" s="663" t="s">
        <v>2850</v>
      </c>
      <c r="G549" s="662" t="s">
        <v>633</v>
      </c>
      <c r="H549" s="662" t="s">
        <v>1032</v>
      </c>
      <c r="I549" s="662" t="s">
        <v>1033</v>
      </c>
      <c r="J549" s="662" t="s">
        <v>1034</v>
      </c>
      <c r="K549" s="662" t="s">
        <v>1035</v>
      </c>
      <c r="L549" s="664">
        <v>57.010300816572865</v>
      </c>
      <c r="M549" s="664">
        <v>1</v>
      </c>
      <c r="N549" s="665">
        <v>57.010300816572865</v>
      </c>
    </row>
    <row r="550" spans="1:14" ht="14.4" customHeight="1" x14ac:dyDescent="0.3">
      <c r="A550" s="660" t="s">
        <v>579</v>
      </c>
      <c r="B550" s="661" t="s">
        <v>580</v>
      </c>
      <c r="C550" s="662" t="s">
        <v>593</v>
      </c>
      <c r="D550" s="663" t="s">
        <v>2848</v>
      </c>
      <c r="E550" s="662" t="s">
        <v>602</v>
      </c>
      <c r="F550" s="663" t="s">
        <v>2850</v>
      </c>
      <c r="G550" s="662" t="s">
        <v>633</v>
      </c>
      <c r="H550" s="662" t="s">
        <v>1040</v>
      </c>
      <c r="I550" s="662" t="s">
        <v>1041</v>
      </c>
      <c r="J550" s="662" t="s">
        <v>1042</v>
      </c>
      <c r="K550" s="662" t="s">
        <v>1043</v>
      </c>
      <c r="L550" s="664">
        <v>228.34745176638768</v>
      </c>
      <c r="M550" s="664">
        <v>238</v>
      </c>
      <c r="N550" s="665">
        <v>54346.693520400266</v>
      </c>
    </row>
    <row r="551" spans="1:14" ht="14.4" customHeight="1" x14ac:dyDescent="0.3">
      <c r="A551" s="660" t="s">
        <v>579</v>
      </c>
      <c r="B551" s="661" t="s">
        <v>580</v>
      </c>
      <c r="C551" s="662" t="s">
        <v>593</v>
      </c>
      <c r="D551" s="663" t="s">
        <v>2848</v>
      </c>
      <c r="E551" s="662" t="s">
        <v>602</v>
      </c>
      <c r="F551" s="663" t="s">
        <v>2850</v>
      </c>
      <c r="G551" s="662" t="s">
        <v>633</v>
      </c>
      <c r="H551" s="662" t="s">
        <v>1044</v>
      </c>
      <c r="I551" s="662" t="s">
        <v>1044</v>
      </c>
      <c r="J551" s="662" t="s">
        <v>1045</v>
      </c>
      <c r="K551" s="662" t="s">
        <v>1046</v>
      </c>
      <c r="L551" s="664">
        <v>331.13</v>
      </c>
      <c r="M551" s="664">
        <v>1</v>
      </c>
      <c r="N551" s="665">
        <v>331.13</v>
      </c>
    </row>
    <row r="552" spans="1:14" ht="14.4" customHeight="1" x14ac:dyDescent="0.3">
      <c r="A552" s="660" t="s">
        <v>579</v>
      </c>
      <c r="B552" s="661" t="s">
        <v>580</v>
      </c>
      <c r="C552" s="662" t="s">
        <v>593</v>
      </c>
      <c r="D552" s="663" t="s">
        <v>2848</v>
      </c>
      <c r="E552" s="662" t="s">
        <v>602</v>
      </c>
      <c r="F552" s="663" t="s">
        <v>2850</v>
      </c>
      <c r="G552" s="662" t="s">
        <v>633</v>
      </c>
      <c r="H552" s="662" t="s">
        <v>1049</v>
      </c>
      <c r="I552" s="662" t="s">
        <v>1050</v>
      </c>
      <c r="J552" s="662" t="s">
        <v>1051</v>
      </c>
      <c r="K552" s="662" t="s">
        <v>1052</v>
      </c>
      <c r="L552" s="664">
        <v>153.29504950823559</v>
      </c>
      <c r="M552" s="664">
        <v>8</v>
      </c>
      <c r="N552" s="665">
        <v>1226.3603960658847</v>
      </c>
    </row>
    <row r="553" spans="1:14" ht="14.4" customHeight="1" x14ac:dyDescent="0.3">
      <c r="A553" s="660" t="s">
        <v>579</v>
      </c>
      <c r="B553" s="661" t="s">
        <v>580</v>
      </c>
      <c r="C553" s="662" t="s">
        <v>593</v>
      </c>
      <c r="D553" s="663" t="s">
        <v>2848</v>
      </c>
      <c r="E553" s="662" t="s">
        <v>602</v>
      </c>
      <c r="F553" s="663" t="s">
        <v>2850</v>
      </c>
      <c r="G553" s="662" t="s">
        <v>633</v>
      </c>
      <c r="H553" s="662" t="s">
        <v>1061</v>
      </c>
      <c r="I553" s="662" t="s">
        <v>237</v>
      </c>
      <c r="J553" s="662" t="s">
        <v>1062</v>
      </c>
      <c r="K553" s="662"/>
      <c r="L553" s="664">
        <v>181.8395965170657</v>
      </c>
      <c r="M553" s="664">
        <v>1</v>
      </c>
      <c r="N553" s="665">
        <v>181.8395965170657</v>
      </c>
    </row>
    <row r="554" spans="1:14" ht="14.4" customHeight="1" x14ac:dyDescent="0.3">
      <c r="A554" s="660" t="s">
        <v>579</v>
      </c>
      <c r="B554" s="661" t="s">
        <v>580</v>
      </c>
      <c r="C554" s="662" t="s">
        <v>593</v>
      </c>
      <c r="D554" s="663" t="s">
        <v>2848</v>
      </c>
      <c r="E554" s="662" t="s">
        <v>602</v>
      </c>
      <c r="F554" s="663" t="s">
        <v>2850</v>
      </c>
      <c r="G554" s="662" t="s">
        <v>633</v>
      </c>
      <c r="H554" s="662" t="s">
        <v>2255</v>
      </c>
      <c r="I554" s="662" t="s">
        <v>237</v>
      </c>
      <c r="J554" s="662" t="s">
        <v>2256</v>
      </c>
      <c r="K554" s="662"/>
      <c r="L554" s="664">
        <v>147.30122500084104</v>
      </c>
      <c r="M554" s="664">
        <v>7</v>
      </c>
      <c r="N554" s="665">
        <v>1031.1085750058874</v>
      </c>
    </row>
    <row r="555" spans="1:14" ht="14.4" customHeight="1" x14ac:dyDescent="0.3">
      <c r="A555" s="660" t="s">
        <v>579</v>
      </c>
      <c r="B555" s="661" t="s">
        <v>580</v>
      </c>
      <c r="C555" s="662" t="s">
        <v>593</v>
      </c>
      <c r="D555" s="663" t="s">
        <v>2848</v>
      </c>
      <c r="E555" s="662" t="s">
        <v>602</v>
      </c>
      <c r="F555" s="663" t="s">
        <v>2850</v>
      </c>
      <c r="G555" s="662" t="s">
        <v>633</v>
      </c>
      <c r="H555" s="662" t="s">
        <v>1065</v>
      </c>
      <c r="I555" s="662" t="s">
        <v>237</v>
      </c>
      <c r="J555" s="662" t="s">
        <v>1066</v>
      </c>
      <c r="K555" s="662"/>
      <c r="L555" s="664">
        <v>99.248373193120088</v>
      </c>
      <c r="M555" s="664">
        <v>46</v>
      </c>
      <c r="N555" s="665">
        <v>4565.4251668835241</v>
      </c>
    </row>
    <row r="556" spans="1:14" ht="14.4" customHeight="1" x14ac:dyDescent="0.3">
      <c r="A556" s="660" t="s">
        <v>579</v>
      </c>
      <c r="B556" s="661" t="s">
        <v>580</v>
      </c>
      <c r="C556" s="662" t="s">
        <v>593</v>
      </c>
      <c r="D556" s="663" t="s">
        <v>2848</v>
      </c>
      <c r="E556" s="662" t="s">
        <v>602</v>
      </c>
      <c r="F556" s="663" t="s">
        <v>2850</v>
      </c>
      <c r="G556" s="662" t="s">
        <v>633</v>
      </c>
      <c r="H556" s="662" t="s">
        <v>1067</v>
      </c>
      <c r="I556" s="662" t="s">
        <v>1068</v>
      </c>
      <c r="J556" s="662" t="s">
        <v>1069</v>
      </c>
      <c r="K556" s="662" t="s">
        <v>1070</v>
      </c>
      <c r="L556" s="664">
        <v>70.209226223352104</v>
      </c>
      <c r="M556" s="664">
        <v>36</v>
      </c>
      <c r="N556" s="665">
        <v>2527.5321440406756</v>
      </c>
    </row>
    <row r="557" spans="1:14" ht="14.4" customHeight="1" x14ac:dyDescent="0.3">
      <c r="A557" s="660" t="s">
        <v>579</v>
      </c>
      <c r="B557" s="661" t="s">
        <v>580</v>
      </c>
      <c r="C557" s="662" t="s">
        <v>593</v>
      </c>
      <c r="D557" s="663" t="s">
        <v>2848</v>
      </c>
      <c r="E557" s="662" t="s">
        <v>602</v>
      </c>
      <c r="F557" s="663" t="s">
        <v>2850</v>
      </c>
      <c r="G557" s="662" t="s">
        <v>633</v>
      </c>
      <c r="H557" s="662" t="s">
        <v>1083</v>
      </c>
      <c r="I557" s="662" t="s">
        <v>237</v>
      </c>
      <c r="J557" s="662" t="s">
        <v>1084</v>
      </c>
      <c r="K557" s="662" t="s">
        <v>1085</v>
      </c>
      <c r="L557" s="664">
        <v>1440.1205</v>
      </c>
      <c r="M557" s="664">
        <v>4</v>
      </c>
      <c r="N557" s="665">
        <v>5760.482</v>
      </c>
    </row>
    <row r="558" spans="1:14" ht="14.4" customHeight="1" x14ac:dyDescent="0.3">
      <c r="A558" s="660" t="s">
        <v>579</v>
      </c>
      <c r="B558" s="661" t="s">
        <v>580</v>
      </c>
      <c r="C558" s="662" t="s">
        <v>593</v>
      </c>
      <c r="D558" s="663" t="s">
        <v>2848</v>
      </c>
      <c r="E558" s="662" t="s">
        <v>602</v>
      </c>
      <c r="F558" s="663" t="s">
        <v>2850</v>
      </c>
      <c r="G558" s="662" t="s">
        <v>633</v>
      </c>
      <c r="H558" s="662" t="s">
        <v>1086</v>
      </c>
      <c r="I558" s="662" t="s">
        <v>1087</v>
      </c>
      <c r="J558" s="662" t="s">
        <v>1038</v>
      </c>
      <c r="K558" s="662" t="s">
        <v>1088</v>
      </c>
      <c r="L558" s="664">
        <v>59.41805615671997</v>
      </c>
      <c r="M558" s="664">
        <v>20</v>
      </c>
      <c r="N558" s="665">
        <v>1188.3611231343993</v>
      </c>
    </row>
    <row r="559" spans="1:14" ht="14.4" customHeight="1" x14ac:dyDescent="0.3">
      <c r="A559" s="660" t="s">
        <v>579</v>
      </c>
      <c r="B559" s="661" t="s">
        <v>580</v>
      </c>
      <c r="C559" s="662" t="s">
        <v>593</v>
      </c>
      <c r="D559" s="663" t="s">
        <v>2848</v>
      </c>
      <c r="E559" s="662" t="s">
        <v>602</v>
      </c>
      <c r="F559" s="663" t="s">
        <v>2850</v>
      </c>
      <c r="G559" s="662" t="s">
        <v>633</v>
      </c>
      <c r="H559" s="662" t="s">
        <v>1089</v>
      </c>
      <c r="I559" s="662" t="s">
        <v>1090</v>
      </c>
      <c r="J559" s="662" t="s">
        <v>1091</v>
      </c>
      <c r="K559" s="662" t="s">
        <v>1092</v>
      </c>
      <c r="L559" s="664">
        <v>64.314999999999998</v>
      </c>
      <c r="M559" s="664">
        <v>2</v>
      </c>
      <c r="N559" s="665">
        <v>128.63</v>
      </c>
    </row>
    <row r="560" spans="1:14" ht="14.4" customHeight="1" x14ac:dyDescent="0.3">
      <c r="A560" s="660" t="s">
        <v>579</v>
      </c>
      <c r="B560" s="661" t="s">
        <v>580</v>
      </c>
      <c r="C560" s="662" t="s">
        <v>593</v>
      </c>
      <c r="D560" s="663" t="s">
        <v>2848</v>
      </c>
      <c r="E560" s="662" t="s">
        <v>602</v>
      </c>
      <c r="F560" s="663" t="s">
        <v>2850</v>
      </c>
      <c r="G560" s="662" t="s">
        <v>633</v>
      </c>
      <c r="H560" s="662" t="s">
        <v>1099</v>
      </c>
      <c r="I560" s="662" t="s">
        <v>1100</v>
      </c>
      <c r="J560" s="662" t="s">
        <v>1101</v>
      </c>
      <c r="K560" s="662" t="s">
        <v>1102</v>
      </c>
      <c r="L560" s="664">
        <v>118.09</v>
      </c>
      <c r="M560" s="664">
        <v>1</v>
      </c>
      <c r="N560" s="665">
        <v>118.09</v>
      </c>
    </row>
    <row r="561" spans="1:14" ht="14.4" customHeight="1" x14ac:dyDescent="0.3">
      <c r="A561" s="660" t="s">
        <v>579</v>
      </c>
      <c r="B561" s="661" t="s">
        <v>580</v>
      </c>
      <c r="C561" s="662" t="s">
        <v>593</v>
      </c>
      <c r="D561" s="663" t="s">
        <v>2848</v>
      </c>
      <c r="E561" s="662" t="s">
        <v>602</v>
      </c>
      <c r="F561" s="663" t="s">
        <v>2850</v>
      </c>
      <c r="G561" s="662" t="s">
        <v>633</v>
      </c>
      <c r="H561" s="662" t="s">
        <v>1103</v>
      </c>
      <c r="I561" s="662" t="s">
        <v>1104</v>
      </c>
      <c r="J561" s="662" t="s">
        <v>1105</v>
      </c>
      <c r="K561" s="662" t="s">
        <v>1106</v>
      </c>
      <c r="L561" s="664">
        <v>27.716673390547328</v>
      </c>
      <c r="M561" s="664">
        <v>3</v>
      </c>
      <c r="N561" s="665">
        <v>83.150020171641984</v>
      </c>
    </row>
    <row r="562" spans="1:14" ht="14.4" customHeight="1" x14ac:dyDescent="0.3">
      <c r="A562" s="660" t="s">
        <v>579</v>
      </c>
      <c r="B562" s="661" t="s">
        <v>580</v>
      </c>
      <c r="C562" s="662" t="s">
        <v>593</v>
      </c>
      <c r="D562" s="663" t="s">
        <v>2848</v>
      </c>
      <c r="E562" s="662" t="s">
        <v>602</v>
      </c>
      <c r="F562" s="663" t="s">
        <v>2850</v>
      </c>
      <c r="G562" s="662" t="s">
        <v>633</v>
      </c>
      <c r="H562" s="662" t="s">
        <v>1114</v>
      </c>
      <c r="I562" s="662" t="s">
        <v>1115</v>
      </c>
      <c r="J562" s="662" t="s">
        <v>1116</v>
      </c>
      <c r="K562" s="662" t="s">
        <v>1117</v>
      </c>
      <c r="L562" s="664">
        <v>122.15999999999997</v>
      </c>
      <c r="M562" s="664">
        <v>1</v>
      </c>
      <c r="N562" s="665">
        <v>122.15999999999997</v>
      </c>
    </row>
    <row r="563" spans="1:14" ht="14.4" customHeight="1" x14ac:dyDescent="0.3">
      <c r="A563" s="660" t="s">
        <v>579</v>
      </c>
      <c r="B563" s="661" t="s">
        <v>580</v>
      </c>
      <c r="C563" s="662" t="s">
        <v>593</v>
      </c>
      <c r="D563" s="663" t="s">
        <v>2848</v>
      </c>
      <c r="E563" s="662" t="s">
        <v>602</v>
      </c>
      <c r="F563" s="663" t="s">
        <v>2850</v>
      </c>
      <c r="G563" s="662" t="s">
        <v>633</v>
      </c>
      <c r="H563" s="662" t="s">
        <v>1118</v>
      </c>
      <c r="I563" s="662" t="s">
        <v>1119</v>
      </c>
      <c r="J563" s="662" t="s">
        <v>1120</v>
      </c>
      <c r="K563" s="662"/>
      <c r="L563" s="664">
        <v>139.42689104416183</v>
      </c>
      <c r="M563" s="664">
        <v>296</v>
      </c>
      <c r="N563" s="665">
        <v>41270.359749071904</v>
      </c>
    </row>
    <row r="564" spans="1:14" ht="14.4" customHeight="1" x14ac:dyDescent="0.3">
      <c r="A564" s="660" t="s">
        <v>579</v>
      </c>
      <c r="B564" s="661" t="s">
        <v>580</v>
      </c>
      <c r="C564" s="662" t="s">
        <v>593</v>
      </c>
      <c r="D564" s="663" t="s">
        <v>2848</v>
      </c>
      <c r="E564" s="662" t="s">
        <v>602</v>
      </c>
      <c r="F564" s="663" t="s">
        <v>2850</v>
      </c>
      <c r="G564" s="662" t="s">
        <v>633</v>
      </c>
      <c r="H564" s="662" t="s">
        <v>1125</v>
      </c>
      <c r="I564" s="662" t="s">
        <v>1126</v>
      </c>
      <c r="J564" s="662" t="s">
        <v>1127</v>
      </c>
      <c r="K564" s="662" t="s">
        <v>1128</v>
      </c>
      <c r="L564" s="664">
        <v>668.12</v>
      </c>
      <c r="M564" s="664">
        <v>2</v>
      </c>
      <c r="N564" s="665">
        <v>1336.24</v>
      </c>
    </row>
    <row r="565" spans="1:14" ht="14.4" customHeight="1" x14ac:dyDescent="0.3">
      <c r="A565" s="660" t="s">
        <v>579</v>
      </c>
      <c r="B565" s="661" t="s">
        <v>580</v>
      </c>
      <c r="C565" s="662" t="s">
        <v>593</v>
      </c>
      <c r="D565" s="663" t="s">
        <v>2848</v>
      </c>
      <c r="E565" s="662" t="s">
        <v>602</v>
      </c>
      <c r="F565" s="663" t="s">
        <v>2850</v>
      </c>
      <c r="G565" s="662" t="s">
        <v>633</v>
      </c>
      <c r="H565" s="662" t="s">
        <v>1129</v>
      </c>
      <c r="I565" s="662" t="s">
        <v>1130</v>
      </c>
      <c r="J565" s="662" t="s">
        <v>1131</v>
      </c>
      <c r="K565" s="662" t="s">
        <v>1132</v>
      </c>
      <c r="L565" s="664">
        <v>71.670000000000016</v>
      </c>
      <c r="M565" s="664">
        <v>1</v>
      </c>
      <c r="N565" s="665">
        <v>71.670000000000016</v>
      </c>
    </row>
    <row r="566" spans="1:14" ht="14.4" customHeight="1" x14ac:dyDescent="0.3">
      <c r="A566" s="660" t="s">
        <v>579</v>
      </c>
      <c r="B566" s="661" t="s">
        <v>580</v>
      </c>
      <c r="C566" s="662" t="s">
        <v>593</v>
      </c>
      <c r="D566" s="663" t="s">
        <v>2848</v>
      </c>
      <c r="E566" s="662" t="s">
        <v>602</v>
      </c>
      <c r="F566" s="663" t="s">
        <v>2850</v>
      </c>
      <c r="G566" s="662" t="s">
        <v>633</v>
      </c>
      <c r="H566" s="662" t="s">
        <v>1133</v>
      </c>
      <c r="I566" s="662" t="s">
        <v>1134</v>
      </c>
      <c r="J566" s="662" t="s">
        <v>1135</v>
      </c>
      <c r="K566" s="662" t="s">
        <v>1136</v>
      </c>
      <c r="L566" s="664">
        <v>72.38003598677011</v>
      </c>
      <c r="M566" s="664">
        <v>5</v>
      </c>
      <c r="N566" s="665">
        <v>361.90017993385055</v>
      </c>
    </row>
    <row r="567" spans="1:14" ht="14.4" customHeight="1" x14ac:dyDescent="0.3">
      <c r="A567" s="660" t="s">
        <v>579</v>
      </c>
      <c r="B567" s="661" t="s">
        <v>580</v>
      </c>
      <c r="C567" s="662" t="s">
        <v>593</v>
      </c>
      <c r="D567" s="663" t="s">
        <v>2848</v>
      </c>
      <c r="E567" s="662" t="s">
        <v>602</v>
      </c>
      <c r="F567" s="663" t="s">
        <v>2850</v>
      </c>
      <c r="G567" s="662" t="s">
        <v>633</v>
      </c>
      <c r="H567" s="662" t="s">
        <v>1145</v>
      </c>
      <c r="I567" s="662" t="s">
        <v>1146</v>
      </c>
      <c r="J567" s="662" t="s">
        <v>871</v>
      </c>
      <c r="K567" s="662" t="s">
        <v>1147</v>
      </c>
      <c r="L567" s="664">
        <v>61.379978331775078</v>
      </c>
      <c r="M567" s="664">
        <v>217</v>
      </c>
      <c r="N567" s="665">
        <v>13319.455297995191</v>
      </c>
    </row>
    <row r="568" spans="1:14" ht="14.4" customHeight="1" x14ac:dyDescent="0.3">
      <c r="A568" s="660" t="s">
        <v>579</v>
      </c>
      <c r="B568" s="661" t="s">
        <v>580</v>
      </c>
      <c r="C568" s="662" t="s">
        <v>593</v>
      </c>
      <c r="D568" s="663" t="s">
        <v>2848</v>
      </c>
      <c r="E568" s="662" t="s">
        <v>602</v>
      </c>
      <c r="F568" s="663" t="s">
        <v>2850</v>
      </c>
      <c r="G568" s="662" t="s">
        <v>633</v>
      </c>
      <c r="H568" s="662" t="s">
        <v>1157</v>
      </c>
      <c r="I568" s="662" t="s">
        <v>1158</v>
      </c>
      <c r="J568" s="662" t="s">
        <v>1159</v>
      </c>
      <c r="K568" s="662" t="s">
        <v>1160</v>
      </c>
      <c r="L568" s="664">
        <v>150.82999999999996</v>
      </c>
      <c r="M568" s="664">
        <v>2</v>
      </c>
      <c r="N568" s="665">
        <v>301.65999999999991</v>
      </c>
    </row>
    <row r="569" spans="1:14" ht="14.4" customHeight="1" x14ac:dyDescent="0.3">
      <c r="A569" s="660" t="s">
        <v>579</v>
      </c>
      <c r="B569" s="661" t="s">
        <v>580</v>
      </c>
      <c r="C569" s="662" t="s">
        <v>593</v>
      </c>
      <c r="D569" s="663" t="s">
        <v>2848</v>
      </c>
      <c r="E569" s="662" t="s">
        <v>602</v>
      </c>
      <c r="F569" s="663" t="s">
        <v>2850</v>
      </c>
      <c r="G569" s="662" t="s">
        <v>633</v>
      </c>
      <c r="H569" s="662" t="s">
        <v>2257</v>
      </c>
      <c r="I569" s="662" t="s">
        <v>2258</v>
      </c>
      <c r="J569" s="662" t="s">
        <v>1165</v>
      </c>
      <c r="K569" s="662" t="s">
        <v>2259</v>
      </c>
      <c r="L569" s="664">
        <v>218.08999999999995</v>
      </c>
      <c r="M569" s="664">
        <v>3</v>
      </c>
      <c r="N569" s="665">
        <v>654.26999999999987</v>
      </c>
    </row>
    <row r="570" spans="1:14" ht="14.4" customHeight="1" x14ac:dyDescent="0.3">
      <c r="A570" s="660" t="s">
        <v>579</v>
      </c>
      <c r="B570" s="661" t="s">
        <v>580</v>
      </c>
      <c r="C570" s="662" t="s">
        <v>593</v>
      </c>
      <c r="D570" s="663" t="s">
        <v>2848</v>
      </c>
      <c r="E570" s="662" t="s">
        <v>602</v>
      </c>
      <c r="F570" s="663" t="s">
        <v>2850</v>
      </c>
      <c r="G570" s="662" t="s">
        <v>633</v>
      </c>
      <c r="H570" s="662" t="s">
        <v>1163</v>
      </c>
      <c r="I570" s="662" t="s">
        <v>1164</v>
      </c>
      <c r="J570" s="662" t="s">
        <v>1165</v>
      </c>
      <c r="K570" s="662" t="s">
        <v>1166</v>
      </c>
      <c r="L570" s="664">
        <v>64.539888186662793</v>
      </c>
      <c r="M570" s="664">
        <v>3</v>
      </c>
      <c r="N570" s="665">
        <v>193.61966455998839</v>
      </c>
    </row>
    <row r="571" spans="1:14" ht="14.4" customHeight="1" x14ac:dyDescent="0.3">
      <c r="A571" s="660" t="s">
        <v>579</v>
      </c>
      <c r="B571" s="661" t="s">
        <v>580</v>
      </c>
      <c r="C571" s="662" t="s">
        <v>593</v>
      </c>
      <c r="D571" s="663" t="s">
        <v>2848</v>
      </c>
      <c r="E571" s="662" t="s">
        <v>602</v>
      </c>
      <c r="F571" s="663" t="s">
        <v>2850</v>
      </c>
      <c r="G571" s="662" t="s">
        <v>633</v>
      </c>
      <c r="H571" s="662" t="s">
        <v>2260</v>
      </c>
      <c r="I571" s="662" t="s">
        <v>237</v>
      </c>
      <c r="J571" s="662" t="s">
        <v>2261</v>
      </c>
      <c r="K571" s="662"/>
      <c r="L571" s="664">
        <v>43.52</v>
      </c>
      <c r="M571" s="664">
        <v>3</v>
      </c>
      <c r="N571" s="665">
        <v>130.56</v>
      </c>
    </row>
    <row r="572" spans="1:14" ht="14.4" customHeight="1" x14ac:dyDescent="0.3">
      <c r="A572" s="660" t="s">
        <v>579</v>
      </c>
      <c r="B572" s="661" t="s">
        <v>580</v>
      </c>
      <c r="C572" s="662" t="s">
        <v>593</v>
      </c>
      <c r="D572" s="663" t="s">
        <v>2848</v>
      </c>
      <c r="E572" s="662" t="s">
        <v>602</v>
      </c>
      <c r="F572" s="663" t="s">
        <v>2850</v>
      </c>
      <c r="G572" s="662" t="s">
        <v>633</v>
      </c>
      <c r="H572" s="662" t="s">
        <v>2262</v>
      </c>
      <c r="I572" s="662" t="s">
        <v>237</v>
      </c>
      <c r="J572" s="662" t="s">
        <v>2263</v>
      </c>
      <c r="K572" s="662" t="s">
        <v>2264</v>
      </c>
      <c r="L572" s="664">
        <v>170.10468586235083</v>
      </c>
      <c r="M572" s="664">
        <v>42</v>
      </c>
      <c r="N572" s="665">
        <v>7144.396806218735</v>
      </c>
    </row>
    <row r="573" spans="1:14" ht="14.4" customHeight="1" x14ac:dyDescent="0.3">
      <c r="A573" s="660" t="s">
        <v>579</v>
      </c>
      <c r="B573" s="661" t="s">
        <v>580</v>
      </c>
      <c r="C573" s="662" t="s">
        <v>593</v>
      </c>
      <c r="D573" s="663" t="s">
        <v>2848</v>
      </c>
      <c r="E573" s="662" t="s">
        <v>602</v>
      </c>
      <c r="F573" s="663" t="s">
        <v>2850</v>
      </c>
      <c r="G573" s="662" t="s">
        <v>633</v>
      </c>
      <c r="H573" s="662" t="s">
        <v>1179</v>
      </c>
      <c r="I573" s="662" t="s">
        <v>1180</v>
      </c>
      <c r="J573" s="662" t="s">
        <v>1181</v>
      </c>
      <c r="K573" s="662" t="s">
        <v>1182</v>
      </c>
      <c r="L573" s="664">
        <v>218.17804698263549</v>
      </c>
      <c r="M573" s="664">
        <v>12</v>
      </c>
      <c r="N573" s="665">
        <v>2618.136563791626</v>
      </c>
    </row>
    <row r="574" spans="1:14" ht="14.4" customHeight="1" x14ac:dyDescent="0.3">
      <c r="A574" s="660" t="s">
        <v>579</v>
      </c>
      <c r="B574" s="661" t="s">
        <v>580</v>
      </c>
      <c r="C574" s="662" t="s">
        <v>593</v>
      </c>
      <c r="D574" s="663" t="s">
        <v>2848</v>
      </c>
      <c r="E574" s="662" t="s">
        <v>602</v>
      </c>
      <c r="F574" s="663" t="s">
        <v>2850</v>
      </c>
      <c r="G574" s="662" t="s">
        <v>633</v>
      </c>
      <c r="H574" s="662" t="s">
        <v>1183</v>
      </c>
      <c r="I574" s="662" t="s">
        <v>237</v>
      </c>
      <c r="J574" s="662" t="s">
        <v>1184</v>
      </c>
      <c r="K574" s="662"/>
      <c r="L574" s="664">
        <v>79.309007309446727</v>
      </c>
      <c r="M574" s="664">
        <v>1</v>
      </c>
      <c r="N574" s="665">
        <v>79.309007309446727</v>
      </c>
    </row>
    <row r="575" spans="1:14" ht="14.4" customHeight="1" x14ac:dyDescent="0.3">
      <c r="A575" s="660" t="s">
        <v>579</v>
      </c>
      <c r="B575" s="661" t="s">
        <v>580</v>
      </c>
      <c r="C575" s="662" t="s">
        <v>593</v>
      </c>
      <c r="D575" s="663" t="s">
        <v>2848</v>
      </c>
      <c r="E575" s="662" t="s">
        <v>602</v>
      </c>
      <c r="F575" s="663" t="s">
        <v>2850</v>
      </c>
      <c r="G575" s="662" t="s">
        <v>633</v>
      </c>
      <c r="H575" s="662" t="s">
        <v>2265</v>
      </c>
      <c r="I575" s="662" t="s">
        <v>237</v>
      </c>
      <c r="J575" s="662" t="s">
        <v>2266</v>
      </c>
      <c r="K575" s="662"/>
      <c r="L575" s="664">
        <v>158.86725785538488</v>
      </c>
      <c r="M575" s="664">
        <v>14</v>
      </c>
      <c r="N575" s="665">
        <v>2224.1416099753883</v>
      </c>
    </row>
    <row r="576" spans="1:14" ht="14.4" customHeight="1" x14ac:dyDescent="0.3">
      <c r="A576" s="660" t="s">
        <v>579</v>
      </c>
      <c r="B576" s="661" t="s">
        <v>580</v>
      </c>
      <c r="C576" s="662" t="s">
        <v>593</v>
      </c>
      <c r="D576" s="663" t="s">
        <v>2848</v>
      </c>
      <c r="E576" s="662" t="s">
        <v>602</v>
      </c>
      <c r="F576" s="663" t="s">
        <v>2850</v>
      </c>
      <c r="G576" s="662" t="s">
        <v>633</v>
      </c>
      <c r="H576" s="662" t="s">
        <v>1187</v>
      </c>
      <c r="I576" s="662" t="s">
        <v>237</v>
      </c>
      <c r="J576" s="662" t="s">
        <v>1188</v>
      </c>
      <c r="K576" s="662"/>
      <c r="L576" s="664">
        <v>99.052620559089775</v>
      </c>
      <c r="M576" s="664">
        <v>28</v>
      </c>
      <c r="N576" s="665">
        <v>2773.4733756545138</v>
      </c>
    </row>
    <row r="577" spans="1:14" ht="14.4" customHeight="1" x14ac:dyDescent="0.3">
      <c r="A577" s="660" t="s">
        <v>579</v>
      </c>
      <c r="B577" s="661" t="s">
        <v>580</v>
      </c>
      <c r="C577" s="662" t="s">
        <v>593</v>
      </c>
      <c r="D577" s="663" t="s">
        <v>2848</v>
      </c>
      <c r="E577" s="662" t="s">
        <v>602</v>
      </c>
      <c r="F577" s="663" t="s">
        <v>2850</v>
      </c>
      <c r="G577" s="662" t="s">
        <v>633</v>
      </c>
      <c r="H577" s="662" t="s">
        <v>2267</v>
      </c>
      <c r="I577" s="662" t="s">
        <v>237</v>
      </c>
      <c r="J577" s="662" t="s">
        <v>2268</v>
      </c>
      <c r="K577" s="662"/>
      <c r="L577" s="664">
        <v>85.17</v>
      </c>
      <c r="M577" s="664">
        <v>5</v>
      </c>
      <c r="N577" s="665">
        <v>425.85</v>
      </c>
    </row>
    <row r="578" spans="1:14" ht="14.4" customHeight="1" x14ac:dyDescent="0.3">
      <c r="A578" s="660" t="s">
        <v>579</v>
      </c>
      <c r="B578" s="661" t="s">
        <v>580</v>
      </c>
      <c r="C578" s="662" t="s">
        <v>593</v>
      </c>
      <c r="D578" s="663" t="s">
        <v>2848</v>
      </c>
      <c r="E578" s="662" t="s">
        <v>602</v>
      </c>
      <c r="F578" s="663" t="s">
        <v>2850</v>
      </c>
      <c r="G578" s="662" t="s">
        <v>633</v>
      </c>
      <c r="H578" s="662" t="s">
        <v>1189</v>
      </c>
      <c r="I578" s="662" t="s">
        <v>1190</v>
      </c>
      <c r="J578" s="662" t="s">
        <v>1191</v>
      </c>
      <c r="K578" s="662" t="s">
        <v>1192</v>
      </c>
      <c r="L578" s="664">
        <v>59.95</v>
      </c>
      <c r="M578" s="664">
        <v>1</v>
      </c>
      <c r="N578" s="665">
        <v>59.95</v>
      </c>
    </row>
    <row r="579" spans="1:14" ht="14.4" customHeight="1" x14ac:dyDescent="0.3">
      <c r="A579" s="660" t="s">
        <v>579</v>
      </c>
      <c r="B579" s="661" t="s">
        <v>580</v>
      </c>
      <c r="C579" s="662" t="s">
        <v>593</v>
      </c>
      <c r="D579" s="663" t="s">
        <v>2848</v>
      </c>
      <c r="E579" s="662" t="s">
        <v>602</v>
      </c>
      <c r="F579" s="663" t="s">
        <v>2850</v>
      </c>
      <c r="G579" s="662" t="s">
        <v>633</v>
      </c>
      <c r="H579" s="662" t="s">
        <v>1193</v>
      </c>
      <c r="I579" s="662" t="s">
        <v>1193</v>
      </c>
      <c r="J579" s="662" t="s">
        <v>635</v>
      </c>
      <c r="K579" s="662" t="s">
        <v>1194</v>
      </c>
      <c r="L579" s="664">
        <v>201.24983719857201</v>
      </c>
      <c r="M579" s="664">
        <v>10</v>
      </c>
      <c r="N579" s="665">
        <v>2012.49837198572</v>
      </c>
    </row>
    <row r="580" spans="1:14" ht="14.4" customHeight="1" x14ac:dyDescent="0.3">
      <c r="A580" s="660" t="s">
        <v>579</v>
      </c>
      <c r="B580" s="661" t="s">
        <v>580</v>
      </c>
      <c r="C580" s="662" t="s">
        <v>593</v>
      </c>
      <c r="D580" s="663" t="s">
        <v>2848</v>
      </c>
      <c r="E580" s="662" t="s">
        <v>602</v>
      </c>
      <c r="F580" s="663" t="s">
        <v>2850</v>
      </c>
      <c r="G580" s="662" t="s">
        <v>633</v>
      </c>
      <c r="H580" s="662" t="s">
        <v>1205</v>
      </c>
      <c r="I580" s="662" t="s">
        <v>1206</v>
      </c>
      <c r="J580" s="662" t="s">
        <v>1207</v>
      </c>
      <c r="K580" s="662" t="s">
        <v>662</v>
      </c>
      <c r="L580" s="664">
        <v>123.88292289890666</v>
      </c>
      <c r="M580" s="664">
        <v>1410</v>
      </c>
      <c r="N580" s="665">
        <v>174674.92128745839</v>
      </c>
    </row>
    <row r="581" spans="1:14" ht="14.4" customHeight="1" x14ac:dyDescent="0.3">
      <c r="A581" s="660" t="s">
        <v>579</v>
      </c>
      <c r="B581" s="661" t="s">
        <v>580</v>
      </c>
      <c r="C581" s="662" t="s">
        <v>593</v>
      </c>
      <c r="D581" s="663" t="s">
        <v>2848</v>
      </c>
      <c r="E581" s="662" t="s">
        <v>602</v>
      </c>
      <c r="F581" s="663" t="s">
        <v>2850</v>
      </c>
      <c r="G581" s="662" t="s">
        <v>633</v>
      </c>
      <c r="H581" s="662" t="s">
        <v>1208</v>
      </c>
      <c r="I581" s="662" t="s">
        <v>1209</v>
      </c>
      <c r="J581" s="662" t="s">
        <v>1210</v>
      </c>
      <c r="K581" s="662" t="s">
        <v>1211</v>
      </c>
      <c r="L581" s="664">
        <v>59.650090774896505</v>
      </c>
      <c r="M581" s="664">
        <v>6</v>
      </c>
      <c r="N581" s="665">
        <v>357.90054464937901</v>
      </c>
    </row>
    <row r="582" spans="1:14" ht="14.4" customHeight="1" x14ac:dyDescent="0.3">
      <c r="A582" s="660" t="s">
        <v>579</v>
      </c>
      <c r="B582" s="661" t="s">
        <v>580</v>
      </c>
      <c r="C582" s="662" t="s">
        <v>593</v>
      </c>
      <c r="D582" s="663" t="s">
        <v>2848</v>
      </c>
      <c r="E582" s="662" t="s">
        <v>602</v>
      </c>
      <c r="F582" s="663" t="s">
        <v>2850</v>
      </c>
      <c r="G582" s="662" t="s">
        <v>633</v>
      </c>
      <c r="H582" s="662" t="s">
        <v>2269</v>
      </c>
      <c r="I582" s="662" t="s">
        <v>2270</v>
      </c>
      <c r="J582" s="662" t="s">
        <v>2271</v>
      </c>
      <c r="K582" s="662" t="s">
        <v>2272</v>
      </c>
      <c r="L582" s="664">
        <v>57.741968884240819</v>
      </c>
      <c r="M582" s="664">
        <v>5</v>
      </c>
      <c r="N582" s="665">
        <v>288.70984442120408</v>
      </c>
    </row>
    <row r="583" spans="1:14" ht="14.4" customHeight="1" x14ac:dyDescent="0.3">
      <c r="A583" s="660" t="s">
        <v>579</v>
      </c>
      <c r="B583" s="661" t="s">
        <v>580</v>
      </c>
      <c r="C583" s="662" t="s">
        <v>593</v>
      </c>
      <c r="D583" s="663" t="s">
        <v>2848</v>
      </c>
      <c r="E583" s="662" t="s">
        <v>602</v>
      </c>
      <c r="F583" s="663" t="s">
        <v>2850</v>
      </c>
      <c r="G583" s="662" t="s">
        <v>633</v>
      </c>
      <c r="H583" s="662" t="s">
        <v>1212</v>
      </c>
      <c r="I583" s="662" t="s">
        <v>1213</v>
      </c>
      <c r="J583" s="662" t="s">
        <v>1214</v>
      </c>
      <c r="K583" s="662" t="s">
        <v>1215</v>
      </c>
      <c r="L583" s="664">
        <v>704.76666666666677</v>
      </c>
      <c r="M583" s="664">
        <v>3</v>
      </c>
      <c r="N583" s="665">
        <v>2114.3000000000002</v>
      </c>
    </row>
    <row r="584" spans="1:14" ht="14.4" customHeight="1" x14ac:dyDescent="0.3">
      <c r="A584" s="660" t="s">
        <v>579</v>
      </c>
      <c r="B584" s="661" t="s">
        <v>580</v>
      </c>
      <c r="C584" s="662" t="s">
        <v>593</v>
      </c>
      <c r="D584" s="663" t="s">
        <v>2848</v>
      </c>
      <c r="E584" s="662" t="s">
        <v>602</v>
      </c>
      <c r="F584" s="663" t="s">
        <v>2850</v>
      </c>
      <c r="G584" s="662" t="s">
        <v>633</v>
      </c>
      <c r="H584" s="662" t="s">
        <v>2273</v>
      </c>
      <c r="I584" s="662" t="s">
        <v>2274</v>
      </c>
      <c r="J584" s="662" t="s">
        <v>2275</v>
      </c>
      <c r="K584" s="662" t="s">
        <v>2276</v>
      </c>
      <c r="L584" s="664">
        <v>63.910332552959275</v>
      </c>
      <c r="M584" s="664">
        <v>2</v>
      </c>
      <c r="N584" s="665">
        <v>127.82066510591855</v>
      </c>
    </row>
    <row r="585" spans="1:14" ht="14.4" customHeight="1" x14ac:dyDescent="0.3">
      <c r="A585" s="660" t="s">
        <v>579</v>
      </c>
      <c r="B585" s="661" t="s">
        <v>580</v>
      </c>
      <c r="C585" s="662" t="s">
        <v>593</v>
      </c>
      <c r="D585" s="663" t="s">
        <v>2848</v>
      </c>
      <c r="E585" s="662" t="s">
        <v>602</v>
      </c>
      <c r="F585" s="663" t="s">
        <v>2850</v>
      </c>
      <c r="G585" s="662" t="s">
        <v>633</v>
      </c>
      <c r="H585" s="662" t="s">
        <v>1216</v>
      </c>
      <c r="I585" s="662" t="s">
        <v>1217</v>
      </c>
      <c r="J585" s="662" t="s">
        <v>1218</v>
      </c>
      <c r="K585" s="662" t="s">
        <v>1219</v>
      </c>
      <c r="L585" s="664">
        <v>1665.1963379006204</v>
      </c>
      <c r="M585" s="664">
        <v>40.599999999999994</v>
      </c>
      <c r="N585" s="665">
        <v>67606.97131876518</v>
      </c>
    </row>
    <row r="586" spans="1:14" ht="14.4" customHeight="1" x14ac:dyDescent="0.3">
      <c r="A586" s="660" t="s">
        <v>579</v>
      </c>
      <c r="B586" s="661" t="s">
        <v>580</v>
      </c>
      <c r="C586" s="662" t="s">
        <v>593</v>
      </c>
      <c r="D586" s="663" t="s">
        <v>2848</v>
      </c>
      <c r="E586" s="662" t="s">
        <v>602</v>
      </c>
      <c r="F586" s="663" t="s">
        <v>2850</v>
      </c>
      <c r="G586" s="662" t="s">
        <v>633</v>
      </c>
      <c r="H586" s="662" t="s">
        <v>2277</v>
      </c>
      <c r="I586" s="662" t="s">
        <v>2278</v>
      </c>
      <c r="J586" s="662" t="s">
        <v>2279</v>
      </c>
      <c r="K586" s="662" t="s">
        <v>2280</v>
      </c>
      <c r="L586" s="664">
        <v>119.39064743890438</v>
      </c>
      <c r="M586" s="664">
        <v>1</v>
      </c>
      <c r="N586" s="665">
        <v>119.39064743890438</v>
      </c>
    </row>
    <row r="587" spans="1:14" ht="14.4" customHeight="1" x14ac:dyDescent="0.3">
      <c r="A587" s="660" t="s">
        <v>579</v>
      </c>
      <c r="B587" s="661" t="s">
        <v>580</v>
      </c>
      <c r="C587" s="662" t="s">
        <v>593</v>
      </c>
      <c r="D587" s="663" t="s">
        <v>2848</v>
      </c>
      <c r="E587" s="662" t="s">
        <v>602</v>
      </c>
      <c r="F587" s="663" t="s">
        <v>2850</v>
      </c>
      <c r="G587" s="662" t="s">
        <v>633</v>
      </c>
      <c r="H587" s="662" t="s">
        <v>1220</v>
      </c>
      <c r="I587" s="662" t="s">
        <v>1221</v>
      </c>
      <c r="J587" s="662" t="s">
        <v>1222</v>
      </c>
      <c r="K587" s="662" t="s">
        <v>1223</v>
      </c>
      <c r="L587" s="664">
        <v>78.290782310713141</v>
      </c>
      <c r="M587" s="664">
        <v>28</v>
      </c>
      <c r="N587" s="665">
        <v>2192.1419046999681</v>
      </c>
    </row>
    <row r="588" spans="1:14" ht="14.4" customHeight="1" x14ac:dyDescent="0.3">
      <c r="A588" s="660" t="s">
        <v>579</v>
      </c>
      <c r="B588" s="661" t="s">
        <v>580</v>
      </c>
      <c r="C588" s="662" t="s">
        <v>593</v>
      </c>
      <c r="D588" s="663" t="s">
        <v>2848</v>
      </c>
      <c r="E588" s="662" t="s">
        <v>602</v>
      </c>
      <c r="F588" s="663" t="s">
        <v>2850</v>
      </c>
      <c r="G588" s="662" t="s">
        <v>633</v>
      </c>
      <c r="H588" s="662" t="s">
        <v>1224</v>
      </c>
      <c r="I588" s="662" t="s">
        <v>1225</v>
      </c>
      <c r="J588" s="662" t="s">
        <v>1226</v>
      </c>
      <c r="K588" s="662" t="s">
        <v>1227</v>
      </c>
      <c r="L588" s="664">
        <v>260.00043744245181</v>
      </c>
      <c r="M588" s="664">
        <v>398</v>
      </c>
      <c r="N588" s="665">
        <v>103480.17410209583</v>
      </c>
    </row>
    <row r="589" spans="1:14" ht="14.4" customHeight="1" x14ac:dyDescent="0.3">
      <c r="A589" s="660" t="s">
        <v>579</v>
      </c>
      <c r="B589" s="661" t="s">
        <v>580</v>
      </c>
      <c r="C589" s="662" t="s">
        <v>593</v>
      </c>
      <c r="D589" s="663" t="s">
        <v>2848</v>
      </c>
      <c r="E589" s="662" t="s">
        <v>602</v>
      </c>
      <c r="F589" s="663" t="s">
        <v>2850</v>
      </c>
      <c r="G589" s="662" t="s">
        <v>633</v>
      </c>
      <c r="H589" s="662" t="s">
        <v>1228</v>
      </c>
      <c r="I589" s="662" t="s">
        <v>1229</v>
      </c>
      <c r="J589" s="662" t="s">
        <v>1230</v>
      </c>
      <c r="K589" s="662" t="s">
        <v>1231</v>
      </c>
      <c r="L589" s="664">
        <v>980.64</v>
      </c>
      <c r="M589" s="664">
        <v>1</v>
      </c>
      <c r="N589" s="665">
        <v>980.64</v>
      </c>
    </row>
    <row r="590" spans="1:14" ht="14.4" customHeight="1" x14ac:dyDescent="0.3">
      <c r="A590" s="660" t="s">
        <v>579</v>
      </c>
      <c r="B590" s="661" t="s">
        <v>580</v>
      </c>
      <c r="C590" s="662" t="s">
        <v>593</v>
      </c>
      <c r="D590" s="663" t="s">
        <v>2848</v>
      </c>
      <c r="E590" s="662" t="s">
        <v>602</v>
      </c>
      <c r="F590" s="663" t="s">
        <v>2850</v>
      </c>
      <c r="G590" s="662" t="s">
        <v>633</v>
      </c>
      <c r="H590" s="662" t="s">
        <v>2281</v>
      </c>
      <c r="I590" s="662" t="s">
        <v>2282</v>
      </c>
      <c r="J590" s="662" t="s">
        <v>2283</v>
      </c>
      <c r="K590" s="662" t="s">
        <v>2284</v>
      </c>
      <c r="L590" s="664">
        <v>1713.5</v>
      </c>
      <c r="M590" s="664">
        <v>23</v>
      </c>
      <c r="N590" s="665">
        <v>39410.5</v>
      </c>
    </row>
    <row r="591" spans="1:14" ht="14.4" customHeight="1" x14ac:dyDescent="0.3">
      <c r="A591" s="660" t="s">
        <v>579</v>
      </c>
      <c r="B591" s="661" t="s">
        <v>580</v>
      </c>
      <c r="C591" s="662" t="s">
        <v>593</v>
      </c>
      <c r="D591" s="663" t="s">
        <v>2848</v>
      </c>
      <c r="E591" s="662" t="s">
        <v>602</v>
      </c>
      <c r="F591" s="663" t="s">
        <v>2850</v>
      </c>
      <c r="G591" s="662" t="s">
        <v>633</v>
      </c>
      <c r="H591" s="662" t="s">
        <v>2285</v>
      </c>
      <c r="I591" s="662" t="s">
        <v>2286</v>
      </c>
      <c r="J591" s="662" t="s">
        <v>2287</v>
      </c>
      <c r="K591" s="662" t="s">
        <v>2288</v>
      </c>
      <c r="L591" s="664">
        <v>95.44</v>
      </c>
      <c r="M591" s="664">
        <v>1</v>
      </c>
      <c r="N591" s="665">
        <v>95.44</v>
      </c>
    </row>
    <row r="592" spans="1:14" ht="14.4" customHeight="1" x14ac:dyDescent="0.3">
      <c r="A592" s="660" t="s">
        <v>579</v>
      </c>
      <c r="B592" s="661" t="s">
        <v>580</v>
      </c>
      <c r="C592" s="662" t="s">
        <v>593</v>
      </c>
      <c r="D592" s="663" t="s">
        <v>2848</v>
      </c>
      <c r="E592" s="662" t="s">
        <v>602</v>
      </c>
      <c r="F592" s="663" t="s">
        <v>2850</v>
      </c>
      <c r="G592" s="662" t="s">
        <v>633</v>
      </c>
      <c r="H592" s="662" t="s">
        <v>2289</v>
      </c>
      <c r="I592" s="662" t="s">
        <v>2290</v>
      </c>
      <c r="J592" s="662" t="s">
        <v>2291</v>
      </c>
      <c r="K592" s="662" t="s">
        <v>2292</v>
      </c>
      <c r="L592" s="664">
        <v>283.27999999999997</v>
      </c>
      <c r="M592" s="664">
        <v>1</v>
      </c>
      <c r="N592" s="665">
        <v>283.27999999999997</v>
      </c>
    </row>
    <row r="593" spans="1:14" ht="14.4" customHeight="1" x14ac:dyDescent="0.3">
      <c r="A593" s="660" t="s">
        <v>579</v>
      </c>
      <c r="B593" s="661" t="s">
        <v>580</v>
      </c>
      <c r="C593" s="662" t="s">
        <v>593</v>
      </c>
      <c r="D593" s="663" t="s">
        <v>2848</v>
      </c>
      <c r="E593" s="662" t="s">
        <v>602</v>
      </c>
      <c r="F593" s="663" t="s">
        <v>2850</v>
      </c>
      <c r="G593" s="662" t="s">
        <v>633</v>
      </c>
      <c r="H593" s="662" t="s">
        <v>1242</v>
      </c>
      <c r="I593" s="662" t="s">
        <v>1243</v>
      </c>
      <c r="J593" s="662" t="s">
        <v>1244</v>
      </c>
      <c r="K593" s="662" t="s">
        <v>1245</v>
      </c>
      <c r="L593" s="664">
        <v>197.47066463972175</v>
      </c>
      <c r="M593" s="664">
        <v>21</v>
      </c>
      <c r="N593" s="665">
        <v>4146.8839574341564</v>
      </c>
    </row>
    <row r="594" spans="1:14" ht="14.4" customHeight="1" x14ac:dyDescent="0.3">
      <c r="A594" s="660" t="s">
        <v>579</v>
      </c>
      <c r="B594" s="661" t="s">
        <v>580</v>
      </c>
      <c r="C594" s="662" t="s">
        <v>593</v>
      </c>
      <c r="D594" s="663" t="s">
        <v>2848</v>
      </c>
      <c r="E594" s="662" t="s">
        <v>602</v>
      </c>
      <c r="F594" s="663" t="s">
        <v>2850</v>
      </c>
      <c r="G594" s="662" t="s">
        <v>633</v>
      </c>
      <c r="H594" s="662" t="s">
        <v>1249</v>
      </c>
      <c r="I594" s="662" t="s">
        <v>1250</v>
      </c>
      <c r="J594" s="662" t="s">
        <v>1251</v>
      </c>
      <c r="K594" s="662" t="s">
        <v>1252</v>
      </c>
      <c r="L594" s="664">
        <v>825.9160702624074</v>
      </c>
      <c r="M594" s="664">
        <v>41</v>
      </c>
      <c r="N594" s="665">
        <v>33862.558880758705</v>
      </c>
    </row>
    <row r="595" spans="1:14" ht="14.4" customHeight="1" x14ac:dyDescent="0.3">
      <c r="A595" s="660" t="s">
        <v>579</v>
      </c>
      <c r="B595" s="661" t="s">
        <v>580</v>
      </c>
      <c r="C595" s="662" t="s">
        <v>593</v>
      </c>
      <c r="D595" s="663" t="s">
        <v>2848</v>
      </c>
      <c r="E595" s="662" t="s">
        <v>602</v>
      </c>
      <c r="F595" s="663" t="s">
        <v>2850</v>
      </c>
      <c r="G595" s="662" t="s">
        <v>633</v>
      </c>
      <c r="H595" s="662" t="s">
        <v>1263</v>
      </c>
      <c r="I595" s="662" t="s">
        <v>1264</v>
      </c>
      <c r="J595" s="662" t="s">
        <v>1265</v>
      </c>
      <c r="K595" s="662" t="s">
        <v>1266</v>
      </c>
      <c r="L595" s="664">
        <v>21.897947817367722</v>
      </c>
      <c r="M595" s="664">
        <v>1380</v>
      </c>
      <c r="N595" s="665">
        <v>30219.167987967456</v>
      </c>
    </row>
    <row r="596" spans="1:14" ht="14.4" customHeight="1" x14ac:dyDescent="0.3">
      <c r="A596" s="660" t="s">
        <v>579</v>
      </c>
      <c r="B596" s="661" t="s">
        <v>580</v>
      </c>
      <c r="C596" s="662" t="s">
        <v>593</v>
      </c>
      <c r="D596" s="663" t="s">
        <v>2848</v>
      </c>
      <c r="E596" s="662" t="s">
        <v>602</v>
      </c>
      <c r="F596" s="663" t="s">
        <v>2850</v>
      </c>
      <c r="G596" s="662" t="s">
        <v>633</v>
      </c>
      <c r="H596" s="662" t="s">
        <v>2293</v>
      </c>
      <c r="I596" s="662" t="s">
        <v>2294</v>
      </c>
      <c r="J596" s="662" t="s">
        <v>2295</v>
      </c>
      <c r="K596" s="662" t="s">
        <v>2296</v>
      </c>
      <c r="L596" s="664">
        <v>4104.2776934495159</v>
      </c>
      <c r="M596" s="664">
        <v>1</v>
      </c>
      <c r="N596" s="665">
        <v>4104.2776934495159</v>
      </c>
    </row>
    <row r="597" spans="1:14" ht="14.4" customHeight="1" x14ac:dyDescent="0.3">
      <c r="A597" s="660" t="s">
        <v>579</v>
      </c>
      <c r="B597" s="661" t="s">
        <v>580</v>
      </c>
      <c r="C597" s="662" t="s">
        <v>593</v>
      </c>
      <c r="D597" s="663" t="s">
        <v>2848</v>
      </c>
      <c r="E597" s="662" t="s">
        <v>602</v>
      </c>
      <c r="F597" s="663" t="s">
        <v>2850</v>
      </c>
      <c r="G597" s="662" t="s">
        <v>633</v>
      </c>
      <c r="H597" s="662" t="s">
        <v>1270</v>
      </c>
      <c r="I597" s="662" t="s">
        <v>1271</v>
      </c>
      <c r="J597" s="662" t="s">
        <v>1272</v>
      </c>
      <c r="K597" s="662" t="s">
        <v>1273</v>
      </c>
      <c r="L597" s="664">
        <v>72.070000000000007</v>
      </c>
      <c r="M597" s="664">
        <v>2</v>
      </c>
      <c r="N597" s="665">
        <v>144.14000000000001</v>
      </c>
    </row>
    <row r="598" spans="1:14" ht="14.4" customHeight="1" x14ac:dyDescent="0.3">
      <c r="A598" s="660" t="s">
        <v>579</v>
      </c>
      <c r="B598" s="661" t="s">
        <v>580</v>
      </c>
      <c r="C598" s="662" t="s">
        <v>593</v>
      </c>
      <c r="D598" s="663" t="s">
        <v>2848</v>
      </c>
      <c r="E598" s="662" t="s">
        <v>602</v>
      </c>
      <c r="F598" s="663" t="s">
        <v>2850</v>
      </c>
      <c r="G598" s="662" t="s">
        <v>633</v>
      </c>
      <c r="H598" s="662" t="s">
        <v>1274</v>
      </c>
      <c r="I598" s="662" t="s">
        <v>1275</v>
      </c>
      <c r="J598" s="662" t="s">
        <v>1276</v>
      </c>
      <c r="K598" s="662" t="s">
        <v>1277</v>
      </c>
      <c r="L598" s="664">
        <v>37.698074263411115</v>
      </c>
      <c r="M598" s="664">
        <v>5</v>
      </c>
      <c r="N598" s="665">
        <v>188.49037131705558</v>
      </c>
    </row>
    <row r="599" spans="1:14" ht="14.4" customHeight="1" x14ac:dyDescent="0.3">
      <c r="A599" s="660" t="s">
        <v>579</v>
      </c>
      <c r="B599" s="661" t="s">
        <v>580</v>
      </c>
      <c r="C599" s="662" t="s">
        <v>593</v>
      </c>
      <c r="D599" s="663" t="s">
        <v>2848</v>
      </c>
      <c r="E599" s="662" t="s">
        <v>602</v>
      </c>
      <c r="F599" s="663" t="s">
        <v>2850</v>
      </c>
      <c r="G599" s="662" t="s">
        <v>633</v>
      </c>
      <c r="H599" s="662" t="s">
        <v>1282</v>
      </c>
      <c r="I599" s="662" t="s">
        <v>1283</v>
      </c>
      <c r="J599" s="662" t="s">
        <v>1284</v>
      </c>
      <c r="K599" s="662" t="s">
        <v>1285</v>
      </c>
      <c r="L599" s="664">
        <v>94.509744982294961</v>
      </c>
      <c r="M599" s="664">
        <v>2</v>
      </c>
      <c r="N599" s="665">
        <v>189.01948996458992</v>
      </c>
    </row>
    <row r="600" spans="1:14" ht="14.4" customHeight="1" x14ac:dyDescent="0.3">
      <c r="A600" s="660" t="s">
        <v>579</v>
      </c>
      <c r="B600" s="661" t="s">
        <v>580</v>
      </c>
      <c r="C600" s="662" t="s">
        <v>593</v>
      </c>
      <c r="D600" s="663" t="s">
        <v>2848</v>
      </c>
      <c r="E600" s="662" t="s">
        <v>602</v>
      </c>
      <c r="F600" s="663" t="s">
        <v>2850</v>
      </c>
      <c r="G600" s="662" t="s">
        <v>633</v>
      </c>
      <c r="H600" s="662" t="s">
        <v>2297</v>
      </c>
      <c r="I600" s="662" t="s">
        <v>237</v>
      </c>
      <c r="J600" s="662" t="s">
        <v>2298</v>
      </c>
      <c r="K600" s="662"/>
      <c r="L600" s="664">
        <v>130.66364006368593</v>
      </c>
      <c r="M600" s="664">
        <v>1</v>
      </c>
      <c r="N600" s="665">
        <v>130.66364006368593</v>
      </c>
    </row>
    <row r="601" spans="1:14" ht="14.4" customHeight="1" x14ac:dyDescent="0.3">
      <c r="A601" s="660" t="s">
        <v>579</v>
      </c>
      <c r="B601" s="661" t="s">
        <v>580</v>
      </c>
      <c r="C601" s="662" t="s">
        <v>593</v>
      </c>
      <c r="D601" s="663" t="s">
        <v>2848</v>
      </c>
      <c r="E601" s="662" t="s">
        <v>602</v>
      </c>
      <c r="F601" s="663" t="s">
        <v>2850</v>
      </c>
      <c r="G601" s="662" t="s">
        <v>633</v>
      </c>
      <c r="H601" s="662" t="s">
        <v>1290</v>
      </c>
      <c r="I601" s="662" t="s">
        <v>237</v>
      </c>
      <c r="J601" s="662" t="s">
        <v>1291</v>
      </c>
      <c r="K601" s="662"/>
      <c r="L601" s="664">
        <v>103.79414593804438</v>
      </c>
      <c r="M601" s="664">
        <v>24</v>
      </c>
      <c r="N601" s="665">
        <v>2491.0595025130651</v>
      </c>
    </row>
    <row r="602" spans="1:14" ht="14.4" customHeight="1" x14ac:dyDescent="0.3">
      <c r="A602" s="660" t="s">
        <v>579</v>
      </c>
      <c r="B602" s="661" t="s">
        <v>580</v>
      </c>
      <c r="C602" s="662" t="s">
        <v>593</v>
      </c>
      <c r="D602" s="663" t="s">
        <v>2848</v>
      </c>
      <c r="E602" s="662" t="s">
        <v>602</v>
      </c>
      <c r="F602" s="663" t="s">
        <v>2850</v>
      </c>
      <c r="G602" s="662" t="s">
        <v>633</v>
      </c>
      <c r="H602" s="662" t="s">
        <v>2299</v>
      </c>
      <c r="I602" s="662" t="s">
        <v>237</v>
      </c>
      <c r="J602" s="662" t="s">
        <v>2300</v>
      </c>
      <c r="K602" s="662"/>
      <c r="L602" s="664">
        <v>22.65</v>
      </c>
      <c r="M602" s="664">
        <v>2</v>
      </c>
      <c r="N602" s="665">
        <v>45.3</v>
      </c>
    </row>
    <row r="603" spans="1:14" ht="14.4" customHeight="1" x14ac:dyDescent="0.3">
      <c r="A603" s="660" t="s">
        <v>579</v>
      </c>
      <c r="B603" s="661" t="s">
        <v>580</v>
      </c>
      <c r="C603" s="662" t="s">
        <v>593</v>
      </c>
      <c r="D603" s="663" t="s">
        <v>2848</v>
      </c>
      <c r="E603" s="662" t="s">
        <v>602</v>
      </c>
      <c r="F603" s="663" t="s">
        <v>2850</v>
      </c>
      <c r="G603" s="662" t="s">
        <v>633</v>
      </c>
      <c r="H603" s="662" t="s">
        <v>1305</v>
      </c>
      <c r="I603" s="662" t="s">
        <v>237</v>
      </c>
      <c r="J603" s="662" t="s">
        <v>1306</v>
      </c>
      <c r="K603" s="662"/>
      <c r="L603" s="664">
        <v>114.20991883875259</v>
      </c>
      <c r="M603" s="664">
        <v>1</v>
      </c>
      <c r="N603" s="665">
        <v>114.20991883875259</v>
      </c>
    </row>
    <row r="604" spans="1:14" ht="14.4" customHeight="1" x14ac:dyDescent="0.3">
      <c r="A604" s="660" t="s">
        <v>579</v>
      </c>
      <c r="B604" s="661" t="s">
        <v>580</v>
      </c>
      <c r="C604" s="662" t="s">
        <v>593</v>
      </c>
      <c r="D604" s="663" t="s">
        <v>2848</v>
      </c>
      <c r="E604" s="662" t="s">
        <v>602</v>
      </c>
      <c r="F604" s="663" t="s">
        <v>2850</v>
      </c>
      <c r="G604" s="662" t="s">
        <v>633</v>
      </c>
      <c r="H604" s="662" t="s">
        <v>1307</v>
      </c>
      <c r="I604" s="662" t="s">
        <v>1308</v>
      </c>
      <c r="J604" s="662" t="s">
        <v>1309</v>
      </c>
      <c r="K604" s="662" t="s">
        <v>1310</v>
      </c>
      <c r="L604" s="664">
        <v>164.84999999999997</v>
      </c>
      <c r="M604" s="664">
        <v>2</v>
      </c>
      <c r="N604" s="665">
        <v>329.69999999999993</v>
      </c>
    </row>
    <row r="605" spans="1:14" ht="14.4" customHeight="1" x14ac:dyDescent="0.3">
      <c r="A605" s="660" t="s">
        <v>579</v>
      </c>
      <c r="B605" s="661" t="s">
        <v>580</v>
      </c>
      <c r="C605" s="662" t="s">
        <v>593</v>
      </c>
      <c r="D605" s="663" t="s">
        <v>2848</v>
      </c>
      <c r="E605" s="662" t="s">
        <v>602</v>
      </c>
      <c r="F605" s="663" t="s">
        <v>2850</v>
      </c>
      <c r="G605" s="662" t="s">
        <v>633</v>
      </c>
      <c r="H605" s="662" t="s">
        <v>1311</v>
      </c>
      <c r="I605" s="662" t="s">
        <v>1312</v>
      </c>
      <c r="J605" s="662" t="s">
        <v>1233</v>
      </c>
      <c r="K605" s="662" t="s">
        <v>1170</v>
      </c>
      <c r="L605" s="664">
        <v>114.00333333333337</v>
      </c>
      <c r="M605" s="664">
        <v>3</v>
      </c>
      <c r="N605" s="665">
        <v>342.0100000000001</v>
      </c>
    </row>
    <row r="606" spans="1:14" ht="14.4" customHeight="1" x14ac:dyDescent="0.3">
      <c r="A606" s="660" t="s">
        <v>579</v>
      </c>
      <c r="B606" s="661" t="s">
        <v>580</v>
      </c>
      <c r="C606" s="662" t="s">
        <v>593</v>
      </c>
      <c r="D606" s="663" t="s">
        <v>2848</v>
      </c>
      <c r="E606" s="662" t="s">
        <v>602</v>
      </c>
      <c r="F606" s="663" t="s">
        <v>2850</v>
      </c>
      <c r="G606" s="662" t="s">
        <v>633</v>
      </c>
      <c r="H606" s="662" t="s">
        <v>2301</v>
      </c>
      <c r="I606" s="662" t="s">
        <v>237</v>
      </c>
      <c r="J606" s="662" t="s">
        <v>2302</v>
      </c>
      <c r="K606" s="662"/>
      <c r="L606" s="664">
        <v>64.650000000000006</v>
      </c>
      <c r="M606" s="664">
        <v>8</v>
      </c>
      <c r="N606" s="665">
        <v>517.20000000000005</v>
      </c>
    </row>
    <row r="607" spans="1:14" ht="14.4" customHeight="1" x14ac:dyDescent="0.3">
      <c r="A607" s="660" t="s">
        <v>579</v>
      </c>
      <c r="B607" s="661" t="s">
        <v>580</v>
      </c>
      <c r="C607" s="662" t="s">
        <v>593</v>
      </c>
      <c r="D607" s="663" t="s">
        <v>2848</v>
      </c>
      <c r="E607" s="662" t="s">
        <v>602</v>
      </c>
      <c r="F607" s="663" t="s">
        <v>2850</v>
      </c>
      <c r="G607" s="662" t="s">
        <v>633</v>
      </c>
      <c r="H607" s="662" t="s">
        <v>2303</v>
      </c>
      <c r="I607" s="662" t="s">
        <v>2304</v>
      </c>
      <c r="J607" s="662" t="s">
        <v>2305</v>
      </c>
      <c r="K607" s="662" t="s">
        <v>2306</v>
      </c>
      <c r="L607" s="664">
        <v>49.879509424918808</v>
      </c>
      <c r="M607" s="664">
        <v>116.8</v>
      </c>
      <c r="N607" s="665">
        <v>5825.9267008305169</v>
      </c>
    </row>
    <row r="608" spans="1:14" ht="14.4" customHeight="1" x14ac:dyDescent="0.3">
      <c r="A608" s="660" t="s">
        <v>579</v>
      </c>
      <c r="B608" s="661" t="s">
        <v>580</v>
      </c>
      <c r="C608" s="662" t="s">
        <v>593</v>
      </c>
      <c r="D608" s="663" t="s">
        <v>2848</v>
      </c>
      <c r="E608" s="662" t="s">
        <v>602</v>
      </c>
      <c r="F608" s="663" t="s">
        <v>2850</v>
      </c>
      <c r="G608" s="662" t="s">
        <v>633</v>
      </c>
      <c r="H608" s="662" t="s">
        <v>2307</v>
      </c>
      <c r="I608" s="662" t="s">
        <v>237</v>
      </c>
      <c r="J608" s="662" t="s">
        <v>2308</v>
      </c>
      <c r="K608" s="662"/>
      <c r="L608" s="664">
        <v>75.165074345466309</v>
      </c>
      <c r="M608" s="664">
        <v>5</v>
      </c>
      <c r="N608" s="665">
        <v>375.82537172733157</v>
      </c>
    </row>
    <row r="609" spans="1:14" ht="14.4" customHeight="1" x14ac:dyDescent="0.3">
      <c r="A609" s="660" t="s">
        <v>579</v>
      </c>
      <c r="B609" s="661" t="s">
        <v>580</v>
      </c>
      <c r="C609" s="662" t="s">
        <v>593</v>
      </c>
      <c r="D609" s="663" t="s">
        <v>2848</v>
      </c>
      <c r="E609" s="662" t="s">
        <v>602</v>
      </c>
      <c r="F609" s="663" t="s">
        <v>2850</v>
      </c>
      <c r="G609" s="662" t="s">
        <v>633</v>
      </c>
      <c r="H609" s="662" t="s">
        <v>2309</v>
      </c>
      <c r="I609" s="662" t="s">
        <v>237</v>
      </c>
      <c r="J609" s="662" t="s">
        <v>2310</v>
      </c>
      <c r="K609" s="662"/>
      <c r="L609" s="664">
        <v>149.90199645435641</v>
      </c>
      <c r="M609" s="664">
        <v>1</v>
      </c>
      <c r="N609" s="665">
        <v>149.90199645435641</v>
      </c>
    </row>
    <row r="610" spans="1:14" ht="14.4" customHeight="1" x14ac:dyDescent="0.3">
      <c r="A610" s="660" t="s">
        <v>579</v>
      </c>
      <c r="B610" s="661" t="s">
        <v>580</v>
      </c>
      <c r="C610" s="662" t="s">
        <v>593</v>
      </c>
      <c r="D610" s="663" t="s">
        <v>2848</v>
      </c>
      <c r="E610" s="662" t="s">
        <v>602</v>
      </c>
      <c r="F610" s="663" t="s">
        <v>2850</v>
      </c>
      <c r="G610" s="662" t="s">
        <v>633</v>
      </c>
      <c r="H610" s="662" t="s">
        <v>1320</v>
      </c>
      <c r="I610" s="662" t="s">
        <v>1321</v>
      </c>
      <c r="J610" s="662" t="s">
        <v>672</v>
      </c>
      <c r="K610" s="662" t="s">
        <v>1322</v>
      </c>
      <c r="L610" s="664">
        <v>51.684444076238982</v>
      </c>
      <c r="M610" s="664">
        <v>9</v>
      </c>
      <c r="N610" s="665">
        <v>465.15999668615086</v>
      </c>
    </row>
    <row r="611" spans="1:14" ht="14.4" customHeight="1" x14ac:dyDescent="0.3">
      <c r="A611" s="660" t="s">
        <v>579</v>
      </c>
      <c r="B611" s="661" t="s">
        <v>580</v>
      </c>
      <c r="C611" s="662" t="s">
        <v>593</v>
      </c>
      <c r="D611" s="663" t="s">
        <v>2848</v>
      </c>
      <c r="E611" s="662" t="s">
        <v>602</v>
      </c>
      <c r="F611" s="663" t="s">
        <v>2850</v>
      </c>
      <c r="G611" s="662" t="s">
        <v>633</v>
      </c>
      <c r="H611" s="662" t="s">
        <v>2311</v>
      </c>
      <c r="I611" s="662" t="s">
        <v>2312</v>
      </c>
      <c r="J611" s="662" t="s">
        <v>722</v>
      </c>
      <c r="K611" s="662" t="s">
        <v>2313</v>
      </c>
      <c r="L611" s="664">
        <v>147.91999999999996</v>
      </c>
      <c r="M611" s="664">
        <v>4</v>
      </c>
      <c r="N611" s="665">
        <v>591.67999999999984</v>
      </c>
    </row>
    <row r="612" spans="1:14" ht="14.4" customHeight="1" x14ac:dyDescent="0.3">
      <c r="A612" s="660" t="s">
        <v>579</v>
      </c>
      <c r="B612" s="661" t="s">
        <v>580</v>
      </c>
      <c r="C612" s="662" t="s">
        <v>593</v>
      </c>
      <c r="D612" s="663" t="s">
        <v>2848</v>
      </c>
      <c r="E612" s="662" t="s">
        <v>602</v>
      </c>
      <c r="F612" s="663" t="s">
        <v>2850</v>
      </c>
      <c r="G612" s="662" t="s">
        <v>633</v>
      </c>
      <c r="H612" s="662" t="s">
        <v>1327</v>
      </c>
      <c r="I612" s="662" t="s">
        <v>1328</v>
      </c>
      <c r="J612" s="662" t="s">
        <v>1329</v>
      </c>
      <c r="K612" s="662" t="s">
        <v>1330</v>
      </c>
      <c r="L612" s="664">
        <v>177.88987976871107</v>
      </c>
      <c r="M612" s="664">
        <v>8</v>
      </c>
      <c r="N612" s="665">
        <v>1423.1190381496885</v>
      </c>
    </row>
    <row r="613" spans="1:14" ht="14.4" customHeight="1" x14ac:dyDescent="0.3">
      <c r="A613" s="660" t="s">
        <v>579</v>
      </c>
      <c r="B613" s="661" t="s">
        <v>580</v>
      </c>
      <c r="C613" s="662" t="s">
        <v>593</v>
      </c>
      <c r="D613" s="663" t="s">
        <v>2848</v>
      </c>
      <c r="E613" s="662" t="s">
        <v>602</v>
      </c>
      <c r="F613" s="663" t="s">
        <v>2850</v>
      </c>
      <c r="G613" s="662" t="s">
        <v>633</v>
      </c>
      <c r="H613" s="662" t="s">
        <v>2314</v>
      </c>
      <c r="I613" s="662" t="s">
        <v>237</v>
      </c>
      <c r="J613" s="662" t="s">
        <v>2315</v>
      </c>
      <c r="K613" s="662"/>
      <c r="L613" s="664">
        <v>50.020604274655547</v>
      </c>
      <c r="M613" s="664">
        <v>1</v>
      </c>
      <c r="N613" s="665">
        <v>50.020604274655547</v>
      </c>
    </row>
    <row r="614" spans="1:14" ht="14.4" customHeight="1" x14ac:dyDescent="0.3">
      <c r="A614" s="660" t="s">
        <v>579</v>
      </c>
      <c r="B614" s="661" t="s">
        <v>580</v>
      </c>
      <c r="C614" s="662" t="s">
        <v>593</v>
      </c>
      <c r="D614" s="663" t="s">
        <v>2848</v>
      </c>
      <c r="E614" s="662" t="s">
        <v>602</v>
      </c>
      <c r="F614" s="663" t="s">
        <v>2850</v>
      </c>
      <c r="G614" s="662" t="s">
        <v>633</v>
      </c>
      <c r="H614" s="662" t="s">
        <v>2316</v>
      </c>
      <c r="I614" s="662" t="s">
        <v>2316</v>
      </c>
      <c r="J614" s="662" t="s">
        <v>2317</v>
      </c>
      <c r="K614" s="662" t="s">
        <v>639</v>
      </c>
      <c r="L614" s="664">
        <v>301.64999999999998</v>
      </c>
      <c r="M614" s="664">
        <v>1</v>
      </c>
      <c r="N614" s="665">
        <v>301.64999999999998</v>
      </c>
    </row>
    <row r="615" spans="1:14" ht="14.4" customHeight="1" x14ac:dyDescent="0.3">
      <c r="A615" s="660" t="s">
        <v>579</v>
      </c>
      <c r="B615" s="661" t="s">
        <v>580</v>
      </c>
      <c r="C615" s="662" t="s">
        <v>593</v>
      </c>
      <c r="D615" s="663" t="s">
        <v>2848</v>
      </c>
      <c r="E615" s="662" t="s">
        <v>602</v>
      </c>
      <c r="F615" s="663" t="s">
        <v>2850</v>
      </c>
      <c r="G615" s="662" t="s">
        <v>633</v>
      </c>
      <c r="H615" s="662" t="s">
        <v>1331</v>
      </c>
      <c r="I615" s="662" t="s">
        <v>1331</v>
      </c>
      <c r="J615" s="662" t="s">
        <v>1332</v>
      </c>
      <c r="K615" s="662" t="s">
        <v>1333</v>
      </c>
      <c r="L615" s="664">
        <v>266.44032855776828</v>
      </c>
      <c r="M615" s="664">
        <v>1</v>
      </c>
      <c r="N615" s="665">
        <v>266.44032855776828</v>
      </c>
    </row>
    <row r="616" spans="1:14" ht="14.4" customHeight="1" x14ac:dyDescent="0.3">
      <c r="A616" s="660" t="s">
        <v>579</v>
      </c>
      <c r="B616" s="661" t="s">
        <v>580</v>
      </c>
      <c r="C616" s="662" t="s">
        <v>593</v>
      </c>
      <c r="D616" s="663" t="s">
        <v>2848</v>
      </c>
      <c r="E616" s="662" t="s">
        <v>602</v>
      </c>
      <c r="F616" s="663" t="s">
        <v>2850</v>
      </c>
      <c r="G616" s="662" t="s">
        <v>633</v>
      </c>
      <c r="H616" s="662" t="s">
        <v>1334</v>
      </c>
      <c r="I616" s="662" t="s">
        <v>1335</v>
      </c>
      <c r="J616" s="662" t="s">
        <v>1336</v>
      </c>
      <c r="K616" s="662" t="s">
        <v>666</v>
      </c>
      <c r="L616" s="664">
        <v>73.578795148259161</v>
      </c>
      <c r="M616" s="664">
        <v>638</v>
      </c>
      <c r="N616" s="665">
        <v>46943.271304589347</v>
      </c>
    </row>
    <row r="617" spans="1:14" ht="14.4" customHeight="1" x14ac:dyDescent="0.3">
      <c r="A617" s="660" t="s">
        <v>579</v>
      </c>
      <c r="B617" s="661" t="s">
        <v>580</v>
      </c>
      <c r="C617" s="662" t="s">
        <v>593</v>
      </c>
      <c r="D617" s="663" t="s">
        <v>2848</v>
      </c>
      <c r="E617" s="662" t="s">
        <v>602</v>
      </c>
      <c r="F617" s="663" t="s">
        <v>2850</v>
      </c>
      <c r="G617" s="662" t="s">
        <v>633</v>
      </c>
      <c r="H617" s="662" t="s">
        <v>1337</v>
      </c>
      <c r="I617" s="662" t="s">
        <v>1338</v>
      </c>
      <c r="J617" s="662" t="s">
        <v>1339</v>
      </c>
      <c r="K617" s="662" t="s">
        <v>1340</v>
      </c>
      <c r="L617" s="664">
        <v>41.518506278982649</v>
      </c>
      <c r="M617" s="664">
        <v>40</v>
      </c>
      <c r="N617" s="665">
        <v>1660.7402511593059</v>
      </c>
    </row>
    <row r="618" spans="1:14" ht="14.4" customHeight="1" x14ac:dyDescent="0.3">
      <c r="A618" s="660" t="s">
        <v>579</v>
      </c>
      <c r="B618" s="661" t="s">
        <v>580</v>
      </c>
      <c r="C618" s="662" t="s">
        <v>593</v>
      </c>
      <c r="D618" s="663" t="s">
        <v>2848</v>
      </c>
      <c r="E618" s="662" t="s">
        <v>602</v>
      </c>
      <c r="F618" s="663" t="s">
        <v>2850</v>
      </c>
      <c r="G618" s="662" t="s">
        <v>633</v>
      </c>
      <c r="H618" s="662" t="s">
        <v>2318</v>
      </c>
      <c r="I618" s="662" t="s">
        <v>2319</v>
      </c>
      <c r="J618" s="662" t="s">
        <v>2320</v>
      </c>
      <c r="K618" s="662" t="s">
        <v>2321</v>
      </c>
      <c r="L618" s="664">
        <v>389.29</v>
      </c>
      <c r="M618" s="664">
        <v>4</v>
      </c>
      <c r="N618" s="665">
        <v>1557.16</v>
      </c>
    </row>
    <row r="619" spans="1:14" ht="14.4" customHeight="1" x14ac:dyDescent="0.3">
      <c r="A619" s="660" t="s">
        <v>579</v>
      </c>
      <c r="B619" s="661" t="s">
        <v>580</v>
      </c>
      <c r="C619" s="662" t="s">
        <v>593</v>
      </c>
      <c r="D619" s="663" t="s">
        <v>2848</v>
      </c>
      <c r="E619" s="662" t="s">
        <v>602</v>
      </c>
      <c r="F619" s="663" t="s">
        <v>2850</v>
      </c>
      <c r="G619" s="662" t="s">
        <v>633</v>
      </c>
      <c r="H619" s="662" t="s">
        <v>2322</v>
      </c>
      <c r="I619" s="662" t="s">
        <v>2323</v>
      </c>
      <c r="J619" s="662" t="s">
        <v>2324</v>
      </c>
      <c r="K619" s="662" t="s">
        <v>2325</v>
      </c>
      <c r="L619" s="664">
        <v>1006.96</v>
      </c>
      <c r="M619" s="664">
        <v>3</v>
      </c>
      <c r="N619" s="665">
        <v>3020.88</v>
      </c>
    </row>
    <row r="620" spans="1:14" ht="14.4" customHeight="1" x14ac:dyDescent="0.3">
      <c r="A620" s="660" t="s">
        <v>579</v>
      </c>
      <c r="B620" s="661" t="s">
        <v>580</v>
      </c>
      <c r="C620" s="662" t="s">
        <v>593</v>
      </c>
      <c r="D620" s="663" t="s">
        <v>2848</v>
      </c>
      <c r="E620" s="662" t="s">
        <v>602</v>
      </c>
      <c r="F620" s="663" t="s">
        <v>2850</v>
      </c>
      <c r="G620" s="662" t="s">
        <v>633</v>
      </c>
      <c r="H620" s="662" t="s">
        <v>2326</v>
      </c>
      <c r="I620" s="662" t="s">
        <v>2327</v>
      </c>
      <c r="J620" s="662" t="s">
        <v>2328</v>
      </c>
      <c r="K620" s="662" t="s">
        <v>2329</v>
      </c>
      <c r="L620" s="664">
        <v>273.37491337620173</v>
      </c>
      <c r="M620" s="664">
        <v>5</v>
      </c>
      <c r="N620" s="665">
        <v>1366.8745668810086</v>
      </c>
    </row>
    <row r="621" spans="1:14" ht="14.4" customHeight="1" x14ac:dyDescent="0.3">
      <c r="A621" s="660" t="s">
        <v>579</v>
      </c>
      <c r="B621" s="661" t="s">
        <v>580</v>
      </c>
      <c r="C621" s="662" t="s">
        <v>593</v>
      </c>
      <c r="D621" s="663" t="s">
        <v>2848</v>
      </c>
      <c r="E621" s="662" t="s">
        <v>602</v>
      </c>
      <c r="F621" s="663" t="s">
        <v>2850</v>
      </c>
      <c r="G621" s="662" t="s">
        <v>633</v>
      </c>
      <c r="H621" s="662" t="s">
        <v>1349</v>
      </c>
      <c r="I621" s="662" t="s">
        <v>1350</v>
      </c>
      <c r="J621" s="662" t="s">
        <v>1351</v>
      </c>
      <c r="K621" s="662" t="s">
        <v>1352</v>
      </c>
      <c r="L621" s="664">
        <v>80.867810316100488</v>
      </c>
      <c r="M621" s="664">
        <v>5</v>
      </c>
      <c r="N621" s="665">
        <v>404.33905158050243</v>
      </c>
    </row>
    <row r="622" spans="1:14" ht="14.4" customHeight="1" x14ac:dyDescent="0.3">
      <c r="A622" s="660" t="s">
        <v>579</v>
      </c>
      <c r="B622" s="661" t="s">
        <v>580</v>
      </c>
      <c r="C622" s="662" t="s">
        <v>593</v>
      </c>
      <c r="D622" s="663" t="s">
        <v>2848</v>
      </c>
      <c r="E622" s="662" t="s">
        <v>602</v>
      </c>
      <c r="F622" s="663" t="s">
        <v>2850</v>
      </c>
      <c r="G622" s="662" t="s">
        <v>633</v>
      </c>
      <c r="H622" s="662" t="s">
        <v>2330</v>
      </c>
      <c r="I622" s="662" t="s">
        <v>2331</v>
      </c>
      <c r="J622" s="662" t="s">
        <v>2332</v>
      </c>
      <c r="K622" s="662" t="s">
        <v>1435</v>
      </c>
      <c r="L622" s="664">
        <v>31.92</v>
      </c>
      <c r="M622" s="664">
        <v>84</v>
      </c>
      <c r="N622" s="665">
        <v>2681.28</v>
      </c>
    </row>
    <row r="623" spans="1:14" ht="14.4" customHeight="1" x14ac:dyDescent="0.3">
      <c r="A623" s="660" t="s">
        <v>579</v>
      </c>
      <c r="B623" s="661" t="s">
        <v>580</v>
      </c>
      <c r="C623" s="662" t="s">
        <v>593</v>
      </c>
      <c r="D623" s="663" t="s">
        <v>2848</v>
      </c>
      <c r="E623" s="662" t="s">
        <v>602</v>
      </c>
      <c r="F623" s="663" t="s">
        <v>2850</v>
      </c>
      <c r="G623" s="662" t="s">
        <v>633</v>
      </c>
      <c r="H623" s="662" t="s">
        <v>2333</v>
      </c>
      <c r="I623" s="662" t="s">
        <v>2334</v>
      </c>
      <c r="J623" s="662" t="s">
        <v>1265</v>
      </c>
      <c r="K623" s="662" t="s">
        <v>2335</v>
      </c>
      <c r="L623" s="664">
        <v>23.227652014349086</v>
      </c>
      <c r="M623" s="664">
        <v>202</v>
      </c>
      <c r="N623" s="665">
        <v>4691.9857068985157</v>
      </c>
    </row>
    <row r="624" spans="1:14" ht="14.4" customHeight="1" x14ac:dyDescent="0.3">
      <c r="A624" s="660" t="s">
        <v>579</v>
      </c>
      <c r="B624" s="661" t="s">
        <v>580</v>
      </c>
      <c r="C624" s="662" t="s">
        <v>593</v>
      </c>
      <c r="D624" s="663" t="s">
        <v>2848</v>
      </c>
      <c r="E624" s="662" t="s">
        <v>602</v>
      </c>
      <c r="F624" s="663" t="s">
        <v>2850</v>
      </c>
      <c r="G624" s="662" t="s">
        <v>633</v>
      </c>
      <c r="H624" s="662" t="s">
        <v>2336</v>
      </c>
      <c r="I624" s="662" t="s">
        <v>2336</v>
      </c>
      <c r="J624" s="662" t="s">
        <v>2337</v>
      </c>
      <c r="K624" s="662" t="s">
        <v>804</v>
      </c>
      <c r="L624" s="664">
        <v>56.496607104786619</v>
      </c>
      <c r="M624" s="664">
        <v>9</v>
      </c>
      <c r="N624" s="665">
        <v>508.46946394307957</v>
      </c>
    </row>
    <row r="625" spans="1:14" ht="14.4" customHeight="1" x14ac:dyDescent="0.3">
      <c r="A625" s="660" t="s">
        <v>579</v>
      </c>
      <c r="B625" s="661" t="s">
        <v>580</v>
      </c>
      <c r="C625" s="662" t="s">
        <v>593</v>
      </c>
      <c r="D625" s="663" t="s">
        <v>2848</v>
      </c>
      <c r="E625" s="662" t="s">
        <v>602</v>
      </c>
      <c r="F625" s="663" t="s">
        <v>2850</v>
      </c>
      <c r="G625" s="662" t="s">
        <v>633</v>
      </c>
      <c r="H625" s="662" t="s">
        <v>2338</v>
      </c>
      <c r="I625" s="662" t="s">
        <v>2339</v>
      </c>
      <c r="J625" s="662" t="s">
        <v>2340</v>
      </c>
      <c r="K625" s="662" t="s">
        <v>2341</v>
      </c>
      <c r="L625" s="664">
        <v>1104.5833328303527</v>
      </c>
      <c r="M625" s="664">
        <v>6</v>
      </c>
      <c r="N625" s="665">
        <v>6627.4999969821165</v>
      </c>
    </row>
    <row r="626" spans="1:14" ht="14.4" customHeight="1" x14ac:dyDescent="0.3">
      <c r="A626" s="660" t="s">
        <v>579</v>
      </c>
      <c r="B626" s="661" t="s">
        <v>580</v>
      </c>
      <c r="C626" s="662" t="s">
        <v>593</v>
      </c>
      <c r="D626" s="663" t="s">
        <v>2848</v>
      </c>
      <c r="E626" s="662" t="s">
        <v>602</v>
      </c>
      <c r="F626" s="663" t="s">
        <v>2850</v>
      </c>
      <c r="G626" s="662" t="s">
        <v>633</v>
      </c>
      <c r="H626" s="662" t="s">
        <v>2342</v>
      </c>
      <c r="I626" s="662" t="s">
        <v>2343</v>
      </c>
      <c r="J626" s="662" t="s">
        <v>2344</v>
      </c>
      <c r="K626" s="662" t="s">
        <v>2345</v>
      </c>
      <c r="L626" s="664">
        <v>289.80130606240903</v>
      </c>
      <c r="M626" s="664">
        <v>1</v>
      </c>
      <c r="N626" s="665">
        <v>289.80130606240903</v>
      </c>
    </row>
    <row r="627" spans="1:14" ht="14.4" customHeight="1" x14ac:dyDescent="0.3">
      <c r="A627" s="660" t="s">
        <v>579</v>
      </c>
      <c r="B627" s="661" t="s">
        <v>580</v>
      </c>
      <c r="C627" s="662" t="s">
        <v>593</v>
      </c>
      <c r="D627" s="663" t="s">
        <v>2848</v>
      </c>
      <c r="E627" s="662" t="s">
        <v>602</v>
      </c>
      <c r="F627" s="663" t="s">
        <v>2850</v>
      </c>
      <c r="G627" s="662" t="s">
        <v>633</v>
      </c>
      <c r="H627" s="662" t="s">
        <v>1357</v>
      </c>
      <c r="I627" s="662" t="s">
        <v>1358</v>
      </c>
      <c r="J627" s="662" t="s">
        <v>1359</v>
      </c>
      <c r="K627" s="662" t="s">
        <v>1360</v>
      </c>
      <c r="L627" s="664">
        <v>1100.7298328167701</v>
      </c>
      <c r="M627" s="664">
        <v>-1</v>
      </c>
      <c r="N627" s="665">
        <v>-1100.7298328167701</v>
      </c>
    </row>
    <row r="628" spans="1:14" ht="14.4" customHeight="1" x14ac:dyDescent="0.3">
      <c r="A628" s="660" t="s">
        <v>579</v>
      </c>
      <c r="B628" s="661" t="s">
        <v>580</v>
      </c>
      <c r="C628" s="662" t="s">
        <v>593</v>
      </c>
      <c r="D628" s="663" t="s">
        <v>2848</v>
      </c>
      <c r="E628" s="662" t="s">
        <v>602</v>
      </c>
      <c r="F628" s="663" t="s">
        <v>2850</v>
      </c>
      <c r="G628" s="662" t="s">
        <v>633</v>
      </c>
      <c r="H628" s="662" t="s">
        <v>1361</v>
      </c>
      <c r="I628" s="662" t="s">
        <v>1362</v>
      </c>
      <c r="J628" s="662" t="s">
        <v>1363</v>
      </c>
      <c r="K628" s="662" t="s">
        <v>1364</v>
      </c>
      <c r="L628" s="664">
        <v>89.640010375060029</v>
      </c>
      <c r="M628" s="664">
        <v>55</v>
      </c>
      <c r="N628" s="665">
        <v>4930.2005706283016</v>
      </c>
    </row>
    <row r="629" spans="1:14" ht="14.4" customHeight="1" x14ac:dyDescent="0.3">
      <c r="A629" s="660" t="s">
        <v>579</v>
      </c>
      <c r="B629" s="661" t="s">
        <v>580</v>
      </c>
      <c r="C629" s="662" t="s">
        <v>593</v>
      </c>
      <c r="D629" s="663" t="s">
        <v>2848</v>
      </c>
      <c r="E629" s="662" t="s">
        <v>602</v>
      </c>
      <c r="F629" s="663" t="s">
        <v>2850</v>
      </c>
      <c r="G629" s="662" t="s">
        <v>633</v>
      </c>
      <c r="H629" s="662" t="s">
        <v>2346</v>
      </c>
      <c r="I629" s="662" t="s">
        <v>2346</v>
      </c>
      <c r="J629" s="662" t="s">
        <v>2347</v>
      </c>
      <c r="K629" s="662" t="s">
        <v>2348</v>
      </c>
      <c r="L629" s="664">
        <v>201.25</v>
      </c>
      <c r="M629" s="664">
        <v>6</v>
      </c>
      <c r="N629" s="665">
        <v>1207.5</v>
      </c>
    </row>
    <row r="630" spans="1:14" ht="14.4" customHeight="1" x14ac:dyDescent="0.3">
      <c r="A630" s="660" t="s">
        <v>579</v>
      </c>
      <c r="B630" s="661" t="s">
        <v>580</v>
      </c>
      <c r="C630" s="662" t="s">
        <v>593</v>
      </c>
      <c r="D630" s="663" t="s">
        <v>2848</v>
      </c>
      <c r="E630" s="662" t="s">
        <v>602</v>
      </c>
      <c r="F630" s="663" t="s">
        <v>2850</v>
      </c>
      <c r="G630" s="662" t="s">
        <v>633</v>
      </c>
      <c r="H630" s="662" t="s">
        <v>2349</v>
      </c>
      <c r="I630" s="662" t="s">
        <v>2350</v>
      </c>
      <c r="J630" s="662" t="s">
        <v>2351</v>
      </c>
      <c r="K630" s="662" t="s">
        <v>2352</v>
      </c>
      <c r="L630" s="664">
        <v>17459.889166666664</v>
      </c>
      <c r="M630" s="664">
        <v>12</v>
      </c>
      <c r="N630" s="665">
        <v>209518.66999999998</v>
      </c>
    </row>
    <row r="631" spans="1:14" ht="14.4" customHeight="1" x14ac:dyDescent="0.3">
      <c r="A631" s="660" t="s">
        <v>579</v>
      </c>
      <c r="B631" s="661" t="s">
        <v>580</v>
      </c>
      <c r="C631" s="662" t="s">
        <v>593</v>
      </c>
      <c r="D631" s="663" t="s">
        <v>2848</v>
      </c>
      <c r="E631" s="662" t="s">
        <v>602</v>
      </c>
      <c r="F631" s="663" t="s">
        <v>2850</v>
      </c>
      <c r="G631" s="662" t="s">
        <v>633</v>
      </c>
      <c r="H631" s="662" t="s">
        <v>2353</v>
      </c>
      <c r="I631" s="662" t="s">
        <v>237</v>
      </c>
      <c r="J631" s="662" t="s">
        <v>2354</v>
      </c>
      <c r="K631" s="662"/>
      <c r="L631" s="664">
        <v>36.905000000000001</v>
      </c>
      <c r="M631" s="664">
        <v>40</v>
      </c>
      <c r="N631" s="665">
        <v>1476.2</v>
      </c>
    </row>
    <row r="632" spans="1:14" ht="14.4" customHeight="1" x14ac:dyDescent="0.3">
      <c r="A632" s="660" t="s">
        <v>579</v>
      </c>
      <c r="B632" s="661" t="s">
        <v>580</v>
      </c>
      <c r="C632" s="662" t="s">
        <v>593</v>
      </c>
      <c r="D632" s="663" t="s">
        <v>2848</v>
      </c>
      <c r="E632" s="662" t="s">
        <v>602</v>
      </c>
      <c r="F632" s="663" t="s">
        <v>2850</v>
      </c>
      <c r="G632" s="662" t="s">
        <v>633</v>
      </c>
      <c r="H632" s="662" t="s">
        <v>2355</v>
      </c>
      <c r="I632" s="662" t="s">
        <v>237</v>
      </c>
      <c r="J632" s="662" t="s">
        <v>2356</v>
      </c>
      <c r="K632" s="662" t="s">
        <v>2357</v>
      </c>
      <c r="L632" s="664">
        <v>471.49758802160886</v>
      </c>
      <c r="M632" s="664">
        <v>359</v>
      </c>
      <c r="N632" s="665">
        <v>169267.63409975759</v>
      </c>
    </row>
    <row r="633" spans="1:14" ht="14.4" customHeight="1" x14ac:dyDescent="0.3">
      <c r="A633" s="660" t="s">
        <v>579</v>
      </c>
      <c r="B633" s="661" t="s">
        <v>580</v>
      </c>
      <c r="C633" s="662" t="s">
        <v>593</v>
      </c>
      <c r="D633" s="663" t="s">
        <v>2848</v>
      </c>
      <c r="E633" s="662" t="s">
        <v>602</v>
      </c>
      <c r="F633" s="663" t="s">
        <v>2850</v>
      </c>
      <c r="G633" s="662" t="s">
        <v>633</v>
      </c>
      <c r="H633" s="662" t="s">
        <v>2358</v>
      </c>
      <c r="I633" s="662" t="s">
        <v>2359</v>
      </c>
      <c r="J633" s="662" t="s">
        <v>2360</v>
      </c>
      <c r="K633" s="662" t="s">
        <v>1211</v>
      </c>
      <c r="L633" s="664">
        <v>52.409887633073353</v>
      </c>
      <c r="M633" s="664">
        <v>5</v>
      </c>
      <c r="N633" s="665">
        <v>262.04943816536678</v>
      </c>
    </row>
    <row r="634" spans="1:14" ht="14.4" customHeight="1" x14ac:dyDescent="0.3">
      <c r="A634" s="660" t="s">
        <v>579</v>
      </c>
      <c r="B634" s="661" t="s">
        <v>580</v>
      </c>
      <c r="C634" s="662" t="s">
        <v>593</v>
      </c>
      <c r="D634" s="663" t="s">
        <v>2848</v>
      </c>
      <c r="E634" s="662" t="s">
        <v>602</v>
      </c>
      <c r="F634" s="663" t="s">
        <v>2850</v>
      </c>
      <c r="G634" s="662" t="s">
        <v>633</v>
      </c>
      <c r="H634" s="662" t="s">
        <v>2361</v>
      </c>
      <c r="I634" s="662" t="s">
        <v>2362</v>
      </c>
      <c r="J634" s="662" t="s">
        <v>2363</v>
      </c>
      <c r="K634" s="662" t="s">
        <v>2364</v>
      </c>
      <c r="L634" s="664">
        <v>56.8</v>
      </c>
      <c r="M634" s="664">
        <v>1</v>
      </c>
      <c r="N634" s="665">
        <v>56.8</v>
      </c>
    </row>
    <row r="635" spans="1:14" ht="14.4" customHeight="1" x14ac:dyDescent="0.3">
      <c r="A635" s="660" t="s">
        <v>579</v>
      </c>
      <c r="B635" s="661" t="s">
        <v>580</v>
      </c>
      <c r="C635" s="662" t="s">
        <v>593</v>
      </c>
      <c r="D635" s="663" t="s">
        <v>2848</v>
      </c>
      <c r="E635" s="662" t="s">
        <v>602</v>
      </c>
      <c r="F635" s="663" t="s">
        <v>2850</v>
      </c>
      <c r="G635" s="662" t="s">
        <v>633</v>
      </c>
      <c r="H635" s="662" t="s">
        <v>2365</v>
      </c>
      <c r="I635" s="662" t="s">
        <v>2366</v>
      </c>
      <c r="J635" s="662" t="s">
        <v>2367</v>
      </c>
      <c r="K635" s="662" t="s">
        <v>2368</v>
      </c>
      <c r="L635" s="664">
        <v>269.61923766816153</v>
      </c>
      <c r="M635" s="664">
        <v>44.6</v>
      </c>
      <c r="N635" s="665">
        <v>12025.018000000004</v>
      </c>
    </row>
    <row r="636" spans="1:14" ht="14.4" customHeight="1" x14ac:dyDescent="0.3">
      <c r="A636" s="660" t="s">
        <v>579</v>
      </c>
      <c r="B636" s="661" t="s">
        <v>580</v>
      </c>
      <c r="C636" s="662" t="s">
        <v>593</v>
      </c>
      <c r="D636" s="663" t="s">
        <v>2848</v>
      </c>
      <c r="E636" s="662" t="s">
        <v>602</v>
      </c>
      <c r="F636" s="663" t="s">
        <v>2850</v>
      </c>
      <c r="G636" s="662" t="s">
        <v>633</v>
      </c>
      <c r="H636" s="662" t="s">
        <v>2369</v>
      </c>
      <c r="I636" s="662" t="s">
        <v>2370</v>
      </c>
      <c r="J636" s="662" t="s">
        <v>2371</v>
      </c>
      <c r="K636" s="662" t="s">
        <v>2372</v>
      </c>
      <c r="L636" s="664">
        <v>422.99000000000012</v>
      </c>
      <c r="M636" s="664">
        <v>2</v>
      </c>
      <c r="N636" s="665">
        <v>845.98000000000025</v>
      </c>
    </row>
    <row r="637" spans="1:14" ht="14.4" customHeight="1" x14ac:dyDescent="0.3">
      <c r="A637" s="660" t="s">
        <v>579</v>
      </c>
      <c r="B637" s="661" t="s">
        <v>580</v>
      </c>
      <c r="C637" s="662" t="s">
        <v>593</v>
      </c>
      <c r="D637" s="663" t="s">
        <v>2848</v>
      </c>
      <c r="E637" s="662" t="s">
        <v>602</v>
      </c>
      <c r="F637" s="663" t="s">
        <v>2850</v>
      </c>
      <c r="G637" s="662" t="s">
        <v>633</v>
      </c>
      <c r="H637" s="662" t="s">
        <v>2373</v>
      </c>
      <c r="I637" s="662" t="s">
        <v>237</v>
      </c>
      <c r="J637" s="662" t="s">
        <v>2374</v>
      </c>
      <c r="K637" s="662"/>
      <c r="L637" s="664">
        <v>46.75</v>
      </c>
      <c r="M637" s="664">
        <v>1</v>
      </c>
      <c r="N637" s="665">
        <v>46.75</v>
      </c>
    </row>
    <row r="638" spans="1:14" ht="14.4" customHeight="1" x14ac:dyDescent="0.3">
      <c r="A638" s="660" t="s">
        <v>579</v>
      </c>
      <c r="B638" s="661" t="s">
        <v>580</v>
      </c>
      <c r="C638" s="662" t="s">
        <v>593</v>
      </c>
      <c r="D638" s="663" t="s">
        <v>2848</v>
      </c>
      <c r="E638" s="662" t="s">
        <v>602</v>
      </c>
      <c r="F638" s="663" t="s">
        <v>2850</v>
      </c>
      <c r="G638" s="662" t="s">
        <v>633</v>
      </c>
      <c r="H638" s="662" t="s">
        <v>2375</v>
      </c>
      <c r="I638" s="662" t="s">
        <v>2376</v>
      </c>
      <c r="J638" s="662" t="s">
        <v>2377</v>
      </c>
      <c r="K638" s="662" t="s">
        <v>2378</v>
      </c>
      <c r="L638" s="664">
        <v>61.569906875179463</v>
      </c>
      <c r="M638" s="664">
        <v>11</v>
      </c>
      <c r="N638" s="665">
        <v>677.26897562697411</v>
      </c>
    </row>
    <row r="639" spans="1:14" ht="14.4" customHeight="1" x14ac:dyDescent="0.3">
      <c r="A639" s="660" t="s">
        <v>579</v>
      </c>
      <c r="B639" s="661" t="s">
        <v>580</v>
      </c>
      <c r="C639" s="662" t="s">
        <v>593</v>
      </c>
      <c r="D639" s="663" t="s">
        <v>2848</v>
      </c>
      <c r="E639" s="662" t="s">
        <v>602</v>
      </c>
      <c r="F639" s="663" t="s">
        <v>2850</v>
      </c>
      <c r="G639" s="662" t="s">
        <v>633</v>
      </c>
      <c r="H639" s="662" t="s">
        <v>1374</v>
      </c>
      <c r="I639" s="662" t="s">
        <v>1375</v>
      </c>
      <c r="J639" s="662" t="s">
        <v>1376</v>
      </c>
      <c r="K639" s="662" t="s">
        <v>1377</v>
      </c>
      <c r="L639" s="664">
        <v>128.65045000956468</v>
      </c>
      <c r="M639" s="664">
        <v>1</v>
      </c>
      <c r="N639" s="665">
        <v>128.65045000956468</v>
      </c>
    </row>
    <row r="640" spans="1:14" ht="14.4" customHeight="1" x14ac:dyDescent="0.3">
      <c r="A640" s="660" t="s">
        <v>579</v>
      </c>
      <c r="B640" s="661" t="s">
        <v>580</v>
      </c>
      <c r="C640" s="662" t="s">
        <v>593</v>
      </c>
      <c r="D640" s="663" t="s">
        <v>2848</v>
      </c>
      <c r="E640" s="662" t="s">
        <v>602</v>
      </c>
      <c r="F640" s="663" t="s">
        <v>2850</v>
      </c>
      <c r="G640" s="662" t="s">
        <v>633</v>
      </c>
      <c r="H640" s="662" t="s">
        <v>1378</v>
      </c>
      <c r="I640" s="662" t="s">
        <v>1379</v>
      </c>
      <c r="J640" s="662" t="s">
        <v>1380</v>
      </c>
      <c r="K640" s="662" t="s">
        <v>1381</v>
      </c>
      <c r="L640" s="664">
        <v>1398.6199382037089</v>
      </c>
      <c r="M640" s="664">
        <v>1</v>
      </c>
      <c r="N640" s="665">
        <v>1398.6199382037089</v>
      </c>
    </row>
    <row r="641" spans="1:14" ht="14.4" customHeight="1" x14ac:dyDescent="0.3">
      <c r="A641" s="660" t="s">
        <v>579</v>
      </c>
      <c r="B641" s="661" t="s">
        <v>580</v>
      </c>
      <c r="C641" s="662" t="s">
        <v>593</v>
      </c>
      <c r="D641" s="663" t="s">
        <v>2848</v>
      </c>
      <c r="E641" s="662" t="s">
        <v>602</v>
      </c>
      <c r="F641" s="663" t="s">
        <v>2850</v>
      </c>
      <c r="G641" s="662" t="s">
        <v>633</v>
      </c>
      <c r="H641" s="662" t="s">
        <v>2379</v>
      </c>
      <c r="I641" s="662" t="s">
        <v>2380</v>
      </c>
      <c r="J641" s="662" t="s">
        <v>2381</v>
      </c>
      <c r="K641" s="662" t="s">
        <v>2382</v>
      </c>
      <c r="L641" s="664">
        <v>107.16851438145649</v>
      </c>
      <c r="M641" s="664">
        <v>28</v>
      </c>
      <c r="N641" s="665">
        <v>3000.7184026807818</v>
      </c>
    </row>
    <row r="642" spans="1:14" ht="14.4" customHeight="1" x14ac:dyDescent="0.3">
      <c r="A642" s="660" t="s">
        <v>579</v>
      </c>
      <c r="B642" s="661" t="s">
        <v>580</v>
      </c>
      <c r="C642" s="662" t="s">
        <v>593</v>
      </c>
      <c r="D642" s="663" t="s">
        <v>2848</v>
      </c>
      <c r="E642" s="662" t="s">
        <v>602</v>
      </c>
      <c r="F642" s="663" t="s">
        <v>2850</v>
      </c>
      <c r="G642" s="662" t="s">
        <v>633</v>
      </c>
      <c r="H642" s="662" t="s">
        <v>2383</v>
      </c>
      <c r="I642" s="662" t="s">
        <v>2384</v>
      </c>
      <c r="J642" s="662" t="s">
        <v>2385</v>
      </c>
      <c r="K642" s="662" t="s">
        <v>2386</v>
      </c>
      <c r="L642" s="664">
        <v>3783.04</v>
      </c>
      <c r="M642" s="664">
        <v>2</v>
      </c>
      <c r="N642" s="665">
        <v>7566.08</v>
      </c>
    </row>
    <row r="643" spans="1:14" ht="14.4" customHeight="1" x14ac:dyDescent="0.3">
      <c r="A643" s="660" t="s">
        <v>579</v>
      </c>
      <c r="B643" s="661" t="s">
        <v>580</v>
      </c>
      <c r="C643" s="662" t="s">
        <v>593</v>
      </c>
      <c r="D643" s="663" t="s">
        <v>2848</v>
      </c>
      <c r="E643" s="662" t="s">
        <v>602</v>
      </c>
      <c r="F643" s="663" t="s">
        <v>2850</v>
      </c>
      <c r="G643" s="662" t="s">
        <v>633</v>
      </c>
      <c r="H643" s="662" t="s">
        <v>1385</v>
      </c>
      <c r="I643" s="662" t="s">
        <v>1386</v>
      </c>
      <c r="J643" s="662" t="s">
        <v>1387</v>
      </c>
      <c r="K643" s="662" t="s">
        <v>1388</v>
      </c>
      <c r="L643" s="664">
        <v>61.160000000000011</v>
      </c>
      <c r="M643" s="664">
        <v>1</v>
      </c>
      <c r="N643" s="665">
        <v>61.160000000000011</v>
      </c>
    </row>
    <row r="644" spans="1:14" ht="14.4" customHeight="1" x14ac:dyDescent="0.3">
      <c r="A644" s="660" t="s">
        <v>579</v>
      </c>
      <c r="B644" s="661" t="s">
        <v>580</v>
      </c>
      <c r="C644" s="662" t="s">
        <v>593</v>
      </c>
      <c r="D644" s="663" t="s">
        <v>2848</v>
      </c>
      <c r="E644" s="662" t="s">
        <v>602</v>
      </c>
      <c r="F644" s="663" t="s">
        <v>2850</v>
      </c>
      <c r="G644" s="662" t="s">
        <v>633</v>
      </c>
      <c r="H644" s="662" t="s">
        <v>2387</v>
      </c>
      <c r="I644" s="662" t="s">
        <v>2388</v>
      </c>
      <c r="J644" s="662" t="s">
        <v>2389</v>
      </c>
      <c r="K644" s="662" t="s">
        <v>2390</v>
      </c>
      <c r="L644" s="664">
        <v>111.58359309002131</v>
      </c>
      <c r="M644" s="664">
        <v>19</v>
      </c>
      <c r="N644" s="665">
        <v>2120.0882687104049</v>
      </c>
    </row>
    <row r="645" spans="1:14" ht="14.4" customHeight="1" x14ac:dyDescent="0.3">
      <c r="A645" s="660" t="s">
        <v>579</v>
      </c>
      <c r="B645" s="661" t="s">
        <v>580</v>
      </c>
      <c r="C645" s="662" t="s">
        <v>593</v>
      </c>
      <c r="D645" s="663" t="s">
        <v>2848</v>
      </c>
      <c r="E645" s="662" t="s">
        <v>602</v>
      </c>
      <c r="F645" s="663" t="s">
        <v>2850</v>
      </c>
      <c r="G645" s="662" t="s">
        <v>633</v>
      </c>
      <c r="H645" s="662" t="s">
        <v>2391</v>
      </c>
      <c r="I645" s="662" t="s">
        <v>237</v>
      </c>
      <c r="J645" s="662" t="s">
        <v>2392</v>
      </c>
      <c r="K645" s="662" t="s">
        <v>1399</v>
      </c>
      <c r="L645" s="664">
        <v>23.699999999999992</v>
      </c>
      <c r="M645" s="664">
        <v>918</v>
      </c>
      <c r="N645" s="665">
        <v>21756.599999999991</v>
      </c>
    </row>
    <row r="646" spans="1:14" ht="14.4" customHeight="1" x14ac:dyDescent="0.3">
      <c r="A646" s="660" t="s">
        <v>579</v>
      </c>
      <c r="B646" s="661" t="s">
        <v>580</v>
      </c>
      <c r="C646" s="662" t="s">
        <v>593</v>
      </c>
      <c r="D646" s="663" t="s">
        <v>2848</v>
      </c>
      <c r="E646" s="662" t="s">
        <v>602</v>
      </c>
      <c r="F646" s="663" t="s">
        <v>2850</v>
      </c>
      <c r="G646" s="662" t="s">
        <v>633</v>
      </c>
      <c r="H646" s="662" t="s">
        <v>1397</v>
      </c>
      <c r="I646" s="662" t="s">
        <v>237</v>
      </c>
      <c r="J646" s="662" t="s">
        <v>1398</v>
      </c>
      <c r="K646" s="662" t="s">
        <v>1399</v>
      </c>
      <c r="L646" s="664">
        <v>24.037194261613511</v>
      </c>
      <c r="M646" s="664">
        <v>60</v>
      </c>
      <c r="N646" s="665">
        <v>1442.2316556968105</v>
      </c>
    </row>
    <row r="647" spans="1:14" ht="14.4" customHeight="1" x14ac:dyDescent="0.3">
      <c r="A647" s="660" t="s">
        <v>579</v>
      </c>
      <c r="B647" s="661" t="s">
        <v>580</v>
      </c>
      <c r="C647" s="662" t="s">
        <v>593</v>
      </c>
      <c r="D647" s="663" t="s">
        <v>2848</v>
      </c>
      <c r="E647" s="662" t="s">
        <v>602</v>
      </c>
      <c r="F647" s="663" t="s">
        <v>2850</v>
      </c>
      <c r="G647" s="662" t="s">
        <v>633</v>
      </c>
      <c r="H647" s="662" t="s">
        <v>1402</v>
      </c>
      <c r="I647" s="662" t="s">
        <v>237</v>
      </c>
      <c r="J647" s="662" t="s">
        <v>1403</v>
      </c>
      <c r="K647" s="662"/>
      <c r="L647" s="664">
        <v>78.132520374608376</v>
      </c>
      <c r="M647" s="664">
        <v>24</v>
      </c>
      <c r="N647" s="665">
        <v>1875.1804889906009</v>
      </c>
    </row>
    <row r="648" spans="1:14" ht="14.4" customHeight="1" x14ac:dyDescent="0.3">
      <c r="A648" s="660" t="s">
        <v>579</v>
      </c>
      <c r="B648" s="661" t="s">
        <v>580</v>
      </c>
      <c r="C648" s="662" t="s">
        <v>593</v>
      </c>
      <c r="D648" s="663" t="s">
        <v>2848</v>
      </c>
      <c r="E648" s="662" t="s">
        <v>602</v>
      </c>
      <c r="F648" s="663" t="s">
        <v>2850</v>
      </c>
      <c r="G648" s="662" t="s">
        <v>633</v>
      </c>
      <c r="H648" s="662" t="s">
        <v>2393</v>
      </c>
      <c r="I648" s="662" t="s">
        <v>237</v>
      </c>
      <c r="J648" s="662" t="s">
        <v>2394</v>
      </c>
      <c r="K648" s="662"/>
      <c r="L648" s="664">
        <v>222.97748565113901</v>
      </c>
      <c r="M648" s="664">
        <v>1</v>
      </c>
      <c r="N648" s="665">
        <v>222.97748565113901</v>
      </c>
    </row>
    <row r="649" spans="1:14" ht="14.4" customHeight="1" x14ac:dyDescent="0.3">
      <c r="A649" s="660" t="s">
        <v>579</v>
      </c>
      <c r="B649" s="661" t="s">
        <v>580</v>
      </c>
      <c r="C649" s="662" t="s">
        <v>593</v>
      </c>
      <c r="D649" s="663" t="s">
        <v>2848</v>
      </c>
      <c r="E649" s="662" t="s">
        <v>602</v>
      </c>
      <c r="F649" s="663" t="s">
        <v>2850</v>
      </c>
      <c r="G649" s="662" t="s">
        <v>633</v>
      </c>
      <c r="H649" s="662" t="s">
        <v>1404</v>
      </c>
      <c r="I649" s="662" t="s">
        <v>237</v>
      </c>
      <c r="J649" s="662" t="s">
        <v>1405</v>
      </c>
      <c r="K649" s="662"/>
      <c r="L649" s="664">
        <v>216.84088817680046</v>
      </c>
      <c r="M649" s="664">
        <v>6</v>
      </c>
      <c r="N649" s="665">
        <v>1301.0453290608027</v>
      </c>
    </row>
    <row r="650" spans="1:14" ht="14.4" customHeight="1" x14ac:dyDescent="0.3">
      <c r="A650" s="660" t="s">
        <v>579</v>
      </c>
      <c r="B650" s="661" t="s">
        <v>580</v>
      </c>
      <c r="C650" s="662" t="s">
        <v>593</v>
      </c>
      <c r="D650" s="663" t="s">
        <v>2848</v>
      </c>
      <c r="E650" s="662" t="s">
        <v>602</v>
      </c>
      <c r="F650" s="663" t="s">
        <v>2850</v>
      </c>
      <c r="G650" s="662" t="s">
        <v>633</v>
      </c>
      <c r="H650" s="662" t="s">
        <v>2395</v>
      </c>
      <c r="I650" s="662" t="s">
        <v>237</v>
      </c>
      <c r="J650" s="662" t="s">
        <v>2396</v>
      </c>
      <c r="K650" s="662"/>
      <c r="L650" s="664">
        <v>113.67</v>
      </c>
      <c r="M650" s="664">
        <v>1</v>
      </c>
      <c r="N650" s="665">
        <v>113.67</v>
      </c>
    </row>
    <row r="651" spans="1:14" ht="14.4" customHeight="1" x14ac:dyDescent="0.3">
      <c r="A651" s="660" t="s">
        <v>579</v>
      </c>
      <c r="B651" s="661" t="s">
        <v>580</v>
      </c>
      <c r="C651" s="662" t="s">
        <v>593</v>
      </c>
      <c r="D651" s="663" t="s">
        <v>2848</v>
      </c>
      <c r="E651" s="662" t="s">
        <v>602</v>
      </c>
      <c r="F651" s="663" t="s">
        <v>2850</v>
      </c>
      <c r="G651" s="662" t="s">
        <v>633</v>
      </c>
      <c r="H651" s="662" t="s">
        <v>2397</v>
      </c>
      <c r="I651" s="662" t="s">
        <v>2398</v>
      </c>
      <c r="J651" s="662" t="s">
        <v>2399</v>
      </c>
      <c r="K651" s="662" t="s">
        <v>1299</v>
      </c>
      <c r="L651" s="664">
        <v>211.4300519323738</v>
      </c>
      <c r="M651" s="664">
        <v>1</v>
      </c>
      <c r="N651" s="665">
        <v>211.4300519323738</v>
      </c>
    </row>
    <row r="652" spans="1:14" ht="14.4" customHeight="1" x14ac:dyDescent="0.3">
      <c r="A652" s="660" t="s">
        <v>579</v>
      </c>
      <c r="B652" s="661" t="s">
        <v>580</v>
      </c>
      <c r="C652" s="662" t="s">
        <v>593</v>
      </c>
      <c r="D652" s="663" t="s">
        <v>2848</v>
      </c>
      <c r="E652" s="662" t="s">
        <v>602</v>
      </c>
      <c r="F652" s="663" t="s">
        <v>2850</v>
      </c>
      <c r="G652" s="662" t="s">
        <v>633</v>
      </c>
      <c r="H652" s="662" t="s">
        <v>1409</v>
      </c>
      <c r="I652" s="662" t="s">
        <v>1410</v>
      </c>
      <c r="J652" s="662" t="s">
        <v>1411</v>
      </c>
      <c r="K652" s="662" t="s">
        <v>1412</v>
      </c>
      <c r="L652" s="664">
        <v>202.35000000000005</v>
      </c>
      <c r="M652" s="664">
        <v>1</v>
      </c>
      <c r="N652" s="665">
        <v>202.35000000000005</v>
      </c>
    </row>
    <row r="653" spans="1:14" ht="14.4" customHeight="1" x14ac:dyDescent="0.3">
      <c r="A653" s="660" t="s">
        <v>579</v>
      </c>
      <c r="B653" s="661" t="s">
        <v>580</v>
      </c>
      <c r="C653" s="662" t="s">
        <v>593</v>
      </c>
      <c r="D653" s="663" t="s">
        <v>2848</v>
      </c>
      <c r="E653" s="662" t="s">
        <v>602</v>
      </c>
      <c r="F653" s="663" t="s">
        <v>2850</v>
      </c>
      <c r="G653" s="662" t="s">
        <v>633</v>
      </c>
      <c r="H653" s="662" t="s">
        <v>1416</v>
      </c>
      <c r="I653" s="662" t="s">
        <v>1417</v>
      </c>
      <c r="J653" s="662" t="s">
        <v>1418</v>
      </c>
      <c r="K653" s="662" t="s">
        <v>1419</v>
      </c>
      <c r="L653" s="664">
        <v>117.73925838119695</v>
      </c>
      <c r="M653" s="664">
        <v>290</v>
      </c>
      <c r="N653" s="665">
        <v>34144.384930547116</v>
      </c>
    </row>
    <row r="654" spans="1:14" ht="14.4" customHeight="1" x14ac:dyDescent="0.3">
      <c r="A654" s="660" t="s">
        <v>579</v>
      </c>
      <c r="B654" s="661" t="s">
        <v>580</v>
      </c>
      <c r="C654" s="662" t="s">
        <v>593</v>
      </c>
      <c r="D654" s="663" t="s">
        <v>2848</v>
      </c>
      <c r="E654" s="662" t="s">
        <v>602</v>
      </c>
      <c r="F654" s="663" t="s">
        <v>2850</v>
      </c>
      <c r="G654" s="662" t="s">
        <v>633</v>
      </c>
      <c r="H654" s="662" t="s">
        <v>1424</v>
      </c>
      <c r="I654" s="662" t="s">
        <v>1425</v>
      </c>
      <c r="J654" s="662" t="s">
        <v>1426</v>
      </c>
      <c r="K654" s="662" t="s">
        <v>1427</v>
      </c>
      <c r="L654" s="664">
        <v>424.13321116623825</v>
      </c>
      <c r="M654" s="664">
        <v>1</v>
      </c>
      <c r="N654" s="665">
        <v>424.13321116623825</v>
      </c>
    </row>
    <row r="655" spans="1:14" ht="14.4" customHeight="1" x14ac:dyDescent="0.3">
      <c r="A655" s="660" t="s">
        <v>579</v>
      </c>
      <c r="B655" s="661" t="s">
        <v>580</v>
      </c>
      <c r="C655" s="662" t="s">
        <v>593</v>
      </c>
      <c r="D655" s="663" t="s">
        <v>2848</v>
      </c>
      <c r="E655" s="662" t="s">
        <v>602</v>
      </c>
      <c r="F655" s="663" t="s">
        <v>2850</v>
      </c>
      <c r="G655" s="662" t="s">
        <v>633</v>
      </c>
      <c r="H655" s="662" t="s">
        <v>1428</v>
      </c>
      <c r="I655" s="662" t="s">
        <v>1429</v>
      </c>
      <c r="J655" s="662" t="s">
        <v>1430</v>
      </c>
      <c r="K655" s="662" t="s">
        <v>1431</v>
      </c>
      <c r="L655" s="664">
        <v>78.349997303425297</v>
      </c>
      <c r="M655" s="664">
        <v>3</v>
      </c>
      <c r="N655" s="665">
        <v>235.04999191027591</v>
      </c>
    </row>
    <row r="656" spans="1:14" ht="14.4" customHeight="1" x14ac:dyDescent="0.3">
      <c r="A656" s="660" t="s">
        <v>579</v>
      </c>
      <c r="B656" s="661" t="s">
        <v>580</v>
      </c>
      <c r="C656" s="662" t="s">
        <v>593</v>
      </c>
      <c r="D656" s="663" t="s">
        <v>2848</v>
      </c>
      <c r="E656" s="662" t="s">
        <v>602</v>
      </c>
      <c r="F656" s="663" t="s">
        <v>2850</v>
      </c>
      <c r="G656" s="662" t="s">
        <v>633</v>
      </c>
      <c r="H656" s="662" t="s">
        <v>1436</v>
      </c>
      <c r="I656" s="662" t="s">
        <v>1437</v>
      </c>
      <c r="J656" s="662" t="s">
        <v>1438</v>
      </c>
      <c r="K656" s="662" t="s">
        <v>1435</v>
      </c>
      <c r="L656" s="664">
        <v>38.939432519189694</v>
      </c>
      <c r="M656" s="664">
        <v>29</v>
      </c>
      <c r="N656" s="665">
        <v>1129.243543056501</v>
      </c>
    </row>
    <row r="657" spans="1:14" ht="14.4" customHeight="1" x14ac:dyDescent="0.3">
      <c r="A657" s="660" t="s">
        <v>579</v>
      </c>
      <c r="B657" s="661" t="s">
        <v>580</v>
      </c>
      <c r="C657" s="662" t="s">
        <v>593</v>
      </c>
      <c r="D657" s="663" t="s">
        <v>2848</v>
      </c>
      <c r="E657" s="662" t="s">
        <v>602</v>
      </c>
      <c r="F657" s="663" t="s">
        <v>2850</v>
      </c>
      <c r="G657" s="662" t="s">
        <v>633</v>
      </c>
      <c r="H657" s="662" t="s">
        <v>2400</v>
      </c>
      <c r="I657" s="662" t="s">
        <v>2401</v>
      </c>
      <c r="J657" s="662" t="s">
        <v>2402</v>
      </c>
      <c r="K657" s="662" t="s">
        <v>2403</v>
      </c>
      <c r="L657" s="664">
        <v>128.82</v>
      </c>
      <c r="M657" s="664">
        <v>1</v>
      </c>
      <c r="N657" s="665">
        <v>128.82</v>
      </c>
    </row>
    <row r="658" spans="1:14" ht="14.4" customHeight="1" x14ac:dyDescent="0.3">
      <c r="A658" s="660" t="s">
        <v>579</v>
      </c>
      <c r="B658" s="661" t="s">
        <v>580</v>
      </c>
      <c r="C658" s="662" t="s">
        <v>593</v>
      </c>
      <c r="D658" s="663" t="s">
        <v>2848</v>
      </c>
      <c r="E658" s="662" t="s">
        <v>602</v>
      </c>
      <c r="F658" s="663" t="s">
        <v>2850</v>
      </c>
      <c r="G658" s="662" t="s">
        <v>633</v>
      </c>
      <c r="H658" s="662" t="s">
        <v>2404</v>
      </c>
      <c r="I658" s="662" t="s">
        <v>237</v>
      </c>
      <c r="J658" s="662" t="s">
        <v>2405</v>
      </c>
      <c r="K658" s="662" t="s">
        <v>2406</v>
      </c>
      <c r="L658" s="664">
        <v>181.16112087912089</v>
      </c>
      <c r="M658" s="664">
        <v>35</v>
      </c>
      <c r="N658" s="665">
        <v>6340.6392307692313</v>
      </c>
    </row>
    <row r="659" spans="1:14" ht="14.4" customHeight="1" x14ac:dyDescent="0.3">
      <c r="A659" s="660" t="s">
        <v>579</v>
      </c>
      <c r="B659" s="661" t="s">
        <v>580</v>
      </c>
      <c r="C659" s="662" t="s">
        <v>593</v>
      </c>
      <c r="D659" s="663" t="s">
        <v>2848</v>
      </c>
      <c r="E659" s="662" t="s">
        <v>602</v>
      </c>
      <c r="F659" s="663" t="s">
        <v>2850</v>
      </c>
      <c r="G659" s="662" t="s">
        <v>633</v>
      </c>
      <c r="H659" s="662" t="s">
        <v>2407</v>
      </c>
      <c r="I659" s="662" t="s">
        <v>2408</v>
      </c>
      <c r="J659" s="662" t="s">
        <v>2409</v>
      </c>
      <c r="K659" s="662" t="s">
        <v>2410</v>
      </c>
      <c r="L659" s="664">
        <v>1036.82</v>
      </c>
      <c r="M659" s="664">
        <v>20</v>
      </c>
      <c r="N659" s="665">
        <v>20736.399999999998</v>
      </c>
    </row>
    <row r="660" spans="1:14" ht="14.4" customHeight="1" x14ac:dyDescent="0.3">
      <c r="A660" s="660" t="s">
        <v>579</v>
      </c>
      <c r="B660" s="661" t="s">
        <v>580</v>
      </c>
      <c r="C660" s="662" t="s">
        <v>593</v>
      </c>
      <c r="D660" s="663" t="s">
        <v>2848</v>
      </c>
      <c r="E660" s="662" t="s">
        <v>602</v>
      </c>
      <c r="F660" s="663" t="s">
        <v>2850</v>
      </c>
      <c r="G660" s="662" t="s">
        <v>633</v>
      </c>
      <c r="H660" s="662" t="s">
        <v>1449</v>
      </c>
      <c r="I660" s="662" t="s">
        <v>1450</v>
      </c>
      <c r="J660" s="662" t="s">
        <v>1451</v>
      </c>
      <c r="K660" s="662" t="s">
        <v>1452</v>
      </c>
      <c r="L660" s="664">
        <v>399.47983663032562</v>
      </c>
      <c r="M660" s="664">
        <v>123</v>
      </c>
      <c r="N660" s="665">
        <v>49136.019905530055</v>
      </c>
    </row>
    <row r="661" spans="1:14" ht="14.4" customHeight="1" x14ac:dyDescent="0.3">
      <c r="A661" s="660" t="s">
        <v>579</v>
      </c>
      <c r="B661" s="661" t="s">
        <v>580</v>
      </c>
      <c r="C661" s="662" t="s">
        <v>593</v>
      </c>
      <c r="D661" s="663" t="s">
        <v>2848</v>
      </c>
      <c r="E661" s="662" t="s">
        <v>602</v>
      </c>
      <c r="F661" s="663" t="s">
        <v>2850</v>
      </c>
      <c r="G661" s="662" t="s">
        <v>633</v>
      </c>
      <c r="H661" s="662" t="s">
        <v>2411</v>
      </c>
      <c r="I661" s="662" t="s">
        <v>2412</v>
      </c>
      <c r="J661" s="662" t="s">
        <v>2413</v>
      </c>
      <c r="K661" s="662" t="s">
        <v>2414</v>
      </c>
      <c r="L661" s="664">
        <v>93.05</v>
      </c>
      <c r="M661" s="664">
        <v>1</v>
      </c>
      <c r="N661" s="665">
        <v>93.05</v>
      </c>
    </row>
    <row r="662" spans="1:14" ht="14.4" customHeight="1" x14ac:dyDescent="0.3">
      <c r="A662" s="660" t="s">
        <v>579</v>
      </c>
      <c r="B662" s="661" t="s">
        <v>580</v>
      </c>
      <c r="C662" s="662" t="s">
        <v>593</v>
      </c>
      <c r="D662" s="663" t="s">
        <v>2848</v>
      </c>
      <c r="E662" s="662" t="s">
        <v>602</v>
      </c>
      <c r="F662" s="663" t="s">
        <v>2850</v>
      </c>
      <c r="G662" s="662" t="s">
        <v>633</v>
      </c>
      <c r="H662" s="662" t="s">
        <v>1459</v>
      </c>
      <c r="I662" s="662" t="s">
        <v>1459</v>
      </c>
      <c r="J662" s="662" t="s">
        <v>1460</v>
      </c>
      <c r="K662" s="662" t="s">
        <v>1461</v>
      </c>
      <c r="L662" s="664">
        <v>48.880000000000017</v>
      </c>
      <c r="M662" s="664">
        <v>3</v>
      </c>
      <c r="N662" s="665">
        <v>146.64000000000004</v>
      </c>
    </row>
    <row r="663" spans="1:14" ht="14.4" customHeight="1" x14ac:dyDescent="0.3">
      <c r="A663" s="660" t="s">
        <v>579</v>
      </c>
      <c r="B663" s="661" t="s">
        <v>580</v>
      </c>
      <c r="C663" s="662" t="s">
        <v>593</v>
      </c>
      <c r="D663" s="663" t="s">
        <v>2848</v>
      </c>
      <c r="E663" s="662" t="s">
        <v>602</v>
      </c>
      <c r="F663" s="663" t="s">
        <v>2850</v>
      </c>
      <c r="G663" s="662" t="s">
        <v>633</v>
      </c>
      <c r="H663" s="662" t="s">
        <v>2415</v>
      </c>
      <c r="I663" s="662" t="s">
        <v>2416</v>
      </c>
      <c r="J663" s="662" t="s">
        <v>2271</v>
      </c>
      <c r="K663" s="662" t="s">
        <v>2417</v>
      </c>
      <c r="L663" s="664">
        <v>40.860000000000007</v>
      </c>
      <c r="M663" s="664">
        <v>2</v>
      </c>
      <c r="N663" s="665">
        <v>81.720000000000013</v>
      </c>
    </row>
    <row r="664" spans="1:14" ht="14.4" customHeight="1" x14ac:dyDescent="0.3">
      <c r="A664" s="660" t="s">
        <v>579</v>
      </c>
      <c r="B664" s="661" t="s">
        <v>580</v>
      </c>
      <c r="C664" s="662" t="s">
        <v>593</v>
      </c>
      <c r="D664" s="663" t="s">
        <v>2848</v>
      </c>
      <c r="E664" s="662" t="s">
        <v>602</v>
      </c>
      <c r="F664" s="663" t="s">
        <v>2850</v>
      </c>
      <c r="G664" s="662" t="s">
        <v>633</v>
      </c>
      <c r="H664" s="662" t="s">
        <v>1470</v>
      </c>
      <c r="I664" s="662" t="s">
        <v>1471</v>
      </c>
      <c r="J664" s="662" t="s">
        <v>1472</v>
      </c>
      <c r="K664" s="662" t="s">
        <v>1473</v>
      </c>
      <c r="L664" s="664">
        <v>207.38</v>
      </c>
      <c r="M664" s="664">
        <v>1</v>
      </c>
      <c r="N664" s="665">
        <v>207.38</v>
      </c>
    </row>
    <row r="665" spans="1:14" ht="14.4" customHeight="1" x14ac:dyDescent="0.3">
      <c r="A665" s="660" t="s">
        <v>579</v>
      </c>
      <c r="B665" s="661" t="s">
        <v>580</v>
      </c>
      <c r="C665" s="662" t="s">
        <v>593</v>
      </c>
      <c r="D665" s="663" t="s">
        <v>2848</v>
      </c>
      <c r="E665" s="662" t="s">
        <v>602</v>
      </c>
      <c r="F665" s="663" t="s">
        <v>2850</v>
      </c>
      <c r="G665" s="662" t="s">
        <v>633</v>
      </c>
      <c r="H665" s="662" t="s">
        <v>1483</v>
      </c>
      <c r="I665" s="662" t="s">
        <v>1484</v>
      </c>
      <c r="J665" s="662" t="s">
        <v>1485</v>
      </c>
      <c r="K665" s="662" t="s">
        <v>1486</v>
      </c>
      <c r="L665" s="664">
        <v>122.40929148028786</v>
      </c>
      <c r="M665" s="664">
        <v>1</v>
      </c>
      <c r="N665" s="665">
        <v>122.40929148028786</v>
      </c>
    </row>
    <row r="666" spans="1:14" ht="14.4" customHeight="1" x14ac:dyDescent="0.3">
      <c r="A666" s="660" t="s">
        <v>579</v>
      </c>
      <c r="B666" s="661" t="s">
        <v>580</v>
      </c>
      <c r="C666" s="662" t="s">
        <v>593</v>
      </c>
      <c r="D666" s="663" t="s">
        <v>2848</v>
      </c>
      <c r="E666" s="662" t="s">
        <v>602</v>
      </c>
      <c r="F666" s="663" t="s">
        <v>2850</v>
      </c>
      <c r="G666" s="662" t="s">
        <v>633</v>
      </c>
      <c r="H666" s="662" t="s">
        <v>2418</v>
      </c>
      <c r="I666" s="662" t="s">
        <v>2418</v>
      </c>
      <c r="J666" s="662" t="s">
        <v>2419</v>
      </c>
      <c r="K666" s="662" t="s">
        <v>2420</v>
      </c>
      <c r="L666" s="664">
        <v>92.783333333333346</v>
      </c>
      <c r="M666" s="664">
        <v>3</v>
      </c>
      <c r="N666" s="665">
        <v>278.35000000000002</v>
      </c>
    </row>
    <row r="667" spans="1:14" ht="14.4" customHeight="1" x14ac:dyDescent="0.3">
      <c r="A667" s="660" t="s">
        <v>579</v>
      </c>
      <c r="B667" s="661" t="s">
        <v>580</v>
      </c>
      <c r="C667" s="662" t="s">
        <v>593</v>
      </c>
      <c r="D667" s="663" t="s">
        <v>2848</v>
      </c>
      <c r="E667" s="662" t="s">
        <v>602</v>
      </c>
      <c r="F667" s="663" t="s">
        <v>2850</v>
      </c>
      <c r="G667" s="662" t="s">
        <v>633</v>
      </c>
      <c r="H667" s="662" t="s">
        <v>2421</v>
      </c>
      <c r="I667" s="662" t="s">
        <v>237</v>
      </c>
      <c r="J667" s="662" t="s">
        <v>2422</v>
      </c>
      <c r="K667" s="662"/>
      <c r="L667" s="664">
        <v>26.334563644314585</v>
      </c>
      <c r="M667" s="664">
        <v>11</v>
      </c>
      <c r="N667" s="665">
        <v>289.68020008746043</v>
      </c>
    </row>
    <row r="668" spans="1:14" ht="14.4" customHeight="1" x14ac:dyDescent="0.3">
      <c r="A668" s="660" t="s">
        <v>579</v>
      </c>
      <c r="B668" s="661" t="s">
        <v>580</v>
      </c>
      <c r="C668" s="662" t="s">
        <v>593</v>
      </c>
      <c r="D668" s="663" t="s">
        <v>2848</v>
      </c>
      <c r="E668" s="662" t="s">
        <v>602</v>
      </c>
      <c r="F668" s="663" t="s">
        <v>2850</v>
      </c>
      <c r="G668" s="662" t="s">
        <v>633</v>
      </c>
      <c r="H668" s="662" t="s">
        <v>2423</v>
      </c>
      <c r="I668" s="662" t="s">
        <v>2424</v>
      </c>
      <c r="J668" s="662" t="s">
        <v>2425</v>
      </c>
      <c r="K668" s="662" t="s">
        <v>1435</v>
      </c>
      <c r="L668" s="664">
        <v>304.50999999999993</v>
      </c>
      <c r="M668" s="664">
        <v>14</v>
      </c>
      <c r="N668" s="665">
        <v>4263.1399999999994</v>
      </c>
    </row>
    <row r="669" spans="1:14" ht="14.4" customHeight="1" x14ac:dyDescent="0.3">
      <c r="A669" s="660" t="s">
        <v>579</v>
      </c>
      <c r="B669" s="661" t="s">
        <v>580</v>
      </c>
      <c r="C669" s="662" t="s">
        <v>593</v>
      </c>
      <c r="D669" s="663" t="s">
        <v>2848</v>
      </c>
      <c r="E669" s="662" t="s">
        <v>602</v>
      </c>
      <c r="F669" s="663" t="s">
        <v>2850</v>
      </c>
      <c r="G669" s="662" t="s">
        <v>633</v>
      </c>
      <c r="H669" s="662" t="s">
        <v>2426</v>
      </c>
      <c r="I669" s="662" t="s">
        <v>2427</v>
      </c>
      <c r="J669" s="662" t="s">
        <v>974</v>
      </c>
      <c r="K669" s="662" t="s">
        <v>2428</v>
      </c>
      <c r="L669" s="664">
        <v>141.66162106925802</v>
      </c>
      <c r="M669" s="664">
        <v>24</v>
      </c>
      <c r="N669" s="665">
        <v>3399.8789056621922</v>
      </c>
    </row>
    <row r="670" spans="1:14" ht="14.4" customHeight="1" x14ac:dyDescent="0.3">
      <c r="A670" s="660" t="s">
        <v>579</v>
      </c>
      <c r="B670" s="661" t="s">
        <v>580</v>
      </c>
      <c r="C670" s="662" t="s">
        <v>593</v>
      </c>
      <c r="D670" s="663" t="s">
        <v>2848</v>
      </c>
      <c r="E670" s="662" t="s">
        <v>602</v>
      </c>
      <c r="F670" s="663" t="s">
        <v>2850</v>
      </c>
      <c r="G670" s="662" t="s">
        <v>633</v>
      </c>
      <c r="H670" s="662" t="s">
        <v>2429</v>
      </c>
      <c r="I670" s="662" t="s">
        <v>2430</v>
      </c>
      <c r="J670" s="662" t="s">
        <v>2431</v>
      </c>
      <c r="K670" s="662" t="s">
        <v>2432</v>
      </c>
      <c r="L670" s="664">
        <v>109.23</v>
      </c>
      <c r="M670" s="664">
        <v>1</v>
      </c>
      <c r="N670" s="665">
        <v>109.23</v>
      </c>
    </row>
    <row r="671" spans="1:14" ht="14.4" customHeight="1" x14ac:dyDescent="0.3">
      <c r="A671" s="660" t="s">
        <v>579</v>
      </c>
      <c r="B671" s="661" t="s">
        <v>580</v>
      </c>
      <c r="C671" s="662" t="s">
        <v>593</v>
      </c>
      <c r="D671" s="663" t="s">
        <v>2848</v>
      </c>
      <c r="E671" s="662" t="s">
        <v>602</v>
      </c>
      <c r="F671" s="663" t="s">
        <v>2850</v>
      </c>
      <c r="G671" s="662" t="s">
        <v>633</v>
      </c>
      <c r="H671" s="662" t="s">
        <v>2433</v>
      </c>
      <c r="I671" s="662" t="s">
        <v>2434</v>
      </c>
      <c r="J671" s="662" t="s">
        <v>2435</v>
      </c>
      <c r="K671" s="662" t="s">
        <v>2436</v>
      </c>
      <c r="L671" s="664">
        <v>734.05</v>
      </c>
      <c r="M671" s="664">
        <v>6.6</v>
      </c>
      <c r="N671" s="665">
        <v>4844.7299999999996</v>
      </c>
    </row>
    <row r="672" spans="1:14" ht="14.4" customHeight="1" x14ac:dyDescent="0.3">
      <c r="A672" s="660" t="s">
        <v>579</v>
      </c>
      <c r="B672" s="661" t="s">
        <v>580</v>
      </c>
      <c r="C672" s="662" t="s">
        <v>593</v>
      </c>
      <c r="D672" s="663" t="s">
        <v>2848</v>
      </c>
      <c r="E672" s="662" t="s">
        <v>602</v>
      </c>
      <c r="F672" s="663" t="s">
        <v>2850</v>
      </c>
      <c r="G672" s="662" t="s">
        <v>633</v>
      </c>
      <c r="H672" s="662" t="s">
        <v>2437</v>
      </c>
      <c r="I672" s="662" t="s">
        <v>2438</v>
      </c>
      <c r="J672" s="662" t="s">
        <v>2439</v>
      </c>
      <c r="K672" s="662"/>
      <c r="L672" s="664">
        <v>603.51</v>
      </c>
      <c r="M672" s="664">
        <v>4</v>
      </c>
      <c r="N672" s="665">
        <v>2414.04</v>
      </c>
    </row>
    <row r="673" spans="1:14" ht="14.4" customHeight="1" x14ac:dyDescent="0.3">
      <c r="A673" s="660" t="s">
        <v>579</v>
      </c>
      <c r="B673" s="661" t="s">
        <v>580</v>
      </c>
      <c r="C673" s="662" t="s">
        <v>593</v>
      </c>
      <c r="D673" s="663" t="s">
        <v>2848</v>
      </c>
      <c r="E673" s="662" t="s">
        <v>602</v>
      </c>
      <c r="F673" s="663" t="s">
        <v>2850</v>
      </c>
      <c r="G673" s="662" t="s">
        <v>633</v>
      </c>
      <c r="H673" s="662" t="s">
        <v>2440</v>
      </c>
      <c r="I673" s="662" t="s">
        <v>2441</v>
      </c>
      <c r="J673" s="662" t="s">
        <v>2442</v>
      </c>
      <c r="K673" s="662" t="s">
        <v>2443</v>
      </c>
      <c r="L673" s="664">
        <v>745.38141830329096</v>
      </c>
      <c r="M673" s="664">
        <v>7</v>
      </c>
      <c r="N673" s="665">
        <v>5217.6699281230367</v>
      </c>
    </row>
    <row r="674" spans="1:14" ht="14.4" customHeight="1" x14ac:dyDescent="0.3">
      <c r="A674" s="660" t="s">
        <v>579</v>
      </c>
      <c r="B674" s="661" t="s">
        <v>580</v>
      </c>
      <c r="C674" s="662" t="s">
        <v>593</v>
      </c>
      <c r="D674" s="663" t="s">
        <v>2848</v>
      </c>
      <c r="E674" s="662" t="s">
        <v>602</v>
      </c>
      <c r="F674" s="663" t="s">
        <v>2850</v>
      </c>
      <c r="G674" s="662" t="s">
        <v>633</v>
      </c>
      <c r="H674" s="662" t="s">
        <v>1491</v>
      </c>
      <c r="I674" s="662" t="s">
        <v>1492</v>
      </c>
      <c r="J674" s="662" t="s">
        <v>1493</v>
      </c>
      <c r="K674" s="662" t="s">
        <v>1494</v>
      </c>
      <c r="L674" s="664">
        <v>88.038863237163042</v>
      </c>
      <c r="M674" s="664">
        <v>43</v>
      </c>
      <c r="N674" s="665">
        <v>3785.6711191980107</v>
      </c>
    </row>
    <row r="675" spans="1:14" ht="14.4" customHeight="1" x14ac:dyDescent="0.3">
      <c r="A675" s="660" t="s">
        <v>579</v>
      </c>
      <c r="B675" s="661" t="s">
        <v>580</v>
      </c>
      <c r="C675" s="662" t="s">
        <v>593</v>
      </c>
      <c r="D675" s="663" t="s">
        <v>2848</v>
      </c>
      <c r="E675" s="662" t="s">
        <v>602</v>
      </c>
      <c r="F675" s="663" t="s">
        <v>2850</v>
      </c>
      <c r="G675" s="662" t="s">
        <v>633</v>
      </c>
      <c r="H675" s="662" t="s">
        <v>1497</v>
      </c>
      <c r="I675" s="662" t="s">
        <v>1498</v>
      </c>
      <c r="J675" s="662" t="s">
        <v>1499</v>
      </c>
      <c r="K675" s="662" t="s">
        <v>1500</v>
      </c>
      <c r="L675" s="664">
        <v>339.94000000000005</v>
      </c>
      <c r="M675" s="664">
        <v>6</v>
      </c>
      <c r="N675" s="665">
        <v>2039.6400000000003</v>
      </c>
    </row>
    <row r="676" spans="1:14" ht="14.4" customHeight="1" x14ac:dyDescent="0.3">
      <c r="A676" s="660" t="s">
        <v>579</v>
      </c>
      <c r="B676" s="661" t="s">
        <v>580</v>
      </c>
      <c r="C676" s="662" t="s">
        <v>593</v>
      </c>
      <c r="D676" s="663" t="s">
        <v>2848</v>
      </c>
      <c r="E676" s="662" t="s">
        <v>602</v>
      </c>
      <c r="F676" s="663" t="s">
        <v>2850</v>
      </c>
      <c r="G676" s="662" t="s">
        <v>633</v>
      </c>
      <c r="H676" s="662" t="s">
        <v>2444</v>
      </c>
      <c r="I676" s="662" t="s">
        <v>2445</v>
      </c>
      <c r="J676" s="662" t="s">
        <v>2446</v>
      </c>
      <c r="K676" s="662" t="s">
        <v>2447</v>
      </c>
      <c r="L676" s="664">
        <v>755.51999999999987</v>
      </c>
      <c r="M676" s="664">
        <v>1</v>
      </c>
      <c r="N676" s="665">
        <v>755.51999999999987</v>
      </c>
    </row>
    <row r="677" spans="1:14" ht="14.4" customHeight="1" x14ac:dyDescent="0.3">
      <c r="A677" s="660" t="s">
        <v>579</v>
      </c>
      <c r="B677" s="661" t="s">
        <v>580</v>
      </c>
      <c r="C677" s="662" t="s">
        <v>593</v>
      </c>
      <c r="D677" s="663" t="s">
        <v>2848</v>
      </c>
      <c r="E677" s="662" t="s">
        <v>602</v>
      </c>
      <c r="F677" s="663" t="s">
        <v>2850</v>
      </c>
      <c r="G677" s="662" t="s">
        <v>633</v>
      </c>
      <c r="H677" s="662" t="s">
        <v>1504</v>
      </c>
      <c r="I677" s="662" t="s">
        <v>237</v>
      </c>
      <c r="J677" s="662" t="s">
        <v>1505</v>
      </c>
      <c r="K677" s="662" t="s">
        <v>1506</v>
      </c>
      <c r="L677" s="664">
        <v>33.825458763609277</v>
      </c>
      <c r="M677" s="664">
        <v>28</v>
      </c>
      <c r="N677" s="665">
        <v>947.11284538105974</v>
      </c>
    </row>
    <row r="678" spans="1:14" ht="14.4" customHeight="1" x14ac:dyDescent="0.3">
      <c r="A678" s="660" t="s">
        <v>579</v>
      </c>
      <c r="B678" s="661" t="s">
        <v>580</v>
      </c>
      <c r="C678" s="662" t="s">
        <v>593</v>
      </c>
      <c r="D678" s="663" t="s">
        <v>2848</v>
      </c>
      <c r="E678" s="662" t="s">
        <v>602</v>
      </c>
      <c r="F678" s="663" t="s">
        <v>2850</v>
      </c>
      <c r="G678" s="662" t="s">
        <v>633</v>
      </c>
      <c r="H678" s="662" t="s">
        <v>2448</v>
      </c>
      <c r="I678" s="662" t="s">
        <v>237</v>
      </c>
      <c r="J678" s="662" t="s">
        <v>2449</v>
      </c>
      <c r="K678" s="662"/>
      <c r="L678" s="664">
        <v>107.41999999999996</v>
      </c>
      <c r="M678" s="664">
        <v>1</v>
      </c>
      <c r="N678" s="665">
        <v>107.41999999999996</v>
      </c>
    </row>
    <row r="679" spans="1:14" ht="14.4" customHeight="1" x14ac:dyDescent="0.3">
      <c r="A679" s="660" t="s">
        <v>579</v>
      </c>
      <c r="B679" s="661" t="s">
        <v>580</v>
      </c>
      <c r="C679" s="662" t="s">
        <v>593</v>
      </c>
      <c r="D679" s="663" t="s">
        <v>2848</v>
      </c>
      <c r="E679" s="662" t="s">
        <v>602</v>
      </c>
      <c r="F679" s="663" t="s">
        <v>2850</v>
      </c>
      <c r="G679" s="662" t="s">
        <v>633</v>
      </c>
      <c r="H679" s="662" t="s">
        <v>2450</v>
      </c>
      <c r="I679" s="662" t="s">
        <v>2451</v>
      </c>
      <c r="J679" s="662" t="s">
        <v>2279</v>
      </c>
      <c r="K679" s="662" t="s">
        <v>2452</v>
      </c>
      <c r="L679" s="664">
        <v>191.5</v>
      </c>
      <c r="M679" s="664">
        <v>1</v>
      </c>
      <c r="N679" s="665">
        <v>191.5</v>
      </c>
    </row>
    <row r="680" spans="1:14" ht="14.4" customHeight="1" x14ac:dyDescent="0.3">
      <c r="A680" s="660" t="s">
        <v>579</v>
      </c>
      <c r="B680" s="661" t="s">
        <v>580</v>
      </c>
      <c r="C680" s="662" t="s">
        <v>593</v>
      </c>
      <c r="D680" s="663" t="s">
        <v>2848</v>
      </c>
      <c r="E680" s="662" t="s">
        <v>602</v>
      </c>
      <c r="F680" s="663" t="s">
        <v>2850</v>
      </c>
      <c r="G680" s="662" t="s">
        <v>633</v>
      </c>
      <c r="H680" s="662" t="s">
        <v>2161</v>
      </c>
      <c r="I680" s="662" t="s">
        <v>237</v>
      </c>
      <c r="J680" s="662" t="s">
        <v>2162</v>
      </c>
      <c r="K680" s="662"/>
      <c r="L680" s="664">
        <v>59.900000000000013</v>
      </c>
      <c r="M680" s="664">
        <v>1</v>
      </c>
      <c r="N680" s="665">
        <v>59.900000000000013</v>
      </c>
    </row>
    <row r="681" spans="1:14" ht="14.4" customHeight="1" x14ac:dyDescent="0.3">
      <c r="A681" s="660" t="s">
        <v>579</v>
      </c>
      <c r="B681" s="661" t="s">
        <v>580</v>
      </c>
      <c r="C681" s="662" t="s">
        <v>593</v>
      </c>
      <c r="D681" s="663" t="s">
        <v>2848</v>
      </c>
      <c r="E681" s="662" t="s">
        <v>602</v>
      </c>
      <c r="F681" s="663" t="s">
        <v>2850</v>
      </c>
      <c r="G681" s="662" t="s">
        <v>633</v>
      </c>
      <c r="H681" s="662" t="s">
        <v>1515</v>
      </c>
      <c r="I681" s="662" t="s">
        <v>1516</v>
      </c>
      <c r="J681" s="662" t="s">
        <v>1517</v>
      </c>
      <c r="K681" s="662" t="s">
        <v>1518</v>
      </c>
      <c r="L681" s="664">
        <v>2700</v>
      </c>
      <c r="M681" s="664">
        <v>14</v>
      </c>
      <c r="N681" s="665">
        <v>37800</v>
      </c>
    </row>
    <row r="682" spans="1:14" ht="14.4" customHeight="1" x14ac:dyDescent="0.3">
      <c r="A682" s="660" t="s">
        <v>579</v>
      </c>
      <c r="B682" s="661" t="s">
        <v>580</v>
      </c>
      <c r="C682" s="662" t="s">
        <v>593</v>
      </c>
      <c r="D682" s="663" t="s">
        <v>2848</v>
      </c>
      <c r="E682" s="662" t="s">
        <v>602</v>
      </c>
      <c r="F682" s="663" t="s">
        <v>2850</v>
      </c>
      <c r="G682" s="662" t="s">
        <v>633</v>
      </c>
      <c r="H682" s="662" t="s">
        <v>2453</v>
      </c>
      <c r="I682" s="662" t="s">
        <v>237</v>
      </c>
      <c r="J682" s="662" t="s">
        <v>2454</v>
      </c>
      <c r="K682" s="662" t="s">
        <v>2455</v>
      </c>
      <c r="L682" s="664">
        <v>30.64</v>
      </c>
      <c r="M682" s="664">
        <v>3</v>
      </c>
      <c r="N682" s="665">
        <v>91.92</v>
      </c>
    </row>
    <row r="683" spans="1:14" ht="14.4" customHeight="1" x14ac:dyDescent="0.3">
      <c r="A683" s="660" t="s">
        <v>579</v>
      </c>
      <c r="B683" s="661" t="s">
        <v>580</v>
      </c>
      <c r="C683" s="662" t="s">
        <v>593</v>
      </c>
      <c r="D683" s="663" t="s">
        <v>2848</v>
      </c>
      <c r="E683" s="662" t="s">
        <v>602</v>
      </c>
      <c r="F683" s="663" t="s">
        <v>2850</v>
      </c>
      <c r="G683" s="662" t="s">
        <v>633</v>
      </c>
      <c r="H683" s="662" t="s">
        <v>2456</v>
      </c>
      <c r="I683" s="662" t="s">
        <v>2456</v>
      </c>
      <c r="J683" s="662" t="s">
        <v>2457</v>
      </c>
      <c r="K683" s="662" t="s">
        <v>2458</v>
      </c>
      <c r="L683" s="664">
        <v>116.96</v>
      </c>
      <c r="M683" s="664">
        <v>1</v>
      </c>
      <c r="N683" s="665">
        <v>116.96</v>
      </c>
    </row>
    <row r="684" spans="1:14" ht="14.4" customHeight="1" x14ac:dyDescent="0.3">
      <c r="A684" s="660" t="s">
        <v>579</v>
      </c>
      <c r="B684" s="661" t="s">
        <v>580</v>
      </c>
      <c r="C684" s="662" t="s">
        <v>593</v>
      </c>
      <c r="D684" s="663" t="s">
        <v>2848</v>
      </c>
      <c r="E684" s="662" t="s">
        <v>602</v>
      </c>
      <c r="F684" s="663" t="s">
        <v>2850</v>
      </c>
      <c r="G684" s="662" t="s">
        <v>633</v>
      </c>
      <c r="H684" s="662" t="s">
        <v>2459</v>
      </c>
      <c r="I684" s="662" t="s">
        <v>237</v>
      </c>
      <c r="J684" s="662" t="s">
        <v>2460</v>
      </c>
      <c r="K684" s="662"/>
      <c r="L684" s="664">
        <v>192.78561257680894</v>
      </c>
      <c r="M684" s="664">
        <v>60</v>
      </c>
      <c r="N684" s="665">
        <v>11567.136754608537</v>
      </c>
    </row>
    <row r="685" spans="1:14" ht="14.4" customHeight="1" x14ac:dyDescent="0.3">
      <c r="A685" s="660" t="s">
        <v>579</v>
      </c>
      <c r="B685" s="661" t="s">
        <v>580</v>
      </c>
      <c r="C685" s="662" t="s">
        <v>593</v>
      </c>
      <c r="D685" s="663" t="s">
        <v>2848</v>
      </c>
      <c r="E685" s="662" t="s">
        <v>602</v>
      </c>
      <c r="F685" s="663" t="s">
        <v>2850</v>
      </c>
      <c r="G685" s="662" t="s">
        <v>633</v>
      </c>
      <c r="H685" s="662" t="s">
        <v>2461</v>
      </c>
      <c r="I685" s="662" t="s">
        <v>2461</v>
      </c>
      <c r="J685" s="662" t="s">
        <v>2462</v>
      </c>
      <c r="K685" s="662" t="s">
        <v>2463</v>
      </c>
      <c r="L685" s="664">
        <v>185.30504653977536</v>
      </c>
      <c r="M685" s="664">
        <v>52</v>
      </c>
      <c r="N685" s="665">
        <v>9635.8624200683189</v>
      </c>
    </row>
    <row r="686" spans="1:14" ht="14.4" customHeight="1" x14ac:dyDescent="0.3">
      <c r="A686" s="660" t="s">
        <v>579</v>
      </c>
      <c r="B686" s="661" t="s">
        <v>580</v>
      </c>
      <c r="C686" s="662" t="s">
        <v>593</v>
      </c>
      <c r="D686" s="663" t="s">
        <v>2848</v>
      </c>
      <c r="E686" s="662" t="s">
        <v>602</v>
      </c>
      <c r="F686" s="663" t="s">
        <v>2850</v>
      </c>
      <c r="G686" s="662" t="s">
        <v>633</v>
      </c>
      <c r="H686" s="662" t="s">
        <v>2464</v>
      </c>
      <c r="I686" s="662" t="s">
        <v>2465</v>
      </c>
      <c r="J686" s="662" t="s">
        <v>2466</v>
      </c>
      <c r="K686" s="662" t="s">
        <v>2432</v>
      </c>
      <c r="L686" s="664">
        <v>36.32</v>
      </c>
      <c r="M686" s="664">
        <v>10</v>
      </c>
      <c r="N686" s="665">
        <v>363.2</v>
      </c>
    </row>
    <row r="687" spans="1:14" ht="14.4" customHeight="1" x14ac:dyDescent="0.3">
      <c r="A687" s="660" t="s">
        <v>579</v>
      </c>
      <c r="B687" s="661" t="s">
        <v>580</v>
      </c>
      <c r="C687" s="662" t="s">
        <v>593</v>
      </c>
      <c r="D687" s="663" t="s">
        <v>2848</v>
      </c>
      <c r="E687" s="662" t="s">
        <v>602</v>
      </c>
      <c r="F687" s="663" t="s">
        <v>2850</v>
      </c>
      <c r="G687" s="662" t="s">
        <v>633</v>
      </c>
      <c r="H687" s="662" t="s">
        <v>1527</v>
      </c>
      <c r="I687" s="662" t="s">
        <v>237</v>
      </c>
      <c r="J687" s="662" t="s">
        <v>1528</v>
      </c>
      <c r="K687" s="662"/>
      <c r="L687" s="664">
        <v>75.599904987714581</v>
      </c>
      <c r="M687" s="664">
        <v>5</v>
      </c>
      <c r="N687" s="665">
        <v>377.9995249385729</v>
      </c>
    </row>
    <row r="688" spans="1:14" ht="14.4" customHeight="1" x14ac:dyDescent="0.3">
      <c r="A688" s="660" t="s">
        <v>579</v>
      </c>
      <c r="B688" s="661" t="s">
        <v>580</v>
      </c>
      <c r="C688" s="662" t="s">
        <v>593</v>
      </c>
      <c r="D688" s="663" t="s">
        <v>2848</v>
      </c>
      <c r="E688" s="662" t="s">
        <v>602</v>
      </c>
      <c r="F688" s="663" t="s">
        <v>2850</v>
      </c>
      <c r="G688" s="662" t="s">
        <v>633</v>
      </c>
      <c r="H688" s="662" t="s">
        <v>2467</v>
      </c>
      <c r="I688" s="662" t="s">
        <v>2468</v>
      </c>
      <c r="J688" s="662" t="s">
        <v>2469</v>
      </c>
      <c r="K688" s="662" t="s">
        <v>1518</v>
      </c>
      <c r="L688" s="664">
        <v>2966.942779617797</v>
      </c>
      <c r="M688" s="664">
        <v>5</v>
      </c>
      <c r="N688" s="665">
        <v>14834.713898088985</v>
      </c>
    </row>
    <row r="689" spans="1:14" ht="14.4" customHeight="1" x14ac:dyDescent="0.3">
      <c r="A689" s="660" t="s">
        <v>579</v>
      </c>
      <c r="B689" s="661" t="s">
        <v>580</v>
      </c>
      <c r="C689" s="662" t="s">
        <v>593</v>
      </c>
      <c r="D689" s="663" t="s">
        <v>2848</v>
      </c>
      <c r="E689" s="662" t="s">
        <v>602</v>
      </c>
      <c r="F689" s="663" t="s">
        <v>2850</v>
      </c>
      <c r="G689" s="662" t="s">
        <v>633</v>
      </c>
      <c r="H689" s="662" t="s">
        <v>2470</v>
      </c>
      <c r="I689" s="662" t="s">
        <v>237</v>
      </c>
      <c r="J689" s="662" t="s">
        <v>2471</v>
      </c>
      <c r="K689" s="662" t="s">
        <v>2472</v>
      </c>
      <c r="L689" s="664">
        <v>151.71054216735541</v>
      </c>
      <c r="M689" s="664">
        <v>36</v>
      </c>
      <c r="N689" s="665">
        <v>5461.5795180247951</v>
      </c>
    </row>
    <row r="690" spans="1:14" ht="14.4" customHeight="1" x14ac:dyDescent="0.3">
      <c r="A690" s="660" t="s">
        <v>579</v>
      </c>
      <c r="B690" s="661" t="s">
        <v>580</v>
      </c>
      <c r="C690" s="662" t="s">
        <v>593</v>
      </c>
      <c r="D690" s="663" t="s">
        <v>2848</v>
      </c>
      <c r="E690" s="662" t="s">
        <v>602</v>
      </c>
      <c r="F690" s="663" t="s">
        <v>2850</v>
      </c>
      <c r="G690" s="662" t="s">
        <v>633</v>
      </c>
      <c r="H690" s="662" t="s">
        <v>2473</v>
      </c>
      <c r="I690" s="662" t="s">
        <v>2473</v>
      </c>
      <c r="J690" s="662" t="s">
        <v>2474</v>
      </c>
      <c r="K690" s="662" t="s">
        <v>2475</v>
      </c>
      <c r="L690" s="664">
        <v>300.13494575368225</v>
      </c>
      <c r="M690" s="664">
        <v>10</v>
      </c>
      <c r="N690" s="665">
        <v>3001.3494575368222</v>
      </c>
    </row>
    <row r="691" spans="1:14" ht="14.4" customHeight="1" x14ac:dyDescent="0.3">
      <c r="A691" s="660" t="s">
        <v>579</v>
      </c>
      <c r="B691" s="661" t="s">
        <v>580</v>
      </c>
      <c r="C691" s="662" t="s">
        <v>593</v>
      </c>
      <c r="D691" s="663" t="s">
        <v>2848</v>
      </c>
      <c r="E691" s="662" t="s">
        <v>602</v>
      </c>
      <c r="F691" s="663" t="s">
        <v>2850</v>
      </c>
      <c r="G691" s="662" t="s">
        <v>633</v>
      </c>
      <c r="H691" s="662" t="s">
        <v>2476</v>
      </c>
      <c r="I691" s="662" t="s">
        <v>2476</v>
      </c>
      <c r="J691" s="662" t="s">
        <v>2477</v>
      </c>
      <c r="K691" s="662" t="s">
        <v>2478</v>
      </c>
      <c r="L691" s="664">
        <v>560.04999999999995</v>
      </c>
      <c r="M691" s="664">
        <v>2</v>
      </c>
      <c r="N691" s="665">
        <v>1120.0999999999999</v>
      </c>
    </row>
    <row r="692" spans="1:14" ht="14.4" customHeight="1" x14ac:dyDescent="0.3">
      <c r="A692" s="660" t="s">
        <v>579</v>
      </c>
      <c r="B692" s="661" t="s">
        <v>580</v>
      </c>
      <c r="C692" s="662" t="s">
        <v>593</v>
      </c>
      <c r="D692" s="663" t="s">
        <v>2848</v>
      </c>
      <c r="E692" s="662" t="s">
        <v>602</v>
      </c>
      <c r="F692" s="663" t="s">
        <v>2850</v>
      </c>
      <c r="G692" s="662" t="s">
        <v>633</v>
      </c>
      <c r="H692" s="662" t="s">
        <v>2479</v>
      </c>
      <c r="I692" s="662" t="s">
        <v>2480</v>
      </c>
      <c r="J692" s="662" t="s">
        <v>2481</v>
      </c>
      <c r="K692" s="662" t="s">
        <v>2482</v>
      </c>
      <c r="L692" s="664">
        <v>684.38</v>
      </c>
      <c r="M692" s="664">
        <v>2</v>
      </c>
      <c r="N692" s="665">
        <v>1368.76</v>
      </c>
    </row>
    <row r="693" spans="1:14" ht="14.4" customHeight="1" x14ac:dyDescent="0.3">
      <c r="A693" s="660" t="s">
        <v>579</v>
      </c>
      <c r="B693" s="661" t="s">
        <v>580</v>
      </c>
      <c r="C693" s="662" t="s">
        <v>593</v>
      </c>
      <c r="D693" s="663" t="s">
        <v>2848</v>
      </c>
      <c r="E693" s="662" t="s">
        <v>602</v>
      </c>
      <c r="F693" s="663" t="s">
        <v>2850</v>
      </c>
      <c r="G693" s="662" t="s">
        <v>633</v>
      </c>
      <c r="H693" s="662" t="s">
        <v>1539</v>
      </c>
      <c r="I693" s="662" t="s">
        <v>237</v>
      </c>
      <c r="J693" s="662" t="s">
        <v>1540</v>
      </c>
      <c r="K693" s="662"/>
      <c r="L693" s="664">
        <v>852.01081882014819</v>
      </c>
      <c r="M693" s="664">
        <v>10</v>
      </c>
      <c r="N693" s="665">
        <v>8520.1081882014823</v>
      </c>
    </row>
    <row r="694" spans="1:14" ht="14.4" customHeight="1" x14ac:dyDescent="0.3">
      <c r="A694" s="660" t="s">
        <v>579</v>
      </c>
      <c r="B694" s="661" t="s">
        <v>580</v>
      </c>
      <c r="C694" s="662" t="s">
        <v>593</v>
      </c>
      <c r="D694" s="663" t="s">
        <v>2848</v>
      </c>
      <c r="E694" s="662" t="s">
        <v>602</v>
      </c>
      <c r="F694" s="663" t="s">
        <v>2850</v>
      </c>
      <c r="G694" s="662" t="s">
        <v>633</v>
      </c>
      <c r="H694" s="662" t="s">
        <v>2483</v>
      </c>
      <c r="I694" s="662" t="s">
        <v>2484</v>
      </c>
      <c r="J694" s="662" t="s">
        <v>2485</v>
      </c>
      <c r="K694" s="662" t="s">
        <v>2486</v>
      </c>
      <c r="L694" s="664">
        <v>564.23259228928839</v>
      </c>
      <c r="M694" s="664">
        <v>5</v>
      </c>
      <c r="N694" s="665">
        <v>2821.1629614464418</v>
      </c>
    </row>
    <row r="695" spans="1:14" ht="14.4" customHeight="1" x14ac:dyDescent="0.3">
      <c r="A695" s="660" t="s">
        <v>579</v>
      </c>
      <c r="B695" s="661" t="s">
        <v>580</v>
      </c>
      <c r="C695" s="662" t="s">
        <v>593</v>
      </c>
      <c r="D695" s="663" t="s">
        <v>2848</v>
      </c>
      <c r="E695" s="662" t="s">
        <v>602</v>
      </c>
      <c r="F695" s="663" t="s">
        <v>2850</v>
      </c>
      <c r="G695" s="662" t="s">
        <v>633</v>
      </c>
      <c r="H695" s="662" t="s">
        <v>2487</v>
      </c>
      <c r="I695" s="662" t="s">
        <v>2488</v>
      </c>
      <c r="J695" s="662" t="s">
        <v>2489</v>
      </c>
      <c r="K695" s="662" t="s">
        <v>2490</v>
      </c>
      <c r="L695" s="664">
        <v>78.7108884663064</v>
      </c>
      <c r="M695" s="664">
        <v>48</v>
      </c>
      <c r="N695" s="665">
        <v>3778.122646382707</v>
      </c>
    </row>
    <row r="696" spans="1:14" ht="14.4" customHeight="1" x14ac:dyDescent="0.3">
      <c r="A696" s="660" t="s">
        <v>579</v>
      </c>
      <c r="B696" s="661" t="s">
        <v>580</v>
      </c>
      <c r="C696" s="662" t="s">
        <v>593</v>
      </c>
      <c r="D696" s="663" t="s">
        <v>2848</v>
      </c>
      <c r="E696" s="662" t="s">
        <v>602</v>
      </c>
      <c r="F696" s="663" t="s">
        <v>2850</v>
      </c>
      <c r="G696" s="662" t="s">
        <v>633</v>
      </c>
      <c r="H696" s="662" t="s">
        <v>2491</v>
      </c>
      <c r="I696" s="662" t="s">
        <v>2492</v>
      </c>
      <c r="J696" s="662" t="s">
        <v>2332</v>
      </c>
      <c r="K696" s="662" t="s">
        <v>2432</v>
      </c>
      <c r="L696" s="664">
        <v>84.77</v>
      </c>
      <c r="M696" s="664">
        <v>17</v>
      </c>
      <c r="N696" s="665">
        <v>1441.09</v>
      </c>
    </row>
    <row r="697" spans="1:14" ht="14.4" customHeight="1" x14ac:dyDescent="0.3">
      <c r="A697" s="660" t="s">
        <v>579</v>
      </c>
      <c r="B697" s="661" t="s">
        <v>580</v>
      </c>
      <c r="C697" s="662" t="s">
        <v>593</v>
      </c>
      <c r="D697" s="663" t="s">
        <v>2848</v>
      </c>
      <c r="E697" s="662" t="s">
        <v>602</v>
      </c>
      <c r="F697" s="663" t="s">
        <v>2850</v>
      </c>
      <c r="G697" s="662" t="s">
        <v>633</v>
      </c>
      <c r="H697" s="662" t="s">
        <v>2493</v>
      </c>
      <c r="I697" s="662" t="s">
        <v>2494</v>
      </c>
      <c r="J697" s="662" t="s">
        <v>2495</v>
      </c>
      <c r="K697" s="662" t="s">
        <v>2496</v>
      </c>
      <c r="L697" s="664">
        <v>84.054355278903373</v>
      </c>
      <c r="M697" s="664">
        <v>26</v>
      </c>
      <c r="N697" s="665">
        <v>2185.4132372514878</v>
      </c>
    </row>
    <row r="698" spans="1:14" ht="14.4" customHeight="1" x14ac:dyDescent="0.3">
      <c r="A698" s="660" t="s">
        <v>579</v>
      </c>
      <c r="B698" s="661" t="s">
        <v>580</v>
      </c>
      <c r="C698" s="662" t="s">
        <v>593</v>
      </c>
      <c r="D698" s="663" t="s">
        <v>2848</v>
      </c>
      <c r="E698" s="662" t="s">
        <v>602</v>
      </c>
      <c r="F698" s="663" t="s">
        <v>2850</v>
      </c>
      <c r="G698" s="662" t="s">
        <v>633</v>
      </c>
      <c r="H698" s="662" t="s">
        <v>1549</v>
      </c>
      <c r="I698" s="662" t="s">
        <v>237</v>
      </c>
      <c r="J698" s="662" t="s">
        <v>1550</v>
      </c>
      <c r="K698" s="662"/>
      <c r="L698" s="664">
        <v>228.41009276122901</v>
      </c>
      <c r="M698" s="664">
        <v>1</v>
      </c>
      <c r="N698" s="665">
        <v>228.41009276122901</v>
      </c>
    </row>
    <row r="699" spans="1:14" ht="14.4" customHeight="1" x14ac:dyDescent="0.3">
      <c r="A699" s="660" t="s">
        <v>579</v>
      </c>
      <c r="B699" s="661" t="s">
        <v>580</v>
      </c>
      <c r="C699" s="662" t="s">
        <v>593</v>
      </c>
      <c r="D699" s="663" t="s">
        <v>2848</v>
      </c>
      <c r="E699" s="662" t="s">
        <v>602</v>
      </c>
      <c r="F699" s="663" t="s">
        <v>2850</v>
      </c>
      <c r="G699" s="662" t="s">
        <v>633</v>
      </c>
      <c r="H699" s="662" t="s">
        <v>2497</v>
      </c>
      <c r="I699" s="662" t="s">
        <v>237</v>
      </c>
      <c r="J699" s="662" t="s">
        <v>2498</v>
      </c>
      <c r="K699" s="662" t="s">
        <v>2499</v>
      </c>
      <c r="L699" s="664">
        <v>396.75</v>
      </c>
      <c r="M699" s="664">
        <v>54</v>
      </c>
      <c r="N699" s="665">
        <v>21424.5</v>
      </c>
    </row>
    <row r="700" spans="1:14" ht="14.4" customHeight="1" x14ac:dyDescent="0.3">
      <c r="A700" s="660" t="s">
        <v>579</v>
      </c>
      <c r="B700" s="661" t="s">
        <v>580</v>
      </c>
      <c r="C700" s="662" t="s">
        <v>593</v>
      </c>
      <c r="D700" s="663" t="s">
        <v>2848</v>
      </c>
      <c r="E700" s="662" t="s">
        <v>602</v>
      </c>
      <c r="F700" s="663" t="s">
        <v>2850</v>
      </c>
      <c r="G700" s="662" t="s">
        <v>633</v>
      </c>
      <c r="H700" s="662" t="s">
        <v>2500</v>
      </c>
      <c r="I700" s="662" t="s">
        <v>2501</v>
      </c>
      <c r="J700" s="662" t="s">
        <v>2363</v>
      </c>
      <c r="K700" s="662" t="s">
        <v>2502</v>
      </c>
      <c r="L700" s="664">
        <v>50.780116704359898</v>
      </c>
      <c r="M700" s="664">
        <v>1</v>
      </c>
      <c r="N700" s="665">
        <v>50.780116704359898</v>
      </c>
    </row>
    <row r="701" spans="1:14" ht="14.4" customHeight="1" x14ac:dyDescent="0.3">
      <c r="A701" s="660" t="s">
        <v>579</v>
      </c>
      <c r="B701" s="661" t="s">
        <v>580</v>
      </c>
      <c r="C701" s="662" t="s">
        <v>593</v>
      </c>
      <c r="D701" s="663" t="s">
        <v>2848</v>
      </c>
      <c r="E701" s="662" t="s">
        <v>602</v>
      </c>
      <c r="F701" s="663" t="s">
        <v>2850</v>
      </c>
      <c r="G701" s="662" t="s">
        <v>633</v>
      </c>
      <c r="H701" s="662" t="s">
        <v>1551</v>
      </c>
      <c r="I701" s="662" t="s">
        <v>1552</v>
      </c>
      <c r="J701" s="662" t="s">
        <v>1553</v>
      </c>
      <c r="K701" s="662" t="s">
        <v>1554</v>
      </c>
      <c r="L701" s="664">
        <v>152.87997068033926</v>
      </c>
      <c r="M701" s="664">
        <v>11</v>
      </c>
      <c r="N701" s="665">
        <v>1681.6796774837317</v>
      </c>
    </row>
    <row r="702" spans="1:14" ht="14.4" customHeight="1" x14ac:dyDescent="0.3">
      <c r="A702" s="660" t="s">
        <v>579</v>
      </c>
      <c r="B702" s="661" t="s">
        <v>580</v>
      </c>
      <c r="C702" s="662" t="s">
        <v>593</v>
      </c>
      <c r="D702" s="663" t="s">
        <v>2848</v>
      </c>
      <c r="E702" s="662" t="s">
        <v>602</v>
      </c>
      <c r="F702" s="663" t="s">
        <v>2850</v>
      </c>
      <c r="G702" s="662" t="s">
        <v>633</v>
      </c>
      <c r="H702" s="662" t="s">
        <v>2503</v>
      </c>
      <c r="I702" s="662" t="s">
        <v>2504</v>
      </c>
      <c r="J702" s="662" t="s">
        <v>2505</v>
      </c>
      <c r="K702" s="662" t="s">
        <v>2506</v>
      </c>
      <c r="L702" s="664">
        <v>88.220057806441474</v>
      </c>
      <c r="M702" s="664">
        <v>1</v>
      </c>
      <c r="N702" s="665">
        <v>88.220057806441474</v>
      </c>
    </row>
    <row r="703" spans="1:14" ht="14.4" customHeight="1" x14ac:dyDescent="0.3">
      <c r="A703" s="660" t="s">
        <v>579</v>
      </c>
      <c r="B703" s="661" t="s">
        <v>580</v>
      </c>
      <c r="C703" s="662" t="s">
        <v>593</v>
      </c>
      <c r="D703" s="663" t="s">
        <v>2848</v>
      </c>
      <c r="E703" s="662" t="s">
        <v>602</v>
      </c>
      <c r="F703" s="663" t="s">
        <v>2850</v>
      </c>
      <c r="G703" s="662" t="s">
        <v>633</v>
      </c>
      <c r="H703" s="662" t="s">
        <v>2507</v>
      </c>
      <c r="I703" s="662" t="s">
        <v>2508</v>
      </c>
      <c r="J703" s="662" t="s">
        <v>2509</v>
      </c>
      <c r="K703" s="662" t="s">
        <v>2510</v>
      </c>
      <c r="L703" s="664">
        <v>90.969591718478299</v>
      </c>
      <c r="M703" s="664">
        <v>1</v>
      </c>
      <c r="N703" s="665">
        <v>90.969591718478299</v>
      </c>
    </row>
    <row r="704" spans="1:14" ht="14.4" customHeight="1" x14ac:dyDescent="0.3">
      <c r="A704" s="660" t="s">
        <v>579</v>
      </c>
      <c r="B704" s="661" t="s">
        <v>580</v>
      </c>
      <c r="C704" s="662" t="s">
        <v>593</v>
      </c>
      <c r="D704" s="663" t="s">
        <v>2848</v>
      </c>
      <c r="E704" s="662" t="s">
        <v>602</v>
      </c>
      <c r="F704" s="663" t="s">
        <v>2850</v>
      </c>
      <c r="G704" s="662" t="s">
        <v>633</v>
      </c>
      <c r="H704" s="662" t="s">
        <v>2511</v>
      </c>
      <c r="I704" s="662" t="s">
        <v>2512</v>
      </c>
      <c r="J704" s="662" t="s">
        <v>2513</v>
      </c>
      <c r="K704" s="662" t="s">
        <v>1753</v>
      </c>
      <c r="L704" s="664">
        <v>135.02000000000001</v>
      </c>
      <c r="M704" s="664">
        <v>1</v>
      </c>
      <c r="N704" s="665">
        <v>135.02000000000001</v>
      </c>
    </row>
    <row r="705" spans="1:14" ht="14.4" customHeight="1" x14ac:dyDescent="0.3">
      <c r="A705" s="660" t="s">
        <v>579</v>
      </c>
      <c r="B705" s="661" t="s">
        <v>580</v>
      </c>
      <c r="C705" s="662" t="s">
        <v>593</v>
      </c>
      <c r="D705" s="663" t="s">
        <v>2848</v>
      </c>
      <c r="E705" s="662" t="s">
        <v>602</v>
      </c>
      <c r="F705" s="663" t="s">
        <v>2850</v>
      </c>
      <c r="G705" s="662" t="s">
        <v>633</v>
      </c>
      <c r="H705" s="662" t="s">
        <v>2514</v>
      </c>
      <c r="I705" s="662" t="s">
        <v>2515</v>
      </c>
      <c r="J705" s="662" t="s">
        <v>2516</v>
      </c>
      <c r="K705" s="662" t="s">
        <v>2517</v>
      </c>
      <c r="L705" s="664">
        <v>144.9</v>
      </c>
      <c r="M705" s="664">
        <v>1</v>
      </c>
      <c r="N705" s="665">
        <v>144.9</v>
      </c>
    </row>
    <row r="706" spans="1:14" ht="14.4" customHeight="1" x14ac:dyDescent="0.3">
      <c r="A706" s="660" t="s">
        <v>579</v>
      </c>
      <c r="B706" s="661" t="s">
        <v>580</v>
      </c>
      <c r="C706" s="662" t="s">
        <v>593</v>
      </c>
      <c r="D706" s="663" t="s">
        <v>2848</v>
      </c>
      <c r="E706" s="662" t="s">
        <v>602</v>
      </c>
      <c r="F706" s="663" t="s">
        <v>2850</v>
      </c>
      <c r="G706" s="662" t="s">
        <v>633</v>
      </c>
      <c r="H706" s="662" t="s">
        <v>2518</v>
      </c>
      <c r="I706" s="662" t="s">
        <v>2519</v>
      </c>
      <c r="J706" s="662" t="s">
        <v>2520</v>
      </c>
      <c r="K706" s="662"/>
      <c r="L706" s="664">
        <v>296.3</v>
      </c>
      <c r="M706" s="664">
        <v>1</v>
      </c>
      <c r="N706" s="665">
        <v>296.3</v>
      </c>
    </row>
    <row r="707" spans="1:14" ht="14.4" customHeight="1" x14ac:dyDescent="0.3">
      <c r="A707" s="660" t="s">
        <v>579</v>
      </c>
      <c r="B707" s="661" t="s">
        <v>580</v>
      </c>
      <c r="C707" s="662" t="s">
        <v>593</v>
      </c>
      <c r="D707" s="663" t="s">
        <v>2848</v>
      </c>
      <c r="E707" s="662" t="s">
        <v>602</v>
      </c>
      <c r="F707" s="663" t="s">
        <v>2850</v>
      </c>
      <c r="G707" s="662" t="s">
        <v>633</v>
      </c>
      <c r="H707" s="662" t="s">
        <v>2521</v>
      </c>
      <c r="I707" s="662" t="s">
        <v>2522</v>
      </c>
      <c r="J707" s="662" t="s">
        <v>1624</v>
      </c>
      <c r="K707" s="662" t="s">
        <v>2523</v>
      </c>
      <c r="L707" s="664">
        <v>112.20943164125454</v>
      </c>
      <c r="M707" s="664">
        <v>1</v>
      </c>
      <c r="N707" s="665">
        <v>112.20943164125454</v>
      </c>
    </row>
    <row r="708" spans="1:14" ht="14.4" customHeight="1" x14ac:dyDescent="0.3">
      <c r="A708" s="660" t="s">
        <v>579</v>
      </c>
      <c r="B708" s="661" t="s">
        <v>580</v>
      </c>
      <c r="C708" s="662" t="s">
        <v>593</v>
      </c>
      <c r="D708" s="663" t="s">
        <v>2848</v>
      </c>
      <c r="E708" s="662" t="s">
        <v>602</v>
      </c>
      <c r="F708" s="663" t="s">
        <v>2850</v>
      </c>
      <c r="G708" s="662" t="s">
        <v>633</v>
      </c>
      <c r="H708" s="662" t="s">
        <v>2524</v>
      </c>
      <c r="I708" s="662" t="s">
        <v>2524</v>
      </c>
      <c r="J708" s="662" t="s">
        <v>2481</v>
      </c>
      <c r="K708" s="662" t="s">
        <v>2525</v>
      </c>
      <c r="L708" s="664">
        <v>1647.5901150686429</v>
      </c>
      <c r="M708" s="664">
        <v>1</v>
      </c>
      <c r="N708" s="665">
        <v>1647.5901150686429</v>
      </c>
    </row>
    <row r="709" spans="1:14" ht="14.4" customHeight="1" x14ac:dyDescent="0.3">
      <c r="A709" s="660" t="s">
        <v>579</v>
      </c>
      <c r="B709" s="661" t="s">
        <v>580</v>
      </c>
      <c r="C709" s="662" t="s">
        <v>593</v>
      </c>
      <c r="D709" s="663" t="s">
        <v>2848</v>
      </c>
      <c r="E709" s="662" t="s">
        <v>602</v>
      </c>
      <c r="F709" s="663" t="s">
        <v>2850</v>
      </c>
      <c r="G709" s="662" t="s">
        <v>633</v>
      </c>
      <c r="H709" s="662" t="s">
        <v>2526</v>
      </c>
      <c r="I709" s="662" t="s">
        <v>2527</v>
      </c>
      <c r="J709" s="662" t="s">
        <v>2528</v>
      </c>
      <c r="K709" s="662" t="s">
        <v>2529</v>
      </c>
      <c r="L709" s="664">
        <v>81.940017503272387</v>
      </c>
      <c r="M709" s="664">
        <v>9</v>
      </c>
      <c r="N709" s="665">
        <v>737.46015752945152</v>
      </c>
    </row>
    <row r="710" spans="1:14" ht="14.4" customHeight="1" x14ac:dyDescent="0.3">
      <c r="A710" s="660" t="s">
        <v>579</v>
      </c>
      <c r="B710" s="661" t="s">
        <v>580</v>
      </c>
      <c r="C710" s="662" t="s">
        <v>593</v>
      </c>
      <c r="D710" s="663" t="s">
        <v>2848</v>
      </c>
      <c r="E710" s="662" t="s">
        <v>602</v>
      </c>
      <c r="F710" s="663" t="s">
        <v>2850</v>
      </c>
      <c r="G710" s="662" t="s">
        <v>633</v>
      </c>
      <c r="H710" s="662" t="s">
        <v>2530</v>
      </c>
      <c r="I710" s="662" t="s">
        <v>2531</v>
      </c>
      <c r="J710" s="662" t="s">
        <v>2528</v>
      </c>
      <c r="K710" s="662" t="s">
        <v>2532</v>
      </c>
      <c r="L710" s="664">
        <v>264.03095840528562</v>
      </c>
      <c r="M710" s="664">
        <v>14</v>
      </c>
      <c r="N710" s="665">
        <v>3696.433417673999</v>
      </c>
    </row>
    <row r="711" spans="1:14" ht="14.4" customHeight="1" x14ac:dyDescent="0.3">
      <c r="A711" s="660" t="s">
        <v>579</v>
      </c>
      <c r="B711" s="661" t="s">
        <v>580</v>
      </c>
      <c r="C711" s="662" t="s">
        <v>593</v>
      </c>
      <c r="D711" s="663" t="s">
        <v>2848</v>
      </c>
      <c r="E711" s="662" t="s">
        <v>602</v>
      </c>
      <c r="F711" s="663" t="s">
        <v>2850</v>
      </c>
      <c r="G711" s="662" t="s">
        <v>633</v>
      </c>
      <c r="H711" s="662" t="s">
        <v>2533</v>
      </c>
      <c r="I711" s="662" t="s">
        <v>2534</v>
      </c>
      <c r="J711" s="662" t="s">
        <v>2535</v>
      </c>
      <c r="K711" s="662" t="s">
        <v>2372</v>
      </c>
      <c r="L711" s="664">
        <v>416.89</v>
      </c>
      <c r="M711" s="664">
        <v>1</v>
      </c>
      <c r="N711" s="665">
        <v>416.89</v>
      </c>
    </row>
    <row r="712" spans="1:14" ht="14.4" customHeight="1" x14ac:dyDescent="0.3">
      <c r="A712" s="660" t="s">
        <v>579</v>
      </c>
      <c r="B712" s="661" t="s">
        <v>580</v>
      </c>
      <c r="C712" s="662" t="s">
        <v>593</v>
      </c>
      <c r="D712" s="663" t="s">
        <v>2848</v>
      </c>
      <c r="E712" s="662" t="s">
        <v>602</v>
      </c>
      <c r="F712" s="663" t="s">
        <v>2850</v>
      </c>
      <c r="G712" s="662" t="s">
        <v>633</v>
      </c>
      <c r="H712" s="662" t="s">
        <v>1563</v>
      </c>
      <c r="I712" s="662" t="s">
        <v>1564</v>
      </c>
      <c r="J712" s="662" t="s">
        <v>1565</v>
      </c>
      <c r="K712" s="662" t="s">
        <v>1566</v>
      </c>
      <c r="L712" s="664">
        <v>999.44997265975667</v>
      </c>
      <c r="M712" s="664">
        <v>8</v>
      </c>
      <c r="N712" s="665">
        <v>7995.5997812780533</v>
      </c>
    </row>
    <row r="713" spans="1:14" ht="14.4" customHeight="1" x14ac:dyDescent="0.3">
      <c r="A713" s="660" t="s">
        <v>579</v>
      </c>
      <c r="B713" s="661" t="s">
        <v>580</v>
      </c>
      <c r="C713" s="662" t="s">
        <v>593</v>
      </c>
      <c r="D713" s="663" t="s">
        <v>2848</v>
      </c>
      <c r="E713" s="662" t="s">
        <v>602</v>
      </c>
      <c r="F713" s="663" t="s">
        <v>2850</v>
      </c>
      <c r="G713" s="662" t="s">
        <v>633</v>
      </c>
      <c r="H713" s="662" t="s">
        <v>2536</v>
      </c>
      <c r="I713" s="662" t="s">
        <v>237</v>
      </c>
      <c r="J713" s="662" t="s">
        <v>2537</v>
      </c>
      <c r="K713" s="662"/>
      <c r="L713" s="664">
        <v>125.68000000000009</v>
      </c>
      <c r="M713" s="664">
        <v>2</v>
      </c>
      <c r="N713" s="665">
        <v>251.36000000000018</v>
      </c>
    </row>
    <row r="714" spans="1:14" ht="14.4" customHeight="1" x14ac:dyDescent="0.3">
      <c r="A714" s="660" t="s">
        <v>579</v>
      </c>
      <c r="B714" s="661" t="s">
        <v>580</v>
      </c>
      <c r="C714" s="662" t="s">
        <v>593</v>
      </c>
      <c r="D714" s="663" t="s">
        <v>2848</v>
      </c>
      <c r="E714" s="662" t="s">
        <v>602</v>
      </c>
      <c r="F714" s="663" t="s">
        <v>2850</v>
      </c>
      <c r="G714" s="662" t="s">
        <v>633</v>
      </c>
      <c r="H714" s="662" t="s">
        <v>2538</v>
      </c>
      <c r="I714" s="662" t="s">
        <v>2539</v>
      </c>
      <c r="J714" s="662" t="s">
        <v>2540</v>
      </c>
      <c r="K714" s="662" t="s">
        <v>2541</v>
      </c>
      <c r="L714" s="664">
        <v>482.99996490506817</v>
      </c>
      <c r="M714" s="664">
        <v>100</v>
      </c>
      <c r="N714" s="665">
        <v>48299.996490506819</v>
      </c>
    </row>
    <row r="715" spans="1:14" ht="14.4" customHeight="1" x14ac:dyDescent="0.3">
      <c r="A715" s="660" t="s">
        <v>579</v>
      </c>
      <c r="B715" s="661" t="s">
        <v>580</v>
      </c>
      <c r="C715" s="662" t="s">
        <v>593</v>
      </c>
      <c r="D715" s="663" t="s">
        <v>2848</v>
      </c>
      <c r="E715" s="662" t="s">
        <v>602</v>
      </c>
      <c r="F715" s="663" t="s">
        <v>2850</v>
      </c>
      <c r="G715" s="662" t="s">
        <v>633</v>
      </c>
      <c r="H715" s="662" t="s">
        <v>2542</v>
      </c>
      <c r="I715" s="662" t="s">
        <v>2543</v>
      </c>
      <c r="J715" s="662" t="s">
        <v>2544</v>
      </c>
      <c r="K715" s="662" t="s">
        <v>2545</v>
      </c>
      <c r="L715" s="664">
        <v>391.00055849155274</v>
      </c>
      <c r="M715" s="664">
        <v>60</v>
      </c>
      <c r="N715" s="665">
        <v>23460.033509493165</v>
      </c>
    </row>
    <row r="716" spans="1:14" ht="14.4" customHeight="1" x14ac:dyDescent="0.3">
      <c r="A716" s="660" t="s">
        <v>579</v>
      </c>
      <c r="B716" s="661" t="s">
        <v>580</v>
      </c>
      <c r="C716" s="662" t="s">
        <v>593</v>
      </c>
      <c r="D716" s="663" t="s">
        <v>2848</v>
      </c>
      <c r="E716" s="662" t="s">
        <v>602</v>
      </c>
      <c r="F716" s="663" t="s">
        <v>2850</v>
      </c>
      <c r="G716" s="662" t="s">
        <v>633</v>
      </c>
      <c r="H716" s="662" t="s">
        <v>2546</v>
      </c>
      <c r="I716" s="662" t="s">
        <v>2546</v>
      </c>
      <c r="J716" s="662" t="s">
        <v>2547</v>
      </c>
      <c r="K716" s="662" t="s">
        <v>2548</v>
      </c>
      <c r="L716" s="664">
        <v>4491.0091096368787</v>
      </c>
      <c r="M716" s="664">
        <v>27</v>
      </c>
      <c r="N716" s="665">
        <v>121257.24596019572</v>
      </c>
    </row>
    <row r="717" spans="1:14" ht="14.4" customHeight="1" x14ac:dyDescent="0.3">
      <c r="A717" s="660" t="s">
        <v>579</v>
      </c>
      <c r="B717" s="661" t="s">
        <v>580</v>
      </c>
      <c r="C717" s="662" t="s">
        <v>593</v>
      </c>
      <c r="D717" s="663" t="s">
        <v>2848</v>
      </c>
      <c r="E717" s="662" t="s">
        <v>602</v>
      </c>
      <c r="F717" s="663" t="s">
        <v>2850</v>
      </c>
      <c r="G717" s="662" t="s">
        <v>633</v>
      </c>
      <c r="H717" s="662" t="s">
        <v>2549</v>
      </c>
      <c r="I717" s="662" t="s">
        <v>237</v>
      </c>
      <c r="J717" s="662" t="s">
        <v>2550</v>
      </c>
      <c r="K717" s="662"/>
      <c r="L717" s="664">
        <v>11262.93</v>
      </c>
      <c r="M717" s="664">
        <v>1</v>
      </c>
      <c r="N717" s="665">
        <v>11262.93</v>
      </c>
    </row>
    <row r="718" spans="1:14" ht="14.4" customHeight="1" x14ac:dyDescent="0.3">
      <c r="A718" s="660" t="s">
        <v>579</v>
      </c>
      <c r="B718" s="661" t="s">
        <v>580</v>
      </c>
      <c r="C718" s="662" t="s">
        <v>593</v>
      </c>
      <c r="D718" s="663" t="s">
        <v>2848</v>
      </c>
      <c r="E718" s="662" t="s">
        <v>602</v>
      </c>
      <c r="F718" s="663" t="s">
        <v>2850</v>
      </c>
      <c r="G718" s="662" t="s">
        <v>633</v>
      </c>
      <c r="H718" s="662" t="s">
        <v>2551</v>
      </c>
      <c r="I718" s="662" t="s">
        <v>2552</v>
      </c>
      <c r="J718" s="662" t="s">
        <v>2553</v>
      </c>
      <c r="K718" s="662" t="s">
        <v>2554</v>
      </c>
      <c r="L718" s="664">
        <v>230.23422159262026</v>
      </c>
      <c r="M718" s="664">
        <v>1</v>
      </c>
      <c r="N718" s="665">
        <v>230.23422159262026</v>
      </c>
    </row>
    <row r="719" spans="1:14" ht="14.4" customHeight="1" x14ac:dyDescent="0.3">
      <c r="A719" s="660" t="s">
        <v>579</v>
      </c>
      <c r="B719" s="661" t="s">
        <v>580</v>
      </c>
      <c r="C719" s="662" t="s">
        <v>593</v>
      </c>
      <c r="D719" s="663" t="s">
        <v>2848</v>
      </c>
      <c r="E719" s="662" t="s">
        <v>602</v>
      </c>
      <c r="F719" s="663" t="s">
        <v>2850</v>
      </c>
      <c r="G719" s="662" t="s">
        <v>633</v>
      </c>
      <c r="H719" s="662" t="s">
        <v>2555</v>
      </c>
      <c r="I719" s="662" t="s">
        <v>2555</v>
      </c>
      <c r="J719" s="662" t="s">
        <v>2223</v>
      </c>
      <c r="K719" s="662" t="s">
        <v>2556</v>
      </c>
      <c r="L719" s="664">
        <v>191.73</v>
      </c>
      <c r="M719" s="664">
        <v>1</v>
      </c>
      <c r="N719" s="665">
        <v>191.73</v>
      </c>
    </row>
    <row r="720" spans="1:14" ht="14.4" customHeight="1" x14ac:dyDescent="0.3">
      <c r="A720" s="660" t="s">
        <v>579</v>
      </c>
      <c r="B720" s="661" t="s">
        <v>580</v>
      </c>
      <c r="C720" s="662" t="s">
        <v>593</v>
      </c>
      <c r="D720" s="663" t="s">
        <v>2848</v>
      </c>
      <c r="E720" s="662" t="s">
        <v>602</v>
      </c>
      <c r="F720" s="663" t="s">
        <v>2850</v>
      </c>
      <c r="G720" s="662" t="s">
        <v>633</v>
      </c>
      <c r="H720" s="662" t="s">
        <v>2557</v>
      </c>
      <c r="I720" s="662" t="s">
        <v>2557</v>
      </c>
      <c r="J720" s="662" t="s">
        <v>2558</v>
      </c>
      <c r="K720" s="662" t="s">
        <v>2559</v>
      </c>
      <c r="L720" s="664">
        <v>3643.3747183987971</v>
      </c>
      <c r="M720" s="664">
        <v>8</v>
      </c>
      <c r="N720" s="665">
        <v>29146.997747190377</v>
      </c>
    </row>
    <row r="721" spans="1:14" ht="14.4" customHeight="1" x14ac:dyDescent="0.3">
      <c r="A721" s="660" t="s">
        <v>579</v>
      </c>
      <c r="B721" s="661" t="s">
        <v>580</v>
      </c>
      <c r="C721" s="662" t="s">
        <v>593</v>
      </c>
      <c r="D721" s="663" t="s">
        <v>2848</v>
      </c>
      <c r="E721" s="662" t="s">
        <v>602</v>
      </c>
      <c r="F721" s="663" t="s">
        <v>2850</v>
      </c>
      <c r="G721" s="662" t="s">
        <v>633</v>
      </c>
      <c r="H721" s="662" t="s">
        <v>2560</v>
      </c>
      <c r="I721" s="662" t="s">
        <v>237</v>
      </c>
      <c r="J721" s="662" t="s">
        <v>2561</v>
      </c>
      <c r="K721" s="662"/>
      <c r="L721" s="664">
        <v>265.74000000000007</v>
      </c>
      <c r="M721" s="664">
        <v>1</v>
      </c>
      <c r="N721" s="665">
        <v>265.74000000000007</v>
      </c>
    </row>
    <row r="722" spans="1:14" ht="14.4" customHeight="1" x14ac:dyDescent="0.3">
      <c r="A722" s="660" t="s">
        <v>579</v>
      </c>
      <c r="B722" s="661" t="s">
        <v>580</v>
      </c>
      <c r="C722" s="662" t="s">
        <v>593</v>
      </c>
      <c r="D722" s="663" t="s">
        <v>2848</v>
      </c>
      <c r="E722" s="662" t="s">
        <v>602</v>
      </c>
      <c r="F722" s="663" t="s">
        <v>2850</v>
      </c>
      <c r="G722" s="662" t="s">
        <v>633</v>
      </c>
      <c r="H722" s="662" t="s">
        <v>1571</v>
      </c>
      <c r="I722" s="662" t="s">
        <v>1571</v>
      </c>
      <c r="J722" s="662" t="s">
        <v>887</v>
      </c>
      <c r="K722" s="662" t="s">
        <v>1572</v>
      </c>
      <c r="L722" s="664">
        <v>94.886500000000012</v>
      </c>
      <c r="M722" s="664">
        <v>6</v>
      </c>
      <c r="N722" s="665">
        <v>569.31900000000007</v>
      </c>
    </row>
    <row r="723" spans="1:14" ht="14.4" customHeight="1" x14ac:dyDescent="0.3">
      <c r="A723" s="660" t="s">
        <v>579</v>
      </c>
      <c r="B723" s="661" t="s">
        <v>580</v>
      </c>
      <c r="C723" s="662" t="s">
        <v>593</v>
      </c>
      <c r="D723" s="663" t="s">
        <v>2848</v>
      </c>
      <c r="E723" s="662" t="s">
        <v>602</v>
      </c>
      <c r="F723" s="663" t="s">
        <v>2850</v>
      </c>
      <c r="G723" s="662" t="s">
        <v>633</v>
      </c>
      <c r="H723" s="662" t="s">
        <v>1575</v>
      </c>
      <c r="I723" s="662" t="s">
        <v>1575</v>
      </c>
      <c r="J723" s="662" t="s">
        <v>688</v>
      </c>
      <c r="K723" s="662" t="s">
        <v>1576</v>
      </c>
      <c r="L723" s="664">
        <v>59.902809514850347</v>
      </c>
      <c r="M723" s="664">
        <v>47</v>
      </c>
      <c r="N723" s="665">
        <v>2815.4320471979663</v>
      </c>
    </row>
    <row r="724" spans="1:14" ht="14.4" customHeight="1" x14ac:dyDescent="0.3">
      <c r="A724" s="660" t="s">
        <v>579</v>
      </c>
      <c r="B724" s="661" t="s">
        <v>580</v>
      </c>
      <c r="C724" s="662" t="s">
        <v>593</v>
      </c>
      <c r="D724" s="663" t="s">
        <v>2848</v>
      </c>
      <c r="E724" s="662" t="s">
        <v>602</v>
      </c>
      <c r="F724" s="663" t="s">
        <v>2850</v>
      </c>
      <c r="G724" s="662" t="s">
        <v>633</v>
      </c>
      <c r="H724" s="662" t="s">
        <v>1577</v>
      </c>
      <c r="I724" s="662" t="s">
        <v>237</v>
      </c>
      <c r="J724" s="662" t="s">
        <v>1578</v>
      </c>
      <c r="K724" s="662"/>
      <c r="L724" s="664">
        <v>147.49967314265265</v>
      </c>
      <c r="M724" s="664">
        <v>3</v>
      </c>
      <c r="N724" s="665">
        <v>442.49901942795799</v>
      </c>
    </row>
    <row r="725" spans="1:14" ht="14.4" customHeight="1" x14ac:dyDescent="0.3">
      <c r="A725" s="660" t="s">
        <v>579</v>
      </c>
      <c r="B725" s="661" t="s">
        <v>580</v>
      </c>
      <c r="C725" s="662" t="s">
        <v>593</v>
      </c>
      <c r="D725" s="663" t="s">
        <v>2848</v>
      </c>
      <c r="E725" s="662" t="s">
        <v>602</v>
      </c>
      <c r="F725" s="663" t="s">
        <v>2850</v>
      </c>
      <c r="G725" s="662" t="s">
        <v>633</v>
      </c>
      <c r="H725" s="662" t="s">
        <v>1579</v>
      </c>
      <c r="I725" s="662" t="s">
        <v>237</v>
      </c>
      <c r="J725" s="662" t="s">
        <v>1580</v>
      </c>
      <c r="K725" s="662"/>
      <c r="L725" s="664">
        <v>169.94034207400227</v>
      </c>
      <c r="M725" s="664">
        <v>1</v>
      </c>
      <c r="N725" s="665">
        <v>169.94034207400227</v>
      </c>
    </row>
    <row r="726" spans="1:14" ht="14.4" customHeight="1" x14ac:dyDescent="0.3">
      <c r="A726" s="660" t="s">
        <v>579</v>
      </c>
      <c r="B726" s="661" t="s">
        <v>580</v>
      </c>
      <c r="C726" s="662" t="s">
        <v>593</v>
      </c>
      <c r="D726" s="663" t="s">
        <v>2848</v>
      </c>
      <c r="E726" s="662" t="s">
        <v>602</v>
      </c>
      <c r="F726" s="663" t="s">
        <v>2850</v>
      </c>
      <c r="G726" s="662" t="s">
        <v>633</v>
      </c>
      <c r="H726" s="662" t="s">
        <v>1587</v>
      </c>
      <c r="I726" s="662" t="s">
        <v>237</v>
      </c>
      <c r="J726" s="662" t="s">
        <v>1588</v>
      </c>
      <c r="K726" s="662"/>
      <c r="L726" s="664">
        <v>41.347493052988625</v>
      </c>
      <c r="M726" s="664">
        <v>8</v>
      </c>
      <c r="N726" s="665">
        <v>330.779944423909</v>
      </c>
    </row>
    <row r="727" spans="1:14" ht="14.4" customHeight="1" x14ac:dyDescent="0.3">
      <c r="A727" s="660" t="s">
        <v>579</v>
      </c>
      <c r="B727" s="661" t="s">
        <v>580</v>
      </c>
      <c r="C727" s="662" t="s">
        <v>593</v>
      </c>
      <c r="D727" s="663" t="s">
        <v>2848</v>
      </c>
      <c r="E727" s="662" t="s">
        <v>602</v>
      </c>
      <c r="F727" s="663" t="s">
        <v>2850</v>
      </c>
      <c r="G727" s="662" t="s">
        <v>633</v>
      </c>
      <c r="H727" s="662" t="s">
        <v>1589</v>
      </c>
      <c r="I727" s="662" t="s">
        <v>237</v>
      </c>
      <c r="J727" s="662" t="s">
        <v>1590</v>
      </c>
      <c r="K727" s="662"/>
      <c r="L727" s="664">
        <v>32.556890025234338</v>
      </c>
      <c r="M727" s="664">
        <v>13</v>
      </c>
      <c r="N727" s="665">
        <v>423.2395703280464</v>
      </c>
    </row>
    <row r="728" spans="1:14" ht="14.4" customHeight="1" x14ac:dyDescent="0.3">
      <c r="A728" s="660" t="s">
        <v>579</v>
      </c>
      <c r="B728" s="661" t="s">
        <v>580</v>
      </c>
      <c r="C728" s="662" t="s">
        <v>593</v>
      </c>
      <c r="D728" s="663" t="s">
        <v>2848</v>
      </c>
      <c r="E728" s="662" t="s">
        <v>602</v>
      </c>
      <c r="F728" s="663" t="s">
        <v>2850</v>
      </c>
      <c r="G728" s="662" t="s">
        <v>633</v>
      </c>
      <c r="H728" s="662" t="s">
        <v>2562</v>
      </c>
      <c r="I728" s="662" t="s">
        <v>237</v>
      </c>
      <c r="J728" s="662" t="s">
        <v>2563</v>
      </c>
      <c r="K728" s="662"/>
      <c r="L728" s="664">
        <v>62.97000000000002</v>
      </c>
      <c r="M728" s="664">
        <v>3</v>
      </c>
      <c r="N728" s="665">
        <v>188.91000000000005</v>
      </c>
    </row>
    <row r="729" spans="1:14" ht="14.4" customHeight="1" x14ac:dyDescent="0.3">
      <c r="A729" s="660" t="s">
        <v>579</v>
      </c>
      <c r="B729" s="661" t="s">
        <v>580</v>
      </c>
      <c r="C729" s="662" t="s">
        <v>593</v>
      </c>
      <c r="D729" s="663" t="s">
        <v>2848</v>
      </c>
      <c r="E729" s="662" t="s">
        <v>602</v>
      </c>
      <c r="F729" s="663" t="s">
        <v>2850</v>
      </c>
      <c r="G729" s="662" t="s">
        <v>633</v>
      </c>
      <c r="H729" s="662" t="s">
        <v>2564</v>
      </c>
      <c r="I729" s="662" t="s">
        <v>237</v>
      </c>
      <c r="J729" s="662" t="s">
        <v>2565</v>
      </c>
      <c r="K729" s="662"/>
      <c r="L729" s="664">
        <v>43.199999999999996</v>
      </c>
      <c r="M729" s="664">
        <v>3</v>
      </c>
      <c r="N729" s="665">
        <v>129.6</v>
      </c>
    </row>
    <row r="730" spans="1:14" ht="14.4" customHeight="1" x14ac:dyDescent="0.3">
      <c r="A730" s="660" t="s">
        <v>579</v>
      </c>
      <c r="B730" s="661" t="s">
        <v>580</v>
      </c>
      <c r="C730" s="662" t="s">
        <v>593</v>
      </c>
      <c r="D730" s="663" t="s">
        <v>2848</v>
      </c>
      <c r="E730" s="662" t="s">
        <v>602</v>
      </c>
      <c r="F730" s="663" t="s">
        <v>2850</v>
      </c>
      <c r="G730" s="662" t="s">
        <v>633</v>
      </c>
      <c r="H730" s="662" t="s">
        <v>2566</v>
      </c>
      <c r="I730" s="662" t="s">
        <v>2567</v>
      </c>
      <c r="J730" s="662" t="s">
        <v>2568</v>
      </c>
      <c r="K730" s="662" t="s">
        <v>2569</v>
      </c>
      <c r="L730" s="664">
        <v>597.03075955848919</v>
      </c>
      <c r="M730" s="664">
        <v>12</v>
      </c>
      <c r="N730" s="665">
        <v>7164.3691147018699</v>
      </c>
    </row>
    <row r="731" spans="1:14" ht="14.4" customHeight="1" x14ac:dyDescent="0.3">
      <c r="A731" s="660" t="s">
        <v>579</v>
      </c>
      <c r="B731" s="661" t="s">
        <v>580</v>
      </c>
      <c r="C731" s="662" t="s">
        <v>593</v>
      </c>
      <c r="D731" s="663" t="s">
        <v>2848</v>
      </c>
      <c r="E731" s="662" t="s">
        <v>602</v>
      </c>
      <c r="F731" s="663" t="s">
        <v>2850</v>
      </c>
      <c r="G731" s="662" t="s">
        <v>633</v>
      </c>
      <c r="H731" s="662" t="s">
        <v>1595</v>
      </c>
      <c r="I731" s="662" t="s">
        <v>1595</v>
      </c>
      <c r="J731" s="662" t="s">
        <v>1596</v>
      </c>
      <c r="K731" s="662" t="s">
        <v>1597</v>
      </c>
      <c r="L731" s="664">
        <v>45.999933787270948</v>
      </c>
      <c r="M731" s="664">
        <v>1</v>
      </c>
      <c r="N731" s="665">
        <v>45.999933787270948</v>
      </c>
    </row>
    <row r="732" spans="1:14" ht="14.4" customHeight="1" x14ac:dyDescent="0.3">
      <c r="A732" s="660" t="s">
        <v>579</v>
      </c>
      <c r="B732" s="661" t="s">
        <v>580</v>
      </c>
      <c r="C732" s="662" t="s">
        <v>593</v>
      </c>
      <c r="D732" s="663" t="s">
        <v>2848</v>
      </c>
      <c r="E732" s="662" t="s">
        <v>602</v>
      </c>
      <c r="F732" s="663" t="s">
        <v>2850</v>
      </c>
      <c r="G732" s="662" t="s">
        <v>633</v>
      </c>
      <c r="H732" s="662" t="s">
        <v>2570</v>
      </c>
      <c r="I732" s="662" t="s">
        <v>2571</v>
      </c>
      <c r="J732" s="662" t="s">
        <v>2572</v>
      </c>
      <c r="K732" s="662" t="s">
        <v>1435</v>
      </c>
      <c r="L732" s="664">
        <v>16.190000000000001</v>
      </c>
      <c r="M732" s="664">
        <v>40</v>
      </c>
      <c r="N732" s="665">
        <v>647.6</v>
      </c>
    </row>
    <row r="733" spans="1:14" ht="14.4" customHeight="1" x14ac:dyDescent="0.3">
      <c r="A733" s="660" t="s">
        <v>579</v>
      </c>
      <c r="B733" s="661" t="s">
        <v>580</v>
      </c>
      <c r="C733" s="662" t="s">
        <v>593</v>
      </c>
      <c r="D733" s="663" t="s">
        <v>2848</v>
      </c>
      <c r="E733" s="662" t="s">
        <v>602</v>
      </c>
      <c r="F733" s="663" t="s">
        <v>2850</v>
      </c>
      <c r="G733" s="662" t="s">
        <v>633</v>
      </c>
      <c r="H733" s="662" t="s">
        <v>2573</v>
      </c>
      <c r="I733" s="662" t="s">
        <v>2573</v>
      </c>
      <c r="J733" s="662" t="s">
        <v>1596</v>
      </c>
      <c r="K733" s="662" t="s">
        <v>2574</v>
      </c>
      <c r="L733" s="664">
        <v>115.00000000000001</v>
      </c>
      <c r="M733" s="664">
        <v>1</v>
      </c>
      <c r="N733" s="665">
        <v>115.00000000000001</v>
      </c>
    </row>
    <row r="734" spans="1:14" ht="14.4" customHeight="1" x14ac:dyDescent="0.3">
      <c r="A734" s="660" t="s">
        <v>579</v>
      </c>
      <c r="B734" s="661" t="s">
        <v>580</v>
      </c>
      <c r="C734" s="662" t="s">
        <v>593</v>
      </c>
      <c r="D734" s="663" t="s">
        <v>2848</v>
      </c>
      <c r="E734" s="662" t="s">
        <v>602</v>
      </c>
      <c r="F734" s="663" t="s">
        <v>2850</v>
      </c>
      <c r="G734" s="662" t="s">
        <v>633</v>
      </c>
      <c r="H734" s="662" t="s">
        <v>2575</v>
      </c>
      <c r="I734" s="662" t="s">
        <v>2575</v>
      </c>
      <c r="J734" s="662" t="s">
        <v>815</v>
      </c>
      <c r="K734" s="662" t="s">
        <v>2576</v>
      </c>
      <c r="L734" s="664">
        <v>231.35147168109805</v>
      </c>
      <c r="M734" s="664">
        <v>1</v>
      </c>
      <c r="N734" s="665">
        <v>231.35147168109805</v>
      </c>
    </row>
    <row r="735" spans="1:14" ht="14.4" customHeight="1" x14ac:dyDescent="0.3">
      <c r="A735" s="660" t="s">
        <v>579</v>
      </c>
      <c r="B735" s="661" t="s">
        <v>580</v>
      </c>
      <c r="C735" s="662" t="s">
        <v>593</v>
      </c>
      <c r="D735" s="663" t="s">
        <v>2848</v>
      </c>
      <c r="E735" s="662" t="s">
        <v>602</v>
      </c>
      <c r="F735" s="663" t="s">
        <v>2850</v>
      </c>
      <c r="G735" s="662" t="s">
        <v>633</v>
      </c>
      <c r="H735" s="662" t="s">
        <v>1598</v>
      </c>
      <c r="I735" s="662" t="s">
        <v>1599</v>
      </c>
      <c r="J735" s="662" t="s">
        <v>1600</v>
      </c>
      <c r="K735" s="662" t="s">
        <v>1601</v>
      </c>
      <c r="L735" s="664">
        <v>8.9697786642539885</v>
      </c>
      <c r="M735" s="664">
        <v>160</v>
      </c>
      <c r="N735" s="665">
        <v>1435.1645862806381</v>
      </c>
    </row>
    <row r="736" spans="1:14" ht="14.4" customHeight="1" x14ac:dyDescent="0.3">
      <c r="A736" s="660" t="s">
        <v>579</v>
      </c>
      <c r="B736" s="661" t="s">
        <v>580</v>
      </c>
      <c r="C736" s="662" t="s">
        <v>593</v>
      </c>
      <c r="D736" s="663" t="s">
        <v>2848</v>
      </c>
      <c r="E736" s="662" t="s">
        <v>602</v>
      </c>
      <c r="F736" s="663" t="s">
        <v>2850</v>
      </c>
      <c r="G736" s="662" t="s">
        <v>1608</v>
      </c>
      <c r="H736" s="662" t="s">
        <v>1612</v>
      </c>
      <c r="I736" s="662" t="s">
        <v>1612</v>
      </c>
      <c r="J736" s="662" t="s">
        <v>1613</v>
      </c>
      <c r="K736" s="662" t="s">
        <v>1614</v>
      </c>
      <c r="L736" s="664">
        <v>8.1500359633749202</v>
      </c>
      <c r="M736" s="664">
        <v>2</v>
      </c>
      <c r="N736" s="665">
        <v>16.30007192674984</v>
      </c>
    </row>
    <row r="737" spans="1:14" ht="14.4" customHeight="1" x14ac:dyDescent="0.3">
      <c r="A737" s="660" t="s">
        <v>579</v>
      </c>
      <c r="B737" s="661" t="s">
        <v>580</v>
      </c>
      <c r="C737" s="662" t="s">
        <v>593</v>
      </c>
      <c r="D737" s="663" t="s">
        <v>2848</v>
      </c>
      <c r="E737" s="662" t="s">
        <v>602</v>
      </c>
      <c r="F737" s="663" t="s">
        <v>2850</v>
      </c>
      <c r="G737" s="662" t="s">
        <v>1608</v>
      </c>
      <c r="H737" s="662" t="s">
        <v>2577</v>
      </c>
      <c r="I737" s="662" t="s">
        <v>2578</v>
      </c>
      <c r="J737" s="662" t="s">
        <v>1727</v>
      </c>
      <c r="K737" s="662" t="s">
        <v>2579</v>
      </c>
      <c r="L737" s="664">
        <v>207.5200000000001</v>
      </c>
      <c r="M737" s="664">
        <v>2</v>
      </c>
      <c r="N737" s="665">
        <v>415.04000000000019</v>
      </c>
    </row>
    <row r="738" spans="1:14" ht="14.4" customHeight="1" x14ac:dyDescent="0.3">
      <c r="A738" s="660" t="s">
        <v>579</v>
      </c>
      <c r="B738" s="661" t="s">
        <v>580</v>
      </c>
      <c r="C738" s="662" t="s">
        <v>593</v>
      </c>
      <c r="D738" s="663" t="s">
        <v>2848</v>
      </c>
      <c r="E738" s="662" t="s">
        <v>602</v>
      </c>
      <c r="F738" s="663" t="s">
        <v>2850</v>
      </c>
      <c r="G738" s="662" t="s">
        <v>1608</v>
      </c>
      <c r="H738" s="662" t="s">
        <v>1618</v>
      </c>
      <c r="I738" s="662" t="s">
        <v>1619</v>
      </c>
      <c r="J738" s="662" t="s">
        <v>1620</v>
      </c>
      <c r="K738" s="662" t="s">
        <v>1621</v>
      </c>
      <c r="L738" s="664">
        <v>36.329979527114773</v>
      </c>
      <c r="M738" s="664">
        <v>18</v>
      </c>
      <c r="N738" s="665">
        <v>653.93963148806586</v>
      </c>
    </row>
    <row r="739" spans="1:14" ht="14.4" customHeight="1" x14ac:dyDescent="0.3">
      <c r="A739" s="660" t="s">
        <v>579</v>
      </c>
      <c r="B739" s="661" t="s">
        <v>580</v>
      </c>
      <c r="C739" s="662" t="s">
        <v>593</v>
      </c>
      <c r="D739" s="663" t="s">
        <v>2848</v>
      </c>
      <c r="E739" s="662" t="s">
        <v>602</v>
      </c>
      <c r="F739" s="663" t="s">
        <v>2850</v>
      </c>
      <c r="G739" s="662" t="s">
        <v>1608</v>
      </c>
      <c r="H739" s="662" t="s">
        <v>1630</v>
      </c>
      <c r="I739" s="662" t="s">
        <v>1631</v>
      </c>
      <c r="J739" s="662" t="s">
        <v>1628</v>
      </c>
      <c r="K739" s="662" t="s">
        <v>1632</v>
      </c>
      <c r="L739" s="664">
        <v>94.669955497947285</v>
      </c>
      <c r="M739" s="664">
        <v>4</v>
      </c>
      <c r="N739" s="665">
        <v>378.67982199178914</v>
      </c>
    </row>
    <row r="740" spans="1:14" ht="14.4" customHeight="1" x14ac:dyDescent="0.3">
      <c r="A740" s="660" t="s">
        <v>579</v>
      </c>
      <c r="B740" s="661" t="s">
        <v>580</v>
      </c>
      <c r="C740" s="662" t="s">
        <v>593</v>
      </c>
      <c r="D740" s="663" t="s">
        <v>2848</v>
      </c>
      <c r="E740" s="662" t="s">
        <v>602</v>
      </c>
      <c r="F740" s="663" t="s">
        <v>2850</v>
      </c>
      <c r="G740" s="662" t="s">
        <v>1608</v>
      </c>
      <c r="H740" s="662" t="s">
        <v>1637</v>
      </c>
      <c r="I740" s="662" t="s">
        <v>1638</v>
      </c>
      <c r="J740" s="662" t="s">
        <v>1639</v>
      </c>
      <c r="K740" s="662" t="s">
        <v>1170</v>
      </c>
      <c r="L740" s="664">
        <v>49.660000000000011</v>
      </c>
      <c r="M740" s="664">
        <v>1</v>
      </c>
      <c r="N740" s="665">
        <v>49.660000000000011</v>
      </c>
    </row>
    <row r="741" spans="1:14" ht="14.4" customHeight="1" x14ac:dyDescent="0.3">
      <c r="A741" s="660" t="s">
        <v>579</v>
      </c>
      <c r="B741" s="661" t="s">
        <v>580</v>
      </c>
      <c r="C741" s="662" t="s">
        <v>593</v>
      </c>
      <c r="D741" s="663" t="s">
        <v>2848</v>
      </c>
      <c r="E741" s="662" t="s">
        <v>602</v>
      </c>
      <c r="F741" s="663" t="s">
        <v>2850</v>
      </c>
      <c r="G741" s="662" t="s">
        <v>1608</v>
      </c>
      <c r="H741" s="662" t="s">
        <v>2580</v>
      </c>
      <c r="I741" s="662" t="s">
        <v>2581</v>
      </c>
      <c r="J741" s="662" t="s">
        <v>2582</v>
      </c>
      <c r="K741" s="662" t="s">
        <v>2583</v>
      </c>
      <c r="L741" s="664">
        <v>207.78000000000011</v>
      </c>
      <c r="M741" s="664">
        <v>1</v>
      </c>
      <c r="N741" s="665">
        <v>207.78000000000011</v>
      </c>
    </row>
    <row r="742" spans="1:14" ht="14.4" customHeight="1" x14ac:dyDescent="0.3">
      <c r="A742" s="660" t="s">
        <v>579</v>
      </c>
      <c r="B742" s="661" t="s">
        <v>580</v>
      </c>
      <c r="C742" s="662" t="s">
        <v>593</v>
      </c>
      <c r="D742" s="663" t="s">
        <v>2848</v>
      </c>
      <c r="E742" s="662" t="s">
        <v>602</v>
      </c>
      <c r="F742" s="663" t="s">
        <v>2850</v>
      </c>
      <c r="G742" s="662" t="s">
        <v>1608</v>
      </c>
      <c r="H742" s="662" t="s">
        <v>1650</v>
      </c>
      <c r="I742" s="662" t="s">
        <v>1651</v>
      </c>
      <c r="J742" s="662" t="s">
        <v>1652</v>
      </c>
      <c r="K742" s="662" t="s">
        <v>1653</v>
      </c>
      <c r="L742" s="664">
        <v>144.52997458639956</v>
      </c>
      <c r="M742" s="664">
        <v>66</v>
      </c>
      <c r="N742" s="665">
        <v>9538.9783227023709</v>
      </c>
    </row>
    <row r="743" spans="1:14" ht="14.4" customHeight="1" x14ac:dyDescent="0.3">
      <c r="A743" s="660" t="s">
        <v>579</v>
      </c>
      <c r="B743" s="661" t="s">
        <v>580</v>
      </c>
      <c r="C743" s="662" t="s">
        <v>593</v>
      </c>
      <c r="D743" s="663" t="s">
        <v>2848</v>
      </c>
      <c r="E743" s="662" t="s">
        <v>602</v>
      </c>
      <c r="F743" s="663" t="s">
        <v>2850</v>
      </c>
      <c r="G743" s="662" t="s">
        <v>1608</v>
      </c>
      <c r="H743" s="662" t="s">
        <v>1654</v>
      </c>
      <c r="I743" s="662" t="s">
        <v>1655</v>
      </c>
      <c r="J743" s="662" t="s">
        <v>1656</v>
      </c>
      <c r="K743" s="662" t="s">
        <v>1657</v>
      </c>
      <c r="L743" s="664">
        <v>1242.3199999999995</v>
      </c>
      <c r="M743" s="664">
        <v>1</v>
      </c>
      <c r="N743" s="665">
        <v>1242.3199999999995</v>
      </c>
    </row>
    <row r="744" spans="1:14" ht="14.4" customHeight="1" x14ac:dyDescent="0.3">
      <c r="A744" s="660" t="s">
        <v>579</v>
      </c>
      <c r="B744" s="661" t="s">
        <v>580</v>
      </c>
      <c r="C744" s="662" t="s">
        <v>593</v>
      </c>
      <c r="D744" s="663" t="s">
        <v>2848</v>
      </c>
      <c r="E744" s="662" t="s">
        <v>602</v>
      </c>
      <c r="F744" s="663" t="s">
        <v>2850</v>
      </c>
      <c r="G744" s="662" t="s">
        <v>1608</v>
      </c>
      <c r="H744" s="662" t="s">
        <v>2584</v>
      </c>
      <c r="I744" s="662" t="s">
        <v>2585</v>
      </c>
      <c r="J744" s="662" t="s">
        <v>619</v>
      </c>
      <c r="K744" s="662" t="s">
        <v>2586</v>
      </c>
      <c r="L744" s="664">
        <v>64.73</v>
      </c>
      <c r="M744" s="664">
        <v>1</v>
      </c>
      <c r="N744" s="665">
        <v>64.73</v>
      </c>
    </row>
    <row r="745" spans="1:14" ht="14.4" customHeight="1" x14ac:dyDescent="0.3">
      <c r="A745" s="660" t="s">
        <v>579</v>
      </c>
      <c r="B745" s="661" t="s">
        <v>580</v>
      </c>
      <c r="C745" s="662" t="s">
        <v>593</v>
      </c>
      <c r="D745" s="663" t="s">
        <v>2848</v>
      </c>
      <c r="E745" s="662" t="s">
        <v>602</v>
      </c>
      <c r="F745" s="663" t="s">
        <v>2850</v>
      </c>
      <c r="G745" s="662" t="s">
        <v>1608</v>
      </c>
      <c r="H745" s="662" t="s">
        <v>1662</v>
      </c>
      <c r="I745" s="662" t="s">
        <v>1663</v>
      </c>
      <c r="J745" s="662" t="s">
        <v>1664</v>
      </c>
      <c r="K745" s="662" t="s">
        <v>1665</v>
      </c>
      <c r="L745" s="664">
        <v>492.19981307165284</v>
      </c>
      <c r="M745" s="664">
        <v>14</v>
      </c>
      <c r="N745" s="665">
        <v>6890.7973830031397</v>
      </c>
    </row>
    <row r="746" spans="1:14" ht="14.4" customHeight="1" x14ac:dyDescent="0.3">
      <c r="A746" s="660" t="s">
        <v>579</v>
      </c>
      <c r="B746" s="661" t="s">
        <v>580</v>
      </c>
      <c r="C746" s="662" t="s">
        <v>593</v>
      </c>
      <c r="D746" s="663" t="s">
        <v>2848</v>
      </c>
      <c r="E746" s="662" t="s">
        <v>602</v>
      </c>
      <c r="F746" s="663" t="s">
        <v>2850</v>
      </c>
      <c r="G746" s="662" t="s">
        <v>1608</v>
      </c>
      <c r="H746" s="662" t="s">
        <v>1666</v>
      </c>
      <c r="I746" s="662" t="s">
        <v>1667</v>
      </c>
      <c r="J746" s="662" t="s">
        <v>1664</v>
      </c>
      <c r="K746" s="662" t="s">
        <v>1668</v>
      </c>
      <c r="L746" s="664">
        <v>942.99999999999977</v>
      </c>
      <c r="M746" s="664">
        <v>1</v>
      </c>
      <c r="N746" s="665">
        <v>942.99999999999977</v>
      </c>
    </row>
    <row r="747" spans="1:14" ht="14.4" customHeight="1" x14ac:dyDescent="0.3">
      <c r="A747" s="660" t="s">
        <v>579</v>
      </c>
      <c r="B747" s="661" t="s">
        <v>580</v>
      </c>
      <c r="C747" s="662" t="s">
        <v>593</v>
      </c>
      <c r="D747" s="663" t="s">
        <v>2848</v>
      </c>
      <c r="E747" s="662" t="s">
        <v>602</v>
      </c>
      <c r="F747" s="663" t="s">
        <v>2850</v>
      </c>
      <c r="G747" s="662" t="s">
        <v>1608</v>
      </c>
      <c r="H747" s="662" t="s">
        <v>1676</v>
      </c>
      <c r="I747" s="662" t="s">
        <v>1677</v>
      </c>
      <c r="J747" s="662" t="s">
        <v>1678</v>
      </c>
      <c r="K747" s="662" t="s">
        <v>1679</v>
      </c>
      <c r="L747" s="664">
        <v>115.38249999999999</v>
      </c>
      <c r="M747" s="664">
        <v>4</v>
      </c>
      <c r="N747" s="665">
        <v>461.53</v>
      </c>
    </row>
    <row r="748" spans="1:14" ht="14.4" customHeight="1" x14ac:dyDescent="0.3">
      <c r="A748" s="660" t="s">
        <v>579</v>
      </c>
      <c r="B748" s="661" t="s">
        <v>580</v>
      </c>
      <c r="C748" s="662" t="s">
        <v>593</v>
      </c>
      <c r="D748" s="663" t="s">
        <v>2848</v>
      </c>
      <c r="E748" s="662" t="s">
        <v>602</v>
      </c>
      <c r="F748" s="663" t="s">
        <v>2850</v>
      </c>
      <c r="G748" s="662" t="s">
        <v>1608</v>
      </c>
      <c r="H748" s="662" t="s">
        <v>1680</v>
      </c>
      <c r="I748" s="662" t="s">
        <v>1681</v>
      </c>
      <c r="J748" s="662" t="s">
        <v>1682</v>
      </c>
      <c r="K748" s="662" t="s">
        <v>1285</v>
      </c>
      <c r="L748" s="664">
        <v>62.04999999999999</v>
      </c>
      <c r="M748" s="664">
        <v>3</v>
      </c>
      <c r="N748" s="665">
        <v>186.14999999999998</v>
      </c>
    </row>
    <row r="749" spans="1:14" ht="14.4" customHeight="1" x14ac:dyDescent="0.3">
      <c r="A749" s="660" t="s">
        <v>579</v>
      </c>
      <c r="B749" s="661" t="s">
        <v>580</v>
      </c>
      <c r="C749" s="662" t="s">
        <v>593</v>
      </c>
      <c r="D749" s="663" t="s">
        <v>2848</v>
      </c>
      <c r="E749" s="662" t="s">
        <v>602</v>
      </c>
      <c r="F749" s="663" t="s">
        <v>2850</v>
      </c>
      <c r="G749" s="662" t="s">
        <v>1608</v>
      </c>
      <c r="H749" s="662" t="s">
        <v>1683</v>
      </c>
      <c r="I749" s="662" t="s">
        <v>1684</v>
      </c>
      <c r="J749" s="662" t="s">
        <v>631</v>
      </c>
      <c r="K749" s="662" t="s">
        <v>1082</v>
      </c>
      <c r="L749" s="664">
        <v>45.580009402429191</v>
      </c>
      <c r="M749" s="664">
        <v>9</v>
      </c>
      <c r="N749" s="665">
        <v>410.22008462186272</v>
      </c>
    </row>
    <row r="750" spans="1:14" ht="14.4" customHeight="1" x14ac:dyDescent="0.3">
      <c r="A750" s="660" t="s">
        <v>579</v>
      </c>
      <c r="B750" s="661" t="s">
        <v>580</v>
      </c>
      <c r="C750" s="662" t="s">
        <v>593</v>
      </c>
      <c r="D750" s="663" t="s">
        <v>2848</v>
      </c>
      <c r="E750" s="662" t="s">
        <v>602</v>
      </c>
      <c r="F750" s="663" t="s">
        <v>2850</v>
      </c>
      <c r="G750" s="662" t="s">
        <v>1608</v>
      </c>
      <c r="H750" s="662" t="s">
        <v>2587</v>
      </c>
      <c r="I750" s="662" t="s">
        <v>2588</v>
      </c>
      <c r="J750" s="662" t="s">
        <v>2589</v>
      </c>
      <c r="K750" s="662" t="s">
        <v>2590</v>
      </c>
      <c r="L750" s="664">
        <v>55.039999999999978</v>
      </c>
      <c r="M750" s="664">
        <v>1</v>
      </c>
      <c r="N750" s="665">
        <v>55.039999999999978</v>
      </c>
    </row>
    <row r="751" spans="1:14" ht="14.4" customHeight="1" x14ac:dyDescent="0.3">
      <c r="A751" s="660" t="s">
        <v>579</v>
      </c>
      <c r="B751" s="661" t="s">
        <v>580</v>
      </c>
      <c r="C751" s="662" t="s">
        <v>593</v>
      </c>
      <c r="D751" s="663" t="s">
        <v>2848</v>
      </c>
      <c r="E751" s="662" t="s">
        <v>602</v>
      </c>
      <c r="F751" s="663" t="s">
        <v>2850</v>
      </c>
      <c r="G751" s="662" t="s">
        <v>1608</v>
      </c>
      <c r="H751" s="662" t="s">
        <v>1711</v>
      </c>
      <c r="I751" s="662" t="s">
        <v>1712</v>
      </c>
      <c r="J751" s="662" t="s">
        <v>1713</v>
      </c>
      <c r="K751" s="662" t="s">
        <v>1714</v>
      </c>
      <c r="L751" s="664">
        <v>85.541237084555462</v>
      </c>
      <c r="M751" s="664">
        <v>50</v>
      </c>
      <c r="N751" s="665">
        <v>4277.0618542277734</v>
      </c>
    </row>
    <row r="752" spans="1:14" ht="14.4" customHeight="1" x14ac:dyDescent="0.3">
      <c r="A752" s="660" t="s">
        <v>579</v>
      </c>
      <c r="B752" s="661" t="s">
        <v>580</v>
      </c>
      <c r="C752" s="662" t="s">
        <v>593</v>
      </c>
      <c r="D752" s="663" t="s">
        <v>2848</v>
      </c>
      <c r="E752" s="662" t="s">
        <v>602</v>
      </c>
      <c r="F752" s="663" t="s">
        <v>2850</v>
      </c>
      <c r="G752" s="662" t="s">
        <v>1608</v>
      </c>
      <c r="H752" s="662" t="s">
        <v>1722</v>
      </c>
      <c r="I752" s="662" t="s">
        <v>1723</v>
      </c>
      <c r="J752" s="662" t="s">
        <v>1717</v>
      </c>
      <c r="K752" s="662" t="s">
        <v>1724</v>
      </c>
      <c r="L752" s="664">
        <v>2475.9499999999989</v>
      </c>
      <c r="M752" s="664">
        <v>1</v>
      </c>
      <c r="N752" s="665">
        <v>2475.9499999999989</v>
      </c>
    </row>
    <row r="753" spans="1:14" ht="14.4" customHeight="1" x14ac:dyDescent="0.3">
      <c r="A753" s="660" t="s">
        <v>579</v>
      </c>
      <c r="B753" s="661" t="s">
        <v>580</v>
      </c>
      <c r="C753" s="662" t="s">
        <v>593</v>
      </c>
      <c r="D753" s="663" t="s">
        <v>2848</v>
      </c>
      <c r="E753" s="662" t="s">
        <v>602</v>
      </c>
      <c r="F753" s="663" t="s">
        <v>2850</v>
      </c>
      <c r="G753" s="662" t="s">
        <v>1608</v>
      </c>
      <c r="H753" s="662" t="s">
        <v>2591</v>
      </c>
      <c r="I753" s="662" t="s">
        <v>2592</v>
      </c>
      <c r="J753" s="662" t="s">
        <v>1727</v>
      </c>
      <c r="K753" s="662" t="s">
        <v>2593</v>
      </c>
      <c r="L753" s="664">
        <v>57.81</v>
      </c>
      <c r="M753" s="664">
        <v>1</v>
      </c>
      <c r="N753" s="665">
        <v>57.81</v>
      </c>
    </row>
    <row r="754" spans="1:14" ht="14.4" customHeight="1" x14ac:dyDescent="0.3">
      <c r="A754" s="660" t="s">
        <v>579</v>
      </c>
      <c r="B754" s="661" t="s">
        <v>580</v>
      </c>
      <c r="C754" s="662" t="s">
        <v>593</v>
      </c>
      <c r="D754" s="663" t="s">
        <v>2848</v>
      </c>
      <c r="E754" s="662" t="s">
        <v>602</v>
      </c>
      <c r="F754" s="663" t="s">
        <v>2850</v>
      </c>
      <c r="G754" s="662" t="s">
        <v>1608</v>
      </c>
      <c r="H754" s="662" t="s">
        <v>1725</v>
      </c>
      <c r="I754" s="662" t="s">
        <v>1726</v>
      </c>
      <c r="J754" s="662" t="s">
        <v>1727</v>
      </c>
      <c r="K754" s="662" t="s">
        <v>1728</v>
      </c>
      <c r="L754" s="664">
        <v>103.36024490367451</v>
      </c>
      <c r="M754" s="664">
        <v>5</v>
      </c>
      <c r="N754" s="665">
        <v>516.80122451837258</v>
      </c>
    </row>
    <row r="755" spans="1:14" ht="14.4" customHeight="1" x14ac:dyDescent="0.3">
      <c r="A755" s="660" t="s">
        <v>579</v>
      </c>
      <c r="B755" s="661" t="s">
        <v>580</v>
      </c>
      <c r="C755" s="662" t="s">
        <v>593</v>
      </c>
      <c r="D755" s="663" t="s">
        <v>2848</v>
      </c>
      <c r="E755" s="662" t="s">
        <v>602</v>
      </c>
      <c r="F755" s="663" t="s">
        <v>2850</v>
      </c>
      <c r="G755" s="662" t="s">
        <v>1608</v>
      </c>
      <c r="H755" s="662" t="s">
        <v>2594</v>
      </c>
      <c r="I755" s="662" t="s">
        <v>2595</v>
      </c>
      <c r="J755" s="662" t="s">
        <v>2596</v>
      </c>
      <c r="K755" s="662" t="s">
        <v>2597</v>
      </c>
      <c r="L755" s="664">
        <v>337.15000000000009</v>
      </c>
      <c r="M755" s="664">
        <v>2</v>
      </c>
      <c r="N755" s="665">
        <v>674.30000000000018</v>
      </c>
    </row>
    <row r="756" spans="1:14" ht="14.4" customHeight="1" x14ac:dyDescent="0.3">
      <c r="A756" s="660" t="s">
        <v>579</v>
      </c>
      <c r="B756" s="661" t="s">
        <v>580</v>
      </c>
      <c r="C756" s="662" t="s">
        <v>593</v>
      </c>
      <c r="D756" s="663" t="s">
        <v>2848</v>
      </c>
      <c r="E756" s="662" t="s">
        <v>602</v>
      </c>
      <c r="F756" s="663" t="s">
        <v>2850</v>
      </c>
      <c r="G756" s="662" t="s">
        <v>1608</v>
      </c>
      <c r="H756" s="662" t="s">
        <v>1750</v>
      </c>
      <c r="I756" s="662" t="s">
        <v>1751</v>
      </c>
      <c r="J756" s="662" t="s">
        <v>1752</v>
      </c>
      <c r="K756" s="662" t="s">
        <v>1753</v>
      </c>
      <c r="L756" s="664">
        <v>144.93011916130519</v>
      </c>
      <c r="M756" s="664">
        <v>2</v>
      </c>
      <c r="N756" s="665">
        <v>289.86023832261037</v>
      </c>
    </row>
    <row r="757" spans="1:14" ht="14.4" customHeight="1" x14ac:dyDescent="0.3">
      <c r="A757" s="660" t="s">
        <v>579</v>
      </c>
      <c r="B757" s="661" t="s">
        <v>580</v>
      </c>
      <c r="C757" s="662" t="s">
        <v>593</v>
      </c>
      <c r="D757" s="663" t="s">
        <v>2848</v>
      </c>
      <c r="E757" s="662" t="s">
        <v>602</v>
      </c>
      <c r="F757" s="663" t="s">
        <v>2850</v>
      </c>
      <c r="G757" s="662" t="s">
        <v>1608</v>
      </c>
      <c r="H757" s="662" t="s">
        <v>1754</v>
      </c>
      <c r="I757" s="662" t="s">
        <v>1755</v>
      </c>
      <c r="J757" s="662" t="s">
        <v>1756</v>
      </c>
      <c r="K757" s="662" t="s">
        <v>1757</v>
      </c>
      <c r="L757" s="664">
        <v>1200.1056119650743</v>
      </c>
      <c r="M757" s="664">
        <v>1</v>
      </c>
      <c r="N757" s="665">
        <v>1200.1056119650743</v>
      </c>
    </row>
    <row r="758" spans="1:14" ht="14.4" customHeight="1" x14ac:dyDescent="0.3">
      <c r="A758" s="660" t="s">
        <v>579</v>
      </c>
      <c r="B758" s="661" t="s">
        <v>580</v>
      </c>
      <c r="C758" s="662" t="s">
        <v>593</v>
      </c>
      <c r="D758" s="663" t="s">
        <v>2848</v>
      </c>
      <c r="E758" s="662" t="s">
        <v>602</v>
      </c>
      <c r="F758" s="663" t="s">
        <v>2850</v>
      </c>
      <c r="G758" s="662" t="s">
        <v>1608</v>
      </c>
      <c r="H758" s="662" t="s">
        <v>1768</v>
      </c>
      <c r="I758" s="662" t="s">
        <v>1769</v>
      </c>
      <c r="J758" s="662" t="s">
        <v>1628</v>
      </c>
      <c r="K758" s="662" t="s">
        <v>1770</v>
      </c>
      <c r="L758" s="664">
        <v>135.30851924928584</v>
      </c>
      <c r="M758" s="664">
        <v>277</v>
      </c>
      <c r="N758" s="665">
        <v>37480.459832052176</v>
      </c>
    </row>
    <row r="759" spans="1:14" ht="14.4" customHeight="1" x14ac:dyDescent="0.3">
      <c r="A759" s="660" t="s">
        <v>579</v>
      </c>
      <c r="B759" s="661" t="s">
        <v>580</v>
      </c>
      <c r="C759" s="662" t="s">
        <v>593</v>
      </c>
      <c r="D759" s="663" t="s">
        <v>2848</v>
      </c>
      <c r="E759" s="662" t="s">
        <v>602</v>
      </c>
      <c r="F759" s="663" t="s">
        <v>2850</v>
      </c>
      <c r="G759" s="662" t="s">
        <v>1608</v>
      </c>
      <c r="H759" s="662" t="s">
        <v>1779</v>
      </c>
      <c r="I759" s="662" t="s">
        <v>1780</v>
      </c>
      <c r="J759" s="662" t="s">
        <v>1781</v>
      </c>
      <c r="K759" s="662" t="s">
        <v>1782</v>
      </c>
      <c r="L759" s="664">
        <v>25.739999999999995</v>
      </c>
      <c r="M759" s="664">
        <v>2</v>
      </c>
      <c r="N759" s="665">
        <v>51.47999999999999</v>
      </c>
    </row>
    <row r="760" spans="1:14" ht="14.4" customHeight="1" x14ac:dyDescent="0.3">
      <c r="A760" s="660" t="s">
        <v>579</v>
      </c>
      <c r="B760" s="661" t="s">
        <v>580</v>
      </c>
      <c r="C760" s="662" t="s">
        <v>593</v>
      </c>
      <c r="D760" s="663" t="s">
        <v>2848</v>
      </c>
      <c r="E760" s="662" t="s">
        <v>602</v>
      </c>
      <c r="F760" s="663" t="s">
        <v>2850</v>
      </c>
      <c r="G760" s="662" t="s">
        <v>1608</v>
      </c>
      <c r="H760" s="662" t="s">
        <v>1783</v>
      </c>
      <c r="I760" s="662" t="s">
        <v>1784</v>
      </c>
      <c r="J760" s="662" t="s">
        <v>1785</v>
      </c>
      <c r="K760" s="662" t="s">
        <v>1786</v>
      </c>
      <c r="L760" s="664">
        <v>46.129783020758403</v>
      </c>
      <c r="M760" s="664">
        <v>1</v>
      </c>
      <c r="N760" s="665">
        <v>46.129783020758403</v>
      </c>
    </row>
    <row r="761" spans="1:14" ht="14.4" customHeight="1" x14ac:dyDescent="0.3">
      <c r="A761" s="660" t="s">
        <v>579</v>
      </c>
      <c r="B761" s="661" t="s">
        <v>580</v>
      </c>
      <c r="C761" s="662" t="s">
        <v>593</v>
      </c>
      <c r="D761" s="663" t="s">
        <v>2848</v>
      </c>
      <c r="E761" s="662" t="s">
        <v>602</v>
      </c>
      <c r="F761" s="663" t="s">
        <v>2850</v>
      </c>
      <c r="G761" s="662" t="s">
        <v>1608</v>
      </c>
      <c r="H761" s="662" t="s">
        <v>1790</v>
      </c>
      <c r="I761" s="662" t="s">
        <v>1791</v>
      </c>
      <c r="J761" s="662" t="s">
        <v>1792</v>
      </c>
      <c r="K761" s="662" t="s">
        <v>1793</v>
      </c>
      <c r="L761" s="664">
        <v>121.61687900768815</v>
      </c>
      <c r="M761" s="664">
        <v>3</v>
      </c>
      <c r="N761" s="665">
        <v>364.85063702306445</v>
      </c>
    </row>
    <row r="762" spans="1:14" ht="14.4" customHeight="1" x14ac:dyDescent="0.3">
      <c r="A762" s="660" t="s">
        <v>579</v>
      </c>
      <c r="B762" s="661" t="s">
        <v>580</v>
      </c>
      <c r="C762" s="662" t="s">
        <v>593</v>
      </c>
      <c r="D762" s="663" t="s">
        <v>2848</v>
      </c>
      <c r="E762" s="662" t="s">
        <v>602</v>
      </c>
      <c r="F762" s="663" t="s">
        <v>2850</v>
      </c>
      <c r="G762" s="662" t="s">
        <v>1608</v>
      </c>
      <c r="H762" s="662" t="s">
        <v>1798</v>
      </c>
      <c r="I762" s="662" t="s">
        <v>1799</v>
      </c>
      <c r="J762" s="662" t="s">
        <v>1800</v>
      </c>
      <c r="K762" s="662" t="s">
        <v>1801</v>
      </c>
      <c r="L762" s="664">
        <v>52.81</v>
      </c>
      <c r="M762" s="664">
        <v>1</v>
      </c>
      <c r="N762" s="665">
        <v>52.81</v>
      </c>
    </row>
    <row r="763" spans="1:14" ht="14.4" customHeight="1" x14ac:dyDescent="0.3">
      <c r="A763" s="660" t="s">
        <v>579</v>
      </c>
      <c r="B763" s="661" t="s">
        <v>580</v>
      </c>
      <c r="C763" s="662" t="s">
        <v>593</v>
      </c>
      <c r="D763" s="663" t="s">
        <v>2848</v>
      </c>
      <c r="E763" s="662" t="s">
        <v>602</v>
      </c>
      <c r="F763" s="663" t="s">
        <v>2850</v>
      </c>
      <c r="G763" s="662" t="s">
        <v>1608</v>
      </c>
      <c r="H763" s="662" t="s">
        <v>1808</v>
      </c>
      <c r="I763" s="662" t="s">
        <v>1809</v>
      </c>
      <c r="J763" s="662" t="s">
        <v>1810</v>
      </c>
      <c r="K763" s="662" t="s">
        <v>1811</v>
      </c>
      <c r="L763" s="664">
        <v>70.94378211734761</v>
      </c>
      <c r="M763" s="664">
        <v>816</v>
      </c>
      <c r="N763" s="665">
        <v>57890.126207755646</v>
      </c>
    </row>
    <row r="764" spans="1:14" ht="14.4" customHeight="1" x14ac:dyDescent="0.3">
      <c r="A764" s="660" t="s">
        <v>579</v>
      </c>
      <c r="B764" s="661" t="s">
        <v>580</v>
      </c>
      <c r="C764" s="662" t="s">
        <v>593</v>
      </c>
      <c r="D764" s="663" t="s">
        <v>2848</v>
      </c>
      <c r="E764" s="662" t="s">
        <v>602</v>
      </c>
      <c r="F764" s="663" t="s">
        <v>2850</v>
      </c>
      <c r="G764" s="662" t="s">
        <v>1608</v>
      </c>
      <c r="H764" s="662" t="s">
        <v>1812</v>
      </c>
      <c r="I764" s="662" t="s">
        <v>1812</v>
      </c>
      <c r="J764" s="662" t="s">
        <v>1813</v>
      </c>
      <c r="K764" s="662" t="s">
        <v>1814</v>
      </c>
      <c r="L764" s="664">
        <v>107.93994121949474</v>
      </c>
      <c r="M764" s="664">
        <v>3</v>
      </c>
      <c r="N764" s="665">
        <v>323.81982365848421</v>
      </c>
    </row>
    <row r="765" spans="1:14" ht="14.4" customHeight="1" x14ac:dyDescent="0.3">
      <c r="A765" s="660" t="s">
        <v>579</v>
      </c>
      <c r="B765" s="661" t="s">
        <v>580</v>
      </c>
      <c r="C765" s="662" t="s">
        <v>593</v>
      </c>
      <c r="D765" s="663" t="s">
        <v>2848</v>
      </c>
      <c r="E765" s="662" t="s">
        <v>602</v>
      </c>
      <c r="F765" s="663" t="s">
        <v>2850</v>
      </c>
      <c r="G765" s="662" t="s">
        <v>1608</v>
      </c>
      <c r="H765" s="662" t="s">
        <v>1830</v>
      </c>
      <c r="I765" s="662" t="s">
        <v>1831</v>
      </c>
      <c r="J765" s="662" t="s">
        <v>1832</v>
      </c>
      <c r="K765" s="662" t="s">
        <v>1833</v>
      </c>
      <c r="L765" s="664">
        <v>41.519999999999989</v>
      </c>
      <c r="M765" s="664">
        <v>1</v>
      </c>
      <c r="N765" s="665">
        <v>41.519999999999989</v>
      </c>
    </row>
    <row r="766" spans="1:14" ht="14.4" customHeight="1" x14ac:dyDescent="0.3">
      <c r="A766" s="660" t="s">
        <v>579</v>
      </c>
      <c r="B766" s="661" t="s">
        <v>580</v>
      </c>
      <c r="C766" s="662" t="s">
        <v>593</v>
      </c>
      <c r="D766" s="663" t="s">
        <v>2848</v>
      </c>
      <c r="E766" s="662" t="s">
        <v>602</v>
      </c>
      <c r="F766" s="663" t="s">
        <v>2850</v>
      </c>
      <c r="G766" s="662" t="s">
        <v>1608</v>
      </c>
      <c r="H766" s="662" t="s">
        <v>2598</v>
      </c>
      <c r="I766" s="662" t="s">
        <v>2599</v>
      </c>
      <c r="J766" s="662" t="s">
        <v>1836</v>
      </c>
      <c r="K766" s="662" t="s">
        <v>2600</v>
      </c>
      <c r="L766" s="664">
        <v>890.0995227798536</v>
      </c>
      <c r="M766" s="664">
        <v>62</v>
      </c>
      <c r="N766" s="665">
        <v>55186.170412350926</v>
      </c>
    </row>
    <row r="767" spans="1:14" ht="14.4" customHeight="1" x14ac:dyDescent="0.3">
      <c r="A767" s="660" t="s">
        <v>579</v>
      </c>
      <c r="B767" s="661" t="s">
        <v>580</v>
      </c>
      <c r="C767" s="662" t="s">
        <v>593</v>
      </c>
      <c r="D767" s="663" t="s">
        <v>2848</v>
      </c>
      <c r="E767" s="662" t="s">
        <v>602</v>
      </c>
      <c r="F767" s="663" t="s">
        <v>2850</v>
      </c>
      <c r="G767" s="662" t="s">
        <v>1608</v>
      </c>
      <c r="H767" s="662" t="s">
        <v>2601</v>
      </c>
      <c r="I767" s="662" t="s">
        <v>2602</v>
      </c>
      <c r="J767" s="662" t="s">
        <v>1652</v>
      </c>
      <c r="K767" s="662" t="s">
        <v>2603</v>
      </c>
      <c r="L767" s="664">
        <v>147.42992847048293</v>
      </c>
      <c r="M767" s="664">
        <v>162</v>
      </c>
      <c r="N767" s="665">
        <v>23883.648412218237</v>
      </c>
    </row>
    <row r="768" spans="1:14" ht="14.4" customHeight="1" x14ac:dyDescent="0.3">
      <c r="A768" s="660" t="s">
        <v>579</v>
      </c>
      <c r="B768" s="661" t="s">
        <v>580</v>
      </c>
      <c r="C768" s="662" t="s">
        <v>593</v>
      </c>
      <c r="D768" s="663" t="s">
        <v>2848</v>
      </c>
      <c r="E768" s="662" t="s">
        <v>602</v>
      </c>
      <c r="F768" s="663" t="s">
        <v>2850</v>
      </c>
      <c r="G768" s="662" t="s">
        <v>1608</v>
      </c>
      <c r="H768" s="662" t="s">
        <v>2604</v>
      </c>
      <c r="I768" s="662" t="s">
        <v>2605</v>
      </c>
      <c r="J768" s="662" t="s">
        <v>1727</v>
      </c>
      <c r="K768" s="662" t="s">
        <v>1448</v>
      </c>
      <c r="L768" s="664">
        <v>313.7399999999999</v>
      </c>
      <c r="M768" s="664">
        <v>1</v>
      </c>
      <c r="N768" s="665">
        <v>313.7399999999999</v>
      </c>
    </row>
    <row r="769" spans="1:14" ht="14.4" customHeight="1" x14ac:dyDescent="0.3">
      <c r="A769" s="660" t="s">
        <v>579</v>
      </c>
      <c r="B769" s="661" t="s">
        <v>580</v>
      </c>
      <c r="C769" s="662" t="s">
        <v>593</v>
      </c>
      <c r="D769" s="663" t="s">
        <v>2848</v>
      </c>
      <c r="E769" s="662" t="s">
        <v>602</v>
      </c>
      <c r="F769" s="663" t="s">
        <v>2850</v>
      </c>
      <c r="G769" s="662" t="s">
        <v>1608</v>
      </c>
      <c r="H769" s="662" t="s">
        <v>2606</v>
      </c>
      <c r="I769" s="662" t="s">
        <v>2607</v>
      </c>
      <c r="J769" s="662" t="s">
        <v>1620</v>
      </c>
      <c r="K769" s="662" t="s">
        <v>2608</v>
      </c>
      <c r="L769" s="664">
        <v>224.45933170062733</v>
      </c>
      <c r="M769" s="664">
        <v>3</v>
      </c>
      <c r="N769" s="665">
        <v>673.37799510188199</v>
      </c>
    </row>
    <row r="770" spans="1:14" ht="14.4" customHeight="1" x14ac:dyDescent="0.3">
      <c r="A770" s="660" t="s">
        <v>579</v>
      </c>
      <c r="B770" s="661" t="s">
        <v>580</v>
      </c>
      <c r="C770" s="662" t="s">
        <v>593</v>
      </c>
      <c r="D770" s="663" t="s">
        <v>2848</v>
      </c>
      <c r="E770" s="662" t="s">
        <v>602</v>
      </c>
      <c r="F770" s="663" t="s">
        <v>2850</v>
      </c>
      <c r="G770" s="662" t="s">
        <v>1608</v>
      </c>
      <c r="H770" s="662" t="s">
        <v>1852</v>
      </c>
      <c r="I770" s="662" t="s">
        <v>1853</v>
      </c>
      <c r="J770" s="662" t="s">
        <v>1664</v>
      </c>
      <c r="K770" s="662" t="s">
        <v>1854</v>
      </c>
      <c r="L770" s="664">
        <v>356.50004923218904</v>
      </c>
      <c r="M770" s="664">
        <v>218</v>
      </c>
      <c r="N770" s="665">
        <v>77717.010732617215</v>
      </c>
    </row>
    <row r="771" spans="1:14" ht="14.4" customHeight="1" x14ac:dyDescent="0.3">
      <c r="A771" s="660" t="s">
        <v>579</v>
      </c>
      <c r="B771" s="661" t="s">
        <v>580</v>
      </c>
      <c r="C771" s="662" t="s">
        <v>593</v>
      </c>
      <c r="D771" s="663" t="s">
        <v>2848</v>
      </c>
      <c r="E771" s="662" t="s">
        <v>602</v>
      </c>
      <c r="F771" s="663" t="s">
        <v>2850</v>
      </c>
      <c r="G771" s="662" t="s">
        <v>1608</v>
      </c>
      <c r="H771" s="662" t="s">
        <v>1855</v>
      </c>
      <c r="I771" s="662" t="s">
        <v>1856</v>
      </c>
      <c r="J771" s="662" t="s">
        <v>1664</v>
      </c>
      <c r="K771" s="662" t="s">
        <v>1857</v>
      </c>
      <c r="L771" s="664">
        <v>414.00014912082355</v>
      </c>
      <c r="M771" s="664">
        <v>58</v>
      </c>
      <c r="N771" s="665">
        <v>24012.008649007767</v>
      </c>
    </row>
    <row r="772" spans="1:14" ht="14.4" customHeight="1" x14ac:dyDescent="0.3">
      <c r="A772" s="660" t="s">
        <v>579</v>
      </c>
      <c r="B772" s="661" t="s">
        <v>580</v>
      </c>
      <c r="C772" s="662" t="s">
        <v>593</v>
      </c>
      <c r="D772" s="663" t="s">
        <v>2848</v>
      </c>
      <c r="E772" s="662" t="s">
        <v>602</v>
      </c>
      <c r="F772" s="663" t="s">
        <v>2850</v>
      </c>
      <c r="G772" s="662" t="s">
        <v>1608</v>
      </c>
      <c r="H772" s="662" t="s">
        <v>1858</v>
      </c>
      <c r="I772" s="662" t="s">
        <v>1859</v>
      </c>
      <c r="J772" s="662" t="s">
        <v>1860</v>
      </c>
      <c r="K772" s="662" t="s">
        <v>1861</v>
      </c>
      <c r="L772" s="664">
        <v>97.76</v>
      </c>
      <c r="M772" s="664">
        <v>1</v>
      </c>
      <c r="N772" s="665">
        <v>97.76</v>
      </c>
    </row>
    <row r="773" spans="1:14" ht="14.4" customHeight="1" x14ac:dyDescent="0.3">
      <c r="A773" s="660" t="s">
        <v>579</v>
      </c>
      <c r="B773" s="661" t="s">
        <v>580</v>
      </c>
      <c r="C773" s="662" t="s">
        <v>593</v>
      </c>
      <c r="D773" s="663" t="s">
        <v>2848</v>
      </c>
      <c r="E773" s="662" t="s">
        <v>602</v>
      </c>
      <c r="F773" s="663" t="s">
        <v>2850</v>
      </c>
      <c r="G773" s="662" t="s">
        <v>1608</v>
      </c>
      <c r="H773" s="662" t="s">
        <v>1862</v>
      </c>
      <c r="I773" s="662" t="s">
        <v>1863</v>
      </c>
      <c r="J773" s="662" t="s">
        <v>1620</v>
      </c>
      <c r="K773" s="662" t="s">
        <v>1864</v>
      </c>
      <c r="L773" s="664">
        <v>130.79999999999998</v>
      </c>
      <c r="M773" s="664">
        <v>3</v>
      </c>
      <c r="N773" s="665">
        <v>392.4</v>
      </c>
    </row>
    <row r="774" spans="1:14" ht="14.4" customHeight="1" x14ac:dyDescent="0.3">
      <c r="A774" s="660" t="s">
        <v>579</v>
      </c>
      <c r="B774" s="661" t="s">
        <v>580</v>
      </c>
      <c r="C774" s="662" t="s">
        <v>593</v>
      </c>
      <c r="D774" s="663" t="s">
        <v>2848</v>
      </c>
      <c r="E774" s="662" t="s">
        <v>602</v>
      </c>
      <c r="F774" s="663" t="s">
        <v>2850</v>
      </c>
      <c r="G774" s="662" t="s">
        <v>1608</v>
      </c>
      <c r="H774" s="662" t="s">
        <v>1871</v>
      </c>
      <c r="I774" s="662" t="s">
        <v>1872</v>
      </c>
      <c r="J774" s="662" t="s">
        <v>1873</v>
      </c>
      <c r="K774" s="662" t="s">
        <v>1874</v>
      </c>
      <c r="L774" s="664">
        <v>187.07</v>
      </c>
      <c r="M774" s="664">
        <v>1</v>
      </c>
      <c r="N774" s="665">
        <v>187.07</v>
      </c>
    </row>
    <row r="775" spans="1:14" ht="14.4" customHeight="1" x14ac:dyDescent="0.3">
      <c r="A775" s="660" t="s">
        <v>579</v>
      </c>
      <c r="B775" s="661" t="s">
        <v>580</v>
      </c>
      <c r="C775" s="662" t="s">
        <v>593</v>
      </c>
      <c r="D775" s="663" t="s">
        <v>2848</v>
      </c>
      <c r="E775" s="662" t="s">
        <v>602</v>
      </c>
      <c r="F775" s="663" t="s">
        <v>2850</v>
      </c>
      <c r="G775" s="662" t="s">
        <v>1608</v>
      </c>
      <c r="H775" s="662" t="s">
        <v>2609</v>
      </c>
      <c r="I775" s="662" t="s">
        <v>2610</v>
      </c>
      <c r="J775" s="662" t="s">
        <v>1873</v>
      </c>
      <c r="K775" s="662" t="s">
        <v>2611</v>
      </c>
      <c r="L775" s="664">
        <v>380.69409933635683</v>
      </c>
      <c r="M775" s="664">
        <v>34</v>
      </c>
      <c r="N775" s="665">
        <v>12943.599377436132</v>
      </c>
    </row>
    <row r="776" spans="1:14" ht="14.4" customHeight="1" x14ac:dyDescent="0.3">
      <c r="A776" s="660" t="s">
        <v>579</v>
      </c>
      <c r="B776" s="661" t="s">
        <v>580</v>
      </c>
      <c r="C776" s="662" t="s">
        <v>593</v>
      </c>
      <c r="D776" s="663" t="s">
        <v>2848</v>
      </c>
      <c r="E776" s="662" t="s">
        <v>602</v>
      </c>
      <c r="F776" s="663" t="s">
        <v>2850</v>
      </c>
      <c r="G776" s="662" t="s">
        <v>1608</v>
      </c>
      <c r="H776" s="662" t="s">
        <v>2612</v>
      </c>
      <c r="I776" s="662" t="s">
        <v>2613</v>
      </c>
      <c r="J776" s="662" t="s">
        <v>2614</v>
      </c>
      <c r="K776" s="662" t="s">
        <v>1295</v>
      </c>
      <c r="L776" s="664">
        <v>662.27</v>
      </c>
      <c r="M776" s="664">
        <v>3</v>
      </c>
      <c r="N776" s="665">
        <v>1986.81</v>
      </c>
    </row>
    <row r="777" spans="1:14" ht="14.4" customHeight="1" x14ac:dyDescent="0.3">
      <c r="A777" s="660" t="s">
        <v>579</v>
      </c>
      <c r="B777" s="661" t="s">
        <v>580</v>
      </c>
      <c r="C777" s="662" t="s">
        <v>593</v>
      </c>
      <c r="D777" s="663" t="s">
        <v>2848</v>
      </c>
      <c r="E777" s="662" t="s">
        <v>602</v>
      </c>
      <c r="F777" s="663" t="s">
        <v>2850</v>
      </c>
      <c r="G777" s="662" t="s">
        <v>1608</v>
      </c>
      <c r="H777" s="662" t="s">
        <v>2615</v>
      </c>
      <c r="I777" s="662" t="s">
        <v>2616</v>
      </c>
      <c r="J777" s="662" t="s">
        <v>1620</v>
      </c>
      <c r="K777" s="662" t="s">
        <v>2617</v>
      </c>
      <c r="L777" s="664">
        <v>67.0800383348342</v>
      </c>
      <c r="M777" s="664">
        <v>4</v>
      </c>
      <c r="N777" s="665">
        <v>268.3201533393368</v>
      </c>
    </row>
    <row r="778" spans="1:14" ht="14.4" customHeight="1" x14ac:dyDescent="0.3">
      <c r="A778" s="660" t="s">
        <v>579</v>
      </c>
      <c r="B778" s="661" t="s">
        <v>580</v>
      </c>
      <c r="C778" s="662" t="s">
        <v>593</v>
      </c>
      <c r="D778" s="663" t="s">
        <v>2848</v>
      </c>
      <c r="E778" s="662" t="s">
        <v>602</v>
      </c>
      <c r="F778" s="663" t="s">
        <v>2850</v>
      </c>
      <c r="G778" s="662" t="s">
        <v>1608</v>
      </c>
      <c r="H778" s="662" t="s">
        <v>2618</v>
      </c>
      <c r="I778" s="662" t="s">
        <v>2619</v>
      </c>
      <c r="J778" s="662" t="s">
        <v>1620</v>
      </c>
      <c r="K778" s="662" t="s">
        <v>2620</v>
      </c>
      <c r="L778" s="664">
        <v>372.22999999999996</v>
      </c>
      <c r="M778" s="664">
        <v>13</v>
      </c>
      <c r="N778" s="665">
        <v>4838.99</v>
      </c>
    </row>
    <row r="779" spans="1:14" ht="14.4" customHeight="1" x14ac:dyDescent="0.3">
      <c r="A779" s="660" t="s">
        <v>579</v>
      </c>
      <c r="B779" s="661" t="s">
        <v>580</v>
      </c>
      <c r="C779" s="662" t="s">
        <v>593</v>
      </c>
      <c r="D779" s="663" t="s">
        <v>2848</v>
      </c>
      <c r="E779" s="662" t="s">
        <v>602</v>
      </c>
      <c r="F779" s="663" t="s">
        <v>2850</v>
      </c>
      <c r="G779" s="662" t="s">
        <v>1608</v>
      </c>
      <c r="H779" s="662" t="s">
        <v>2621</v>
      </c>
      <c r="I779" s="662" t="s">
        <v>2622</v>
      </c>
      <c r="J779" s="662" t="s">
        <v>2582</v>
      </c>
      <c r="K779" s="662" t="s">
        <v>2623</v>
      </c>
      <c r="L779" s="664">
        <v>162.04023538194264</v>
      </c>
      <c r="M779" s="664">
        <v>1</v>
      </c>
      <c r="N779" s="665">
        <v>162.04023538194264</v>
      </c>
    </row>
    <row r="780" spans="1:14" ht="14.4" customHeight="1" x14ac:dyDescent="0.3">
      <c r="A780" s="660" t="s">
        <v>579</v>
      </c>
      <c r="B780" s="661" t="s">
        <v>580</v>
      </c>
      <c r="C780" s="662" t="s">
        <v>593</v>
      </c>
      <c r="D780" s="663" t="s">
        <v>2848</v>
      </c>
      <c r="E780" s="662" t="s">
        <v>602</v>
      </c>
      <c r="F780" s="663" t="s">
        <v>2850</v>
      </c>
      <c r="G780" s="662" t="s">
        <v>1608</v>
      </c>
      <c r="H780" s="662" t="s">
        <v>2624</v>
      </c>
      <c r="I780" s="662" t="s">
        <v>2624</v>
      </c>
      <c r="J780" s="662" t="s">
        <v>2625</v>
      </c>
      <c r="K780" s="662" t="s">
        <v>1586</v>
      </c>
      <c r="L780" s="664">
        <v>411.01600158948463</v>
      </c>
      <c r="M780" s="664">
        <v>1</v>
      </c>
      <c r="N780" s="665">
        <v>411.01600158948463</v>
      </c>
    </row>
    <row r="781" spans="1:14" ht="14.4" customHeight="1" x14ac:dyDescent="0.3">
      <c r="A781" s="660" t="s">
        <v>579</v>
      </c>
      <c r="B781" s="661" t="s">
        <v>580</v>
      </c>
      <c r="C781" s="662" t="s">
        <v>593</v>
      </c>
      <c r="D781" s="663" t="s">
        <v>2848</v>
      </c>
      <c r="E781" s="662" t="s">
        <v>602</v>
      </c>
      <c r="F781" s="663" t="s">
        <v>2850</v>
      </c>
      <c r="G781" s="662" t="s">
        <v>1608</v>
      </c>
      <c r="H781" s="662" t="s">
        <v>1893</v>
      </c>
      <c r="I781" s="662" t="s">
        <v>1894</v>
      </c>
      <c r="J781" s="662" t="s">
        <v>1895</v>
      </c>
      <c r="K781" s="662" t="s">
        <v>1896</v>
      </c>
      <c r="L781" s="664">
        <v>337.12732819207349</v>
      </c>
      <c r="M781" s="664">
        <v>28</v>
      </c>
      <c r="N781" s="665">
        <v>9439.5651893780578</v>
      </c>
    </row>
    <row r="782" spans="1:14" ht="14.4" customHeight="1" x14ac:dyDescent="0.3">
      <c r="A782" s="660" t="s">
        <v>579</v>
      </c>
      <c r="B782" s="661" t="s">
        <v>580</v>
      </c>
      <c r="C782" s="662" t="s">
        <v>593</v>
      </c>
      <c r="D782" s="663" t="s">
        <v>2848</v>
      </c>
      <c r="E782" s="662" t="s">
        <v>602</v>
      </c>
      <c r="F782" s="663" t="s">
        <v>2850</v>
      </c>
      <c r="G782" s="662" t="s">
        <v>1608</v>
      </c>
      <c r="H782" s="662" t="s">
        <v>1908</v>
      </c>
      <c r="I782" s="662" t="s">
        <v>1909</v>
      </c>
      <c r="J782" s="662" t="s">
        <v>1910</v>
      </c>
      <c r="K782" s="662" t="s">
        <v>1911</v>
      </c>
      <c r="L782" s="664">
        <v>73.270089268655454</v>
      </c>
      <c r="M782" s="664">
        <v>9</v>
      </c>
      <c r="N782" s="665">
        <v>659.43080341789914</v>
      </c>
    </row>
    <row r="783" spans="1:14" ht="14.4" customHeight="1" x14ac:dyDescent="0.3">
      <c r="A783" s="660" t="s">
        <v>579</v>
      </c>
      <c r="B783" s="661" t="s">
        <v>580</v>
      </c>
      <c r="C783" s="662" t="s">
        <v>593</v>
      </c>
      <c r="D783" s="663" t="s">
        <v>2848</v>
      </c>
      <c r="E783" s="662" t="s">
        <v>1919</v>
      </c>
      <c r="F783" s="663" t="s">
        <v>2851</v>
      </c>
      <c r="G783" s="662"/>
      <c r="H783" s="662" t="s">
        <v>2626</v>
      </c>
      <c r="I783" s="662" t="s">
        <v>2627</v>
      </c>
      <c r="J783" s="662" t="s">
        <v>2628</v>
      </c>
      <c r="K783" s="662" t="s">
        <v>1922</v>
      </c>
      <c r="L783" s="664">
        <v>1133.5205000000001</v>
      </c>
      <c r="M783" s="664">
        <v>5</v>
      </c>
      <c r="N783" s="665">
        <v>5667.6025000000009</v>
      </c>
    </row>
    <row r="784" spans="1:14" ht="14.4" customHeight="1" x14ac:dyDescent="0.3">
      <c r="A784" s="660" t="s">
        <v>579</v>
      </c>
      <c r="B784" s="661" t="s">
        <v>580</v>
      </c>
      <c r="C784" s="662" t="s">
        <v>593</v>
      </c>
      <c r="D784" s="663" t="s">
        <v>2848</v>
      </c>
      <c r="E784" s="662" t="s">
        <v>1919</v>
      </c>
      <c r="F784" s="663" t="s">
        <v>2851</v>
      </c>
      <c r="G784" s="662"/>
      <c r="H784" s="662" t="s">
        <v>2629</v>
      </c>
      <c r="I784" s="662" t="s">
        <v>2629</v>
      </c>
      <c r="J784" s="662" t="s">
        <v>2630</v>
      </c>
      <c r="K784" s="662" t="s">
        <v>1925</v>
      </c>
      <c r="L784" s="664">
        <v>162.28975844264198</v>
      </c>
      <c r="M784" s="664">
        <v>1</v>
      </c>
      <c r="N784" s="665">
        <v>162.28975844264198</v>
      </c>
    </row>
    <row r="785" spans="1:14" ht="14.4" customHeight="1" x14ac:dyDescent="0.3">
      <c r="A785" s="660" t="s">
        <v>579</v>
      </c>
      <c r="B785" s="661" t="s">
        <v>580</v>
      </c>
      <c r="C785" s="662" t="s">
        <v>593</v>
      </c>
      <c r="D785" s="663" t="s">
        <v>2848</v>
      </c>
      <c r="E785" s="662" t="s">
        <v>1919</v>
      </c>
      <c r="F785" s="663" t="s">
        <v>2851</v>
      </c>
      <c r="G785" s="662" t="s">
        <v>633</v>
      </c>
      <c r="H785" s="662" t="s">
        <v>2631</v>
      </c>
      <c r="I785" s="662" t="s">
        <v>2632</v>
      </c>
      <c r="J785" s="662" t="s">
        <v>2633</v>
      </c>
      <c r="K785" s="662" t="s">
        <v>2335</v>
      </c>
      <c r="L785" s="664">
        <v>323.97800000000001</v>
      </c>
      <c r="M785" s="664">
        <v>10</v>
      </c>
      <c r="N785" s="665">
        <v>3239.78</v>
      </c>
    </row>
    <row r="786" spans="1:14" ht="14.4" customHeight="1" x14ac:dyDescent="0.3">
      <c r="A786" s="660" t="s">
        <v>579</v>
      </c>
      <c r="B786" s="661" t="s">
        <v>580</v>
      </c>
      <c r="C786" s="662" t="s">
        <v>593</v>
      </c>
      <c r="D786" s="663" t="s">
        <v>2848</v>
      </c>
      <c r="E786" s="662" t="s">
        <v>1919</v>
      </c>
      <c r="F786" s="663" t="s">
        <v>2851</v>
      </c>
      <c r="G786" s="662" t="s">
        <v>633</v>
      </c>
      <c r="H786" s="662" t="s">
        <v>2634</v>
      </c>
      <c r="I786" s="662" t="s">
        <v>2635</v>
      </c>
      <c r="J786" s="662" t="s">
        <v>2636</v>
      </c>
      <c r="K786" s="662" t="s">
        <v>2637</v>
      </c>
      <c r="L786" s="664">
        <v>2851.1964640915917</v>
      </c>
      <c r="M786" s="664">
        <v>46</v>
      </c>
      <c r="N786" s="665">
        <v>131155.03734821323</v>
      </c>
    </row>
    <row r="787" spans="1:14" ht="14.4" customHeight="1" x14ac:dyDescent="0.3">
      <c r="A787" s="660" t="s">
        <v>579</v>
      </c>
      <c r="B787" s="661" t="s">
        <v>580</v>
      </c>
      <c r="C787" s="662" t="s">
        <v>593</v>
      </c>
      <c r="D787" s="663" t="s">
        <v>2848</v>
      </c>
      <c r="E787" s="662" t="s">
        <v>1919</v>
      </c>
      <c r="F787" s="663" t="s">
        <v>2851</v>
      </c>
      <c r="G787" s="662" t="s">
        <v>633</v>
      </c>
      <c r="H787" s="662" t="s">
        <v>2638</v>
      </c>
      <c r="I787" s="662" t="s">
        <v>237</v>
      </c>
      <c r="J787" s="662" t="s">
        <v>2639</v>
      </c>
      <c r="K787" s="662" t="s">
        <v>2640</v>
      </c>
      <c r="L787" s="664">
        <v>211.92000521179412</v>
      </c>
      <c r="M787" s="664">
        <v>60</v>
      </c>
      <c r="N787" s="665">
        <v>12715.200312707648</v>
      </c>
    </row>
    <row r="788" spans="1:14" ht="14.4" customHeight="1" x14ac:dyDescent="0.3">
      <c r="A788" s="660" t="s">
        <v>579</v>
      </c>
      <c r="B788" s="661" t="s">
        <v>580</v>
      </c>
      <c r="C788" s="662" t="s">
        <v>593</v>
      </c>
      <c r="D788" s="663" t="s">
        <v>2848</v>
      </c>
      <c r="E788" s="662" t="s">
        <v>1919</v>
      </c>
      <c r="F788" s="663" t="s">
        <v>2851</v>
      </c>
      <c r="G788" s="662" t="s">
        <v>633</v>
      </c>
      <c r="H788" s="662" t="s">
        <v>1926</v>
      </c>
      <c r="I788" s="662" t="s">
        <v>1927</v>
      </c>
      <c r="J788" s="662" t="s">
        <v>1928</v>
      </c>
      <c r="K788" s="662" t="s">
        <v>1929</v>
      </c>
      <c r="L788" s="664">
        <v>2191.145</v>
      </c>
      <c r="M788" s="664">
        <v>2</v>
      </c>
      <c r="N788" s="665">
        <v>4382.29</v>
      </c>
    </row>
    <row r="789" spans="1:14" ht="14.4" customHeight="1" x14ac:dyDescent="0.3">
      <c r="A789" s="660" t="s">
        <v>579</v>
      </c>
      <c r="B789" s="661" t="s">
        <v>580</v>
      </c>
      <c r="C789" s="662" t="s">
        <v>593</v>
      </c>
      <c r="D789" s="663" t="s">
        <v>2848</v>
      </c>
      <c r="E789" s="662" t="s">
        <v>1919</v>
      </c>
      <c r="F789" s="663" t="s">
        <v>2851</v>
      </c>
      <c r="G789" s="662" t="s">
        <v>633</v>
      </c>
      <c r="H789" s="662" t="s">
        <v>2641</v>
      </c>
      <c r="I789" s="662" t="s">
        <v>2641</v>
      </c>
      <c r="J789" s="662" t="s">
        <v>2642</v>
      </c>
      <c r="K789" s="662" t="s">
        <v>2643</v>
      </c>
      <c r="L789" s="664">
        <v>3681.01</v>
      </c>
      <c r="M789" s="664">
        <v>4</v>
      </c>
      <c r="N789" s="665">
        <v>14724.04</v>
      </c>
    </row>
    <row r="790" spans="1:14" ht="14.4" customHeight="1" x14ac:dyDescent="0.3">
      <c r="A790" s="660" t="s">
        <v>579</v>
      </c>
      <c r="B790" s="661" t="s">
        <v>580</v>
      </c>
      <c r="C790" s="662" t="s">
        <v>593</v>
      </c>
      <c r="D790" s="663" t="s">
        <v>2848</v>
      </c>
      <c r="E790" s="662" t="s">
        <v>1919</v>
      </c>
      <c r="F790" s="663" t="s">
        <v>2851</v>
      </c>
      <c r="G790" s="662" t="s">
        <v>633</v>
      </c>
      <c r="H790" s="662" t="s">
        <v>2644</v>
      </c>
      <c r="I790" s="662" t="s">
        <v>2645</v>
      </c>
      <c r="J790" s="662" t="s">
        <v>2646</v>
      </c>
      <c r="K790" s="662" t="s">
        <v>2643</v>
      </c>
      <c r="L790" s="664">
        <v>1735.6600000000003</v>
      </c>
      <c r="M790" s="664">
        <v>1</v>
      </c>
      <c r="N790" s="665">
        <v>1735.6600000000003</v>
      </c>
    </row>
    <row r="791" spans="1:14" ht="14.4" customHeight="1" x14ac:dyDescent="0.3">
      <c r="A791" s="660" t="s">
        <v>579</v>
      </c>
      <c r="B791" s="661" t="s">
        <v>580</v>
      </c>
      <c r="C791" s="662" t="s">
        <v>593</v>
      </c>
      <c r="D791" s="663" t="s">
        <v>2848</v>
      </c>
      <c r="E791" s="662" t="s">
        <v>1919</v>
      </c>
      <c r="F791" s="663" t="s">
        <v>2851</v>
      </c>
      <c r="G791" s="662" t="s">
        <v>633</v>
      </c>
      <c r="H791" s="662" t="s">
        <v>1930</v>
      </c>
      <c r="I791" s="662" t="s">
        <v>1931</v>
      </c>
      <c r="J791" s="662" t="s">
        <v>1932</v>
      </c>
      <c r="K791" s="662" t="s">
        <v>1933</v>
      </c>
      <c r="L791" s="664">
        <v>3530.71</v>
      </c>
      <c r="M791" s="664">
        <v>1</v>
      </c>
      <c r="N791" s="665">
        <v>3530.71</v>
      </c>
    </row>
    <row r="792" spans="1:14" ht="14.4" customHeight="1" x14ac:dyDescent="0.3">
      <c r="A792" s="660" t="s">
        <v>579</v>
      </c>
      <c r="B792" s="661" t="s">
        <v>580</v>
      </c>
      <c r="C792" s="662" t="s">
        <v>593</v>
      </c>
      <c r="D792" s="663" t="s">
        <v>2848</v>
      </c>
      <c r="E792" s="662" t="s">
        <v>1919</v>
      </c>
      <c r="F792" s="663" t="s">
        <v>2851</v>
      </c>
      <c r="G792" s="662" t="s">
        <v>633</v>
      </c>
      <c r="H792" s="662" t="s">
        <v>2647</v>
      </c>
      <c r="I792" s="662" t="s">
        <v>2648</v>
      </c>
      <c r="J792" s="662" t="s">
        <v>2649</v>
      </c>
      <c r="K792" s="662" t="s">
        <v>2643</v>
      </c>
      <c r="L792" s="664">
        <v>1389.88943642343</v>
      </c>
      <c r="M792" s="664">
        <v>50</v>
      </c>
      <c r="N792" s="665">
        <v>69494.471821171494</v>
      </c>
    </row>
    <row r="793" spans="1:14" ht="14.4" customHeight="1" x14ac:dyDescent="0.3">
      <c r="A793" s="660" t="s">
        <v>579</v>
      </c>
      <c r="B793" s="661" t="s">
        <v>580</v>
      </c>
      <c r="C793" s="662" t="s">
        <v>593</v>
      </c>
      <c r="D793" s="663" t="s">
        <v>2848</v>
      </c>
      <c r="E793" s="662" t="s">
        <v>1919</v>
      </c>
      <c r="F793" s="663" t="s">
        <v>2851</v>
      </c>
      <c r="G793" s="662" t="s">
        <v>633</v>
      </c>
      <c r="H793" s="662" t="s">
        <v>2650</v>
      </c>
      <c r="I793" s="662" t="s">
        <v>2651</v>
      </c>
      <c r="J793" s="662" t="s">
        <v>2652</v>
      </c>
      <c r="K793" s="662" t="s">
        <v>2653</v>
      </c>
      <c r="L793" s="664">
        <v>3379.3899999999994</v>
      </c>
      <c r="M793" s="664">
        <v>1</v>
      </c>
      <c r="N793" s="665">
        <v>3379.3899999999994</v>
      </c>
    </row>
    <row r="794" spans="1:14" ht="14.4" customHeight="1" x14ac:dyDescent="0.3">
      <c r="A794" s="660" t="s">
        <v>579</v>
      </c>
      <c r="B794" s="661" t="s">
        <v>580</v>
      </c>
      <c r="C794" s="662" t="s">
        <v>593</v>
      </c>
      <c r="D794" s="663" t="s">
        <v>2848</v>
      </c>
      <c r="E794" s="662" t="s">
        <v>1919</v>
      </c>
      <c r="F794" s="663" t="s">
        <v>2851</v>
      </c>
      <c r="G794" s="662" t="s">
        <v>633</v>
      </c>
      <c r="H794" s="662" t="s">
        <v>2654</v>
      </c>
      <c r="I794" s="662" t="s">
        <v>237</v>
      </c>
      <c r="J794" s="662" t="s">
        <v>2655</v>
      </c>
      <c r="K794" s="662"/>
      <c r="L794" s="664">
        <v>312.19999999999993</v>
      </c>
      <c r="M794" s="664">
        <v>1</v>
      </c>
      <c r="N794" s="665">
        <v>312.19999999999993</v>
      </c>
    </row>
    <row r="795" spans="1:14" ht="14.4" customHeight="1" x14ac:dyDescent="0.3">
      <c r="A795" s="660" t="s">
        <v>579</v>
      </c>
      <c r="B795" s="661" t="s">
        <v>580</v>
      </c>
      <c r="C795" s="662" t="s">
        <v>593</v>
      </c>
      <c r="D795" s="663" t="s">
        <v>2848</v>
      </c>
      <c r="E795" s="662" t="s">
        <v>1919</v>
      </c>
      <c r="F795" s="663" t="s">
        <v>2851</v>
      </c>
      <c r="G795" s="662" t="s">
        <v>633</v>
      </c>
      <c r="H795" s="662" t="s">
        <v>1937</v>
      </c>
      <c r="I795" s="662" t="s">
        <v>237</v>
      </c>
      <c r="J795" s="662" t="s">
        <v>1938</v>
      </c>
      <c r="K795" s="662"/>
      <c r="L795" s="664">
        <v>177.69</v>
      </c>
      <c r="M795" s="664">
        <v>4</v>
      </c>
      <c r="N795" s="665">
        <v>710.76</v>
      </c>
    </row>
    <row r="796" spans="1:14" ht="14.4" customHeight="1" x14ac:dyDescent="0.3">
      <c r="A796" s="660" t="s">
        <v>579</v>
      </c>
      <c r="B796" s="661" t="s">
        <v>580</v>
      </c>
      <c r="C796" s="662" t="s">
        <v>593</v>
      </c>
      <c r="D796" s="663" t="s">
        <v>2848</v>
      </c>
      <c r="E796" s="662" t="s">
        <v>1919</v>
      </c>
      <c r="F796" s="663" t="s">
        <v>2851</v>
      </c>
      <c r="G796" s="662" t="s">
        <v>633</v>
      </c>
      <c r="H796" s="662" t="s">
        <v>2656</v>
      </c>
      <c r="I796" s="662" t="s">
        <v>2656</v>
      </c>
      <c r="J796" s="662" t="s">
        <v>1941</v>
      </c>
      <c r="K796" s="662" t="s">
        <v>2657</v>
      </c>
      <c r="L796" s="664">
        <v>3202.848679946389</v>
      </c>
      <c r="M796" s="664">
        <v>17</v>
      </c>
      <c r="N796" s="665">
        <v>54448.42755908861</v>
      </c>
    </row>
    <row r="797" spans="1:14" ht="14.4" customHeight="1" x14ac:dyDescent="0.3">
      <c r="A797" s="660" t="s">
        <v>579</v>
      </c>
      <c r="B797" s="661" t="s">
        <v>580</v>
      </c>
      <c r="C797" s="662" t="s">
        <v>593</v>
      </c>
      <c r="D797" s="663" t="s">
        <v>2848</v>
      </c>
      <c r="E797" s="662" t="s">
        <v>1919</v>
      </c>
      <c r="F797" s="663" t="s">
        <v>2851</v>
      </c>
      <c r="G797" s="662" t="s">
        <v>633</v>
      </c>
      <c r="H797" s="662" t="s">
        <v>2658</v>
      </c>
      <c r="I797" s="662" t="s">
        <v>2658</v>
      </c>
      <c r="J797" s="662" t="s">
        <v>1941</v>
      </c>
      <c r="K797" s="662" t="s">
        <v>1936</v>
      </c>
      <c r="L797" s="664">
        <v>4888.4506189215363</v>
      </c>
      <c r="M797" s="664">
        <v>4</v>
      </c>
      <c r="N797" s="665">
        <v>19553.802475686145</v>
      </c>
    </row>
    <row r="798" spans="1:14" ht="14.4" customHeight="1" x14ac:dyDescent="0.3">
      <c r="A798" s="660" t="s">
        <v>579</v>
      </c>
      <c r="B798" s="661" t="s">
        <v>580</v>
      </c>
      <c r="C798" s="662" t="s">
        <v>593</v>
      </c>
      <c r="D798" s="663" t="s">
        <v>2848</v>
      </c>
      <c r="E798" s="662" t="s">
        <v>1919</v>
      </c>
      <c r="F798" s="663" t="s">
        <v>2851</v>
      </c>
      <c r="G798" s="662" t="s">
        <v>633</v>
      </c>
      <c r="H798" s="662" t="s">
        <v>1939</v>
      </c>
      <c r="I798" s="662" t="s">
        <v>1940</v>
      </c>
      <c r="J798" s="662" t="s">
        <v>1941</v>
      </c>
      <c r="K798" s="662" t="s">
        <v>1942</v>
      </c>
      <c r="L798" s="664">
        <v>0</v>
      </c>
      <c r="M798" s="664">
        <v>0</v>
      </c>
      <c r="N798" s="665">
        <v>0</v>
      </c>
    </row>
    <row r="799" spans="1:14" ht="14.4" customHeight="1" x14ac:dyDescent="0.3">
      <c r="A799" s="660" t="s">
        <v>579</v>
      </c>
      <c r="B799" s="661" t="s">
        <v>580</v>
      </c>
      <c r="C799" s="662" t="s">
        <v>593</v>
      </c>
      <c r="D799" s="663" t="s">
        <v>2848</v>
      </c>
      <c r="E799" s="662" t="s">
        <v>1919</v>
      </c>
      <c r="F799" s="663" t="s">
        <v>2851</v>
      </c>
      <c r="G799" s="662" t="s">
        <v>1608</v>
      </c>
      <c r="H799" s="662" t="s">
        <v>2659</v>
      </c>
      <c r="I799" s="662" t="s">
        <v>2660</v>
      </c>
      <c r="J799" s="662" t="s">
        <v>2661</v>
      </c>
      <c r="K799" s="662" t="s">
        <v>1675</v>
      </c>
      <c r="L799" s="664">
        <v>42.97999999999999</v>
      </c>
      <c r="M799" s="664">
        <v>2</v>
      </c>
      <c r="N799" s="665">
        <v>85.95999999999998</v>
      </c>
    </row>
    <row r="800" spans="1:14" ht="14.4" customHeight="1" x14ac:dyDescent="0.3">
      <c r="A800" s="660" t="s">
        <v>579</v>
      </c>
      <c r="B800" s="661" t="s">
        <v>580</v>
      </c>
      <c r="C800" s="662" t="s">
        <v>593</v>
      </c>
      <c r="D800" s="663" t="s">
        <v>2848</v>
      </c>
      <c r="E800" s="662" t="s">
        <v>1919</v>
      </c>
      <c r="F800" s="663" t="s">
        <v>2851</v>
      </c>
      <c r="G800" s="662" t="s">
        <v>1608</v>
      </c>
      <c r="H800" s="662" t="s">
        <v>2662</v>
      </c>
      <c r="I800" s="662" t="s">
        <v>2663</v>
      </c>
      <c r="J800" s="662" t="s">
        <v>2664</v>
      </c>
      <c r="K800" s="662" t="s">
        <v>2665</v>
      </c>
      <c r="L800" s="664">
        <v>202.85999062840241</v>
      </c>
      <c r="M800" s="664">
        <v>5</v>
      </c>
      <c r="N800" s="665">
        <v>1014.2999531420121</v>
      </c>
    </row>
    <row r="801" spans="1:14" ht="14.4" customHeight="1" x14ac:dyDescent="0.3">
      <c r="A801" s="660" t="s">
        <v>579</v>
      </c>
      <c r="B801" s="661" t="s">
        <v>580</v>
      </c>
      <c r="C801" s="662" t="s">
        <v>593</v>
      </c>
      <c r="D801" s="663" t="s">
        <v>2848</v>
      </c>
      <c r="E801" s="662" t="s">
        <v>1919</v>
      </c>
      <c r="F801" s="663" t="s">
        <v>2851</v>
      </c>
      <c r="G801" s="662" t="s">
        <v>1608</v>
      </c>
      <c r="H801" s="662" t="s">
        <v>1952</v>
      </c>
      <c r="I801" s="662" t="s">
        <v>1953</v>
      </c>
      <c r="J801" s="662" t="s">
        <v>1954</v>
      </c>
      <c r="K801" s="662" t="s">
        <v>1675</v>
      </c>
      <c r="L801" s="664">
        <v>33.569999999999993</v>
      </c>
      <c r="M801" s="664">
        <v>5</v>
      </c>
      <c r="N801" s="665">
        <v>167.84999999999997</v>
      </c>
    </row>
    <row r="802" spans="1:14" ht="14.4" customHeight="1" x14ac:dyDescent="0.3">
      <c r="A802" s="660" t="s">
        <v>579</v>
      </c>
      <c r="B802" s="661" t="s">
        <v>580</v>
      </c>
      <c r="C802" s="662" t="s">
        <v>593</v>
      </c>
      <c r="D802" s="663" t="s">
        <v>2848</v>
      </c>
      <c r="E802" s="662" t="s">
        <v>1919</v>
      </c>
      <c r="F802" s="663" t="s">
        <v>2851</v>
      </c>
      <c r="G802" s="662" t="s">
        <v>1608</v>
      </c>
      <c r="H802" s="662" t="s">
        <v>2666</v>
      </c>
      <c r="I802" s="662" t="s">
        <v>2667</v>
      </c>
      <c r="J802" s="662" t="s">
        <v>2668</v>
      </c>
      <c r="K802" s="662" t="s">
        <v>2669</v>
      </c>
      <c r="L802" s="664">
        <v>206.99969954769256</v>
      </c>
      <c r="M802" s="664">
        <v>24</v>
      </c>
      <c r="N802" s="665">
        <v>4967.9927891446214</v>
      </c>
    </row>
    <row r="803" spans="1:14" ht="14.4" customHeight="1" x14ac:dyDescent="0.3">
      <c r="A803" s="660" t="s">
        <v>579</v>
      </c>
      <c r="B803" s="661" t="s">
        <v>580</v>
      </c>
      <c r="C803" s="662" t="s">
        <v>593</v>
      </c>
      <c r="D803" s="663" t="s">
        <v>2848</v>
      </c>
      <c r="E803" s="662" t="s">
        <v>1919</v>
      </c>
      <c r="F803" s="663" t="s">
        <v>2851</v>
      </c>
      <c r="G803" s="662" t="s">
        <v>1608</v>
      </c>
      <c r="H803" s="662" t="s">
        <v>2670</v>
      </c>
      <c r="I803" s="662" t="s">
        <v>2670</v>
      </c>
      <c r="J803" s="662" t="s">
        <v>2671</v>
      </c>
      <c r="K803" s="662" t="s">
        <v>2672</v>
      </c>
      <c r="L803" s="664">
        <v>424.97998107118354</v>
      </c>
      <c r="M803" s="664">
        <v>86</v>
      </c>
      <c r="N803" s="665">
        <v>36548.278372121786</v>
      </c>
    </row>
    <row r="804" spans="1:14" ht="14.4" customHeight="1" x14ac:dyDescent="0.3">
      <c r="A804" s="660" t="s">
        <v>579</v>
      </c>
      <c r="B804" s="661" t="s">
        <v>580</v>
      </c>
      <c r="C804" s="662" t="s">
        <v>593</v>
      </c>
      <c r="D804" s="663" t="s">
        <v>2848</v>
      </c>
      <c r="E804" s="662" t="s">
        <v>1919</v>
      </c>
      <c r="F804" s="663" t="s">
        <v>2851</v>
      </c>
      <c r="G804" s="662" t="s">
        <v>1608</v>
      </c>
      <c r="H804" s="662" t="s">
        <v>2673</v>
      </c>
      <c r="I804" s="662" t="s">
        <v>2674</v>
      </c>
      <c r="J804" s="662" t="s">
        <v>2675</v>
      </c>
      <c r="K804" s="662" t="s">
        <v>2676</v>
      </c>
      <c r="L804" s="664">
        <v>217.49999115661876</v>
      </c>
      <c r="M804" s="664">
        <v>55</v>
      </c>
      <c r="N804" s="665">
        <v>11962.499513614031</v>
      </c>
    </row>
    <row r="805" spans="1:14" ht="14.4" customHeight="1" x14ac:dyDescent="0.3">
      <c r="A805" s="660" t="s">
        <v>579</v>
      </c>
      <c r="B805" s="661" t="s">
        <v>580</v>
      </c>
      <c r="C805" s="662" t="s">
        <v>593</v>
      </c>
      <c r="D805" s="663" t="s">
        <v>2848</v>
      </c>
      <c r="E805" s="662" t="s">
        <v>1919</v>
      </c>
      <c r="F805" s="663" t="s">
        <v>2851</v>
      </c>
      <c r="G805" s="662" t="s">
        <v>1608</v>
      </c>
      <c r="H805" s="662" t="s">
        <v>1964</v>
      </c>
      <c r="I805" s="662" t="s">
        <v>1964</v>
      </c>
      <c r="J805" s="662" t="s">
        <v>1965</v>
      </c>
      <c r="K805" s="662" t="s">
        <v>1963</v>
      </c>
      <c r="L805" s="664">
        <v>116.25</v>
      </c>
      <c r="M805" s="664">
        <v>1</v>
      </c>
      <c r="N805" s="665">
        <v>116.25</v>
      </c>
    </row>
    <row r="806" spans="1:14" ht="14.4" customHeight="1" x14ac:dyDescent="0.3">
      <c r="A806" s="660" t="s">
        <v>579</v>
      </c>
      <c r="B806" s="661" t="s">
        <v>580</v>
      </c>
      <c r="C806" s="662" t="s">
        <v>593</v>
      </c>
      <c r="D806" s="663" t="s">
        <v>2848</v>
      </c>
      <c r="E806" s="662" t="s">
        <v>1919</v>
      </c>
      <c r="F806" s="663" t="s">
        <v>2851</v>
      </c>
      <c r="G806" s="662" t="s">
        <v>1608</v>
      </c>
      <c r="H806" s="662" t="s">
        <v>1969</v>
      </c>
      <c r="I806" s="662" t="s">
        <v>1970</v>
      </c>
      <c r="J806" s="662" t="s">
        <v>1971</v>
      </c>
      <c r="K806" s="662" t="s">
        <v>1675</v>
      </c>
      <c r="L806" s="664">
        <v>44.779994457022113</v>
      </c>
      <c r="M806" s="664">
        <v>4</v>
      </c>
      <c r="N806" s="665">
        <v>179.11997782808845</v>
      </c>
    </row>
    <row r="807" spans="1:14" ht="14.4" customHeight="1" x14ac:dyDescent="0.3">
      <c r="A807" s="660" t="s">
        <v>579</v>
      </c>
      <c r="B807" s="661" t="s">
        <v>580</v>
      </c>
      <c r="C807" s="662" t="s">
        <v>593</v>
      </c>
      <c r="D807" s="663" t="s">
        <v>2848</v>
      </c>
      <c r="E807" s="662" t="s">
        <v>1919</v>
      </c>
      <c r="F807" s="663" t="s">
        <v>2851</v>
      </c>
      <c r="G807" s="662" t="s">
        <v>1608</v>
      </c>
      <c r="H807" s="662" t="s">
        <v>2677</v>
      </c>
      <c r="I807" s="662" t="s">
        <v>2677</v>
      </c>
      <c r="J807" s="662" t="s">
        <v>2678</v>
      </c>
      <c r="K807" s="662" t="s">
        <v>2679</v>
      </c>
      <c r="L807" s="664">
        <v>0</v>
      </c>
      <c r="M807" s="664">
        <v>0</v>
      </c>
      <c r="N807" s="665">
        <v>0</v>
      </c>
    </row>
    <row r="808" spans="1:14" ht="14.4" customHeight="1" x14ac:dyDescent="0.3">
      <c r="A808" s="660" t="s">
        <v>579</v>
      </c>
      <c r="B808" s="661" t="s">
        <v>580</v>
      </c>
      <c r="C808" s="662" t="s">
        <v>593</v>
      </c>
      <c r="D808" s="663" t="s">
        <v>2848</v>
      </c>
      <c r="E808" s="662" t="s">
        <v>1981</v>
      </c>
      <c r="F808" s="663" t="s">
        <v>2852</v>
      </c>
      <c r="G808" s="662"/>
      <c r="H808" s="662" t="s">
        <v>1986</v>
      </c>
      <c r="I808" s="662" t="s">
        <v>1987</v>
      </c>
      <c r="J808" s="662" t="s">
        <v>1988</v>
      </c>
      <c r="K808" s="662" t="s">
        <v>1989</v>
      </c>
      <c r="L808" s="664">
        <v>276</v>
      </c>
      <c r="M808" s="664">
        <v>1.2</v>
      </c>
      <c r="N808" s="665">
        <v>331.2</v>
      </c>
    </row>
    <row r="809" spans="1:14" ht="14.4" customHeight="1" x14ac:dyDescent="0.3">
      <c r="A809" s="660" t="s">
        <v>579</v>
      </c>
      <c r="B809" s="661" t="s">
        <v>580</v>
      </c>
      <c r="C809" s="662" t="s">
        <v>593</v>
      </c>
      <c r="D809" s="663" t="s">
        <v>2848</v>
      </c>
      <c r="E809" s="662" t="s">
        <v>1981</v>
      </c>
      <c r="F809" s="663" t="s">
        <v>2852</v>
      </c>
      <c r="G809" s="662"/>
      <c r="H809" s="662" t="s">
        <v>1990</v>
      </c>
      <c r="I809" s="662" t="s">
        <v>1990</v>
      </c>
      <c r="J809" s="662" t="s">
        <v>1991</v>
      </c>
      <c r="K809" s="662" t="s">
        <v>1992</v>
      </c>
      <c r="L809" s="664">
        <v>220.84984089850263</v>
      </c>
      <c r="M809" s="664">
        <v>3.599999999999997</v>
      </c>
      <c r="N809" s="665">
        <v>795.05942723460885</v>
      </c>
    </row>
    <row r="810" spans="1:14" ht="14.4" customHeight="1" x14ac:dyDescent="0.3">
      <c r="A810" s="660" t="s">
        <v>579</v>
      </c>
      <c r="B810" s="661" t="s">
        <v>580</v>
      </c>
      <c r="C810" s="662" t="s">
        <v>593</v>
      </c>
      <c r="D810" s="663" t="s">
        <v>2848</v>
      </c>
      <c r="E810" s="662" t="s">
        <v>1981</v>
      </c>
      <c r="F810" s="663" t="s">
        <v>2852</v>
      </c>
      <c r="G810" s="662" t="s">
        <v>633</v>
      </c>
      <c r="H810" s="662" t="s">
        <v>1993</v>
      </c>
      <c r="I810" s="662" t="s">
        <v>1993</v>
      </c>
      <c r="J810" s="662" t="s">
        <v>1994</v>
      </c>
      <c r="K810" s="662" t="s">
        <v>1995</v>
      </c>
      <c r="L810" s="664">
        <v>72.840078161811348</v>
      </c>
      <c r="M810" s="664">
        <v>13</v>
      </c>
      <c r="N810" s="665">
        <v>946.92101610354746</v>
      </c>
    </row>
    <row r="811" spans="1:14" ht="14.4" customHeight="1" x14ac:dyDescent="0.3">
      <c r="A811" s="660" t="s">
        <v>579</v>
      </c>
      <c r="B811" s="661" t="s">
        <v>580</v>
      </c>
      <c r="C811" s="662" t="s">
        <v>593</v>
      </c>
      <c r="D811" s="663" t="s">
        <v>2848</v>
      </c>
      <c r="E811" s="662" t="s">
        <v>1981</v>
      </c>
      <c r="F811" s="663" t="s">
        <v>2852</v>
      </c>
      <c r="G811" s="662" t="s">
        <v>633</v>
      </c>
      <c r="H811" s="662" t="s">
        <v>2000</v>
      </c>
      <c r="I811" s="662" t="s">
        <v>2001</v>
      </c>
      <c r="J811" s="662" t="s">
        <v>2002</v>
      </c>
      <c r="K811" s="662" t="s">
        <v>2003</v>
      </c>
      <c r="L811" s="664">
        <v>123.10418896596133</v>
      </c>
      <c r="M811" s="664">
        <v>9</v>
      </c>
      <c r="N811" s="665">
        <v>1107.937700693652</v>
      </c>
    </row>
    <row r="812" spans="1:14" ht="14.4" customHeight="1" x14ac:dyDescent="0.3">
      <c r="A812" s="660" t="s">
        <v>579</v>
      </c>
      <c r="B812" s="661" t="s">
        <v>580</v>
      </c>
      <c r="C812" s="662" t="s">
        <v>593</v>
      </c>
      <c r="D812" s="663" t="s">
        <v>2848</v>
      </c>
      <c r="E812" s="662" t="s">
        <v>1981</v>
      </c>
      <c r="F812" s="663" t="s">
        <v>2852</v>
      </c>
      <c r="G812" s="662" t="s">
        <v>633</v>
      </c>
      <c r="H812" s="662" t="s">
        <v>2004</v>
      </c>
      <c r="I812" s="662" t="s">
        <v>2005</v>
      </c>
      <c r="J812" s="662" t="s">
        <v>2006</v>
      </c>
      <c r="K812" s="662" t="s">
        <v>2007</v>
      </c>
      <c r="L812" s="664">
        <v>33.25497451772133</v>
      </c>
      <c r="M812" s="664">
        <v>4</v>
      </c>
      <c r="N812" s="665">
        <v>133.01989807088532</v>
      </c>
    </row>
    <row r="813" spans="1:14" ht="14.4" customHeight="1" x14ac:dyDescent="0.3">
      <c r="A813" s="660" t="s">
        <v>579</v>
      </c>
      <c r="B813" s="661" t="s">
        <v>580</v>
      </c>
      <c r="C813" s="662" t="s">
        <v>593</v>
      </c>
      <c r="D813" s="663" t="s">
        <v>2848</v>
      </c>
      <c r="E813" s="662" t="s">
        <v>1981</v>
      </c>
      <c r="F813" s="663" t="s">
        <v>2852</v>
      </c>
      <c r="G813" s="662" t="s">
        <v>633</v>
      </c>
      <c r="H813" s="662" t="s">
        <v>2680</v>
      </c>
      <c r="I813" s="662" t="s">
        <v>2681</v>
      </c>
      <c r="J813" s="662" t="s">
        <v>2682</v>
      </c>
      <c r="K813" s="662" t="s">
        <v>2683</v>
      </c>
      <c r="L813" s="664">
        <v>428.73159523809528</v>
      </c>
      <c r="M813" s="664">
        <v>3.5</v>
      </c>
      <c r="N813" s="665">
        <v>1500.5605833333334</v>
      </c>
    </row>
    <row r="814" spans="1:14" ht="14.4" customHeight="1" x14ac:dyDescent="0.3">
      <c r="A814" s="660" t="s">
        <v>579</v>
      </c>
      <c r="B814" s="661" t="s">
        <v>580</v>
      </c>
      <c r="C814" s="662" t="s">
        <v>593</v>
      </c>
      <c r="D814" s="663" t="s">
        <v>2848</v>
      </c>
      <c r="E814" s="662" t="s">
        <v>1981</v>
      </c>
      <c r="F814" s="663" t="s">
        <v>2852</v>
      </c>
      <c r="G814" s="662" t="s">
        <v>633</v>
      </c>
      <c r="H814" s="662" t="s">
        <v>2012</v>
      </c>
      <c r="I814" s="662" t="s">
        <v>2013</v>
      </c>
      <c r="J814" s="662" t="s">
        <v>2014</v>
      </c>
      <c r="K814" s="662" t="s">
        <v>2015</v>
      </c>
      <c r="L814" s="664">
        <v>1256.9307378118588</v>
      </c>
      <c r="M814" s="664">
        <v>18.1233</v>
      </c>
      <c r="N814" s="665">
        <v>22779.732840585661</v>
      </c>
    </row>
    <row r="815" spans="1:14" ht="14.4" customHeight="1" x14ac:dyDescent="0.3">
      <c r="A815" s="660" t="s">
        <v>579</v>
      </c>
      <c r="B815" s="661" t="s">
        <v>580</v>
      </c>
      <c r="C815" s="662" t="s">
        <v>593</v>
      </c>
      <c r="D815" s="663" t="s">
        <v>2848</v>
      </c>
      <c r="E815" s="662" t="s">
        <v>1981</v>
      </c>
      <c r="F815" s="663" t="s">
        <v>2852</v>
      </c>
      <c r="G815" s="662" t="s">
        <v>633</v>
      </c>
      <c r="H815" s="662" t="s">
        <v>2684</v>
      </c>
      <c r="I815" s="662" t="s">
        <v>2685</v>
      </c>
      <c r="J815" s="662" t="s">
        <v>2686</v>
      </c>
      <c r="K815" s="662" t="s">
        <v>2687</v>
      </c>
      <c r="L815" s="664">
        <v>641.98868724317003</v>
      </c>
      <c r="M815" s="664">
        <v>3.2</v>
      </c>
      <c r="N815" s="665">
        <v>2054.3637991781443</v>
      </c>
    </row>
    <row r="816" spans="1:14" ht="14.4" customHeight="1" x14ac:dyDescent="0.3">
      <c r="A816" s="660" t="s">
        <v>579</v>
      </c>
      <c r="B816" s="661" t="s">
        <v>580</v>
      </c>
      <c r="C816" s="662" t="s">
        <v>593</v>
      </c>
      <c r="D816" s="663" t="s">
        <v>2848</v>
      </c>
      <c r="E816" s="662" t="s">
        <v>1981</v>
      </c>
      <c r="F816" s="663" t="s">
        <v>2852</v>
      </c>
      <c r="G816" s="662" t="s">
        <v>633</v>
      </c>
      <c r="H816" s="662" t="s">
        <v>2688</v>
      </c>
      <c r="I816" s="662" t="s">
        <v>2689</v>
      </c>
      <c r="J816" s="662" t="s">
        <v>2690</v>
      </c>
      <c r="K816" s="662" t="s">
        <v>2691</v>
      </c>
      <c r="L816" s="664">
        <v>57.55</v>
      </c>
      <c r="M816" s="664">
        <v>1</v>
      </c>
      <c r="N816" s="665">
        <v>57.55</v>
      </c>
    </row>
    <row r="817" spans="1:14" ht="14.4" customHeight="1" x14ac:dyDescent="0.3">
      <c r="A817" s="660" t="s">
        <v>579</v>
      </c>
      <c r="B817" s="661" t="s">
        <v>580</v>
      </c>
      <c r="C817" s="662" t="s">
        <v>593</v>
      </c>
      <c r="D817" s="663" t="s">
        <v>2848</v>
      </c>
      <c r="E817" s="662" t="s">
        <v>1981</v>
      </c>
      <c r="F817" s="663" t="s">
        <v>2852</v>
      </c>
      <c r="G817" s="662" t="s">
        <v>633</v>
      </c>
      <c r="H817" s="662" t="s">
        <v>2016</v>
      </c>
      <c r="I817" s="662" t="s">
        <v>2017</v>
      </c>
      <c r="J817" s="662" t="s">
        <v>2018</v>
      </c>
      <c r="K817" s="662" t="s">
        <v>2019</v>
      </c>
      <c r="L817" s="664">
        <v>241.91002484737294</v>
      </c>
      <c r="M817" s="664">
        <v>30.6</v>
      </c>
      <c r="N817" s="665">
        <v>7402.4467603296125</v>
      </c>
    </row>
    <row r="818" spans="1:14" ht="14.4" customHeight="1" x14ac:dyDescent="0.3">
      <c r="A818" s="660" t="s">
        <v>579</v>
      </c>
      <c r="B818" s="661" t="s">
        <v>580</v>
      </c>
      <c r="C818" s="662" t="s">
        <v>593</v>
      </c>
      <c r="D818" s="663" t="s">
        <v>2848</v>
      </c>
      <c r="E818" s="662" t="s">
        <v>1981</v>
      </c>
      <c r="F818" s="663" t="s">
        <v>2852</v>
      </c>
      <c r="G818" s="662" t="s">
        <v>633</v>
      </c>
      <c r="H818" s="662" t="s">
        <v>2020</v>
      </c>
      <c r="I818" s="662" t="s">
        <v>2021</v>
      </c>
      <c r="J818" s="662" t="s">
        <v>2022</v>
      </c>
      <c r="K818" s="662" t="s">
        <v>2023</v>
      </c>
      <c r="L818" s="664">
        <v>93.831703058213392</v>
      </c>
      <c r="M818" s="664">
        <v>51</v>
      </c>
      <c r="N818" s="665">
        <v>4785.4168559688833</v>
      </c>
    </row>
    <row r="819" spans="1:14" ht="14.4" customHeight="1" x14ac:dyDescent="0.3">
      <c r="A819" s="660" t="s">
        <v>579</v>
      </c>
      <c r="B819" s="661" t="s">
        <v>580</v>
      </c>
      <c r="C819" s="662" t="s">
        <v>593</v>
      </c>
      <c r="D819" s="663" t="s">
        <v>2848</v>
      </c>
      <c r="E819" s="662" t="s">
        <v>1981</v>
      </c>
      <c r="F819" s="663" t="s">
        <v>2852</v>
      </c>
      <c r="G819" s="662" t="s">
        <v>633</v>
      </c>
      <c r="H819" s="662" t="s">
        <v>2024</v>
      </c>
      <c r="I819" s="662" t="s">
        <v>2025</v>
      </c>
      <c r="J819" s="662" t="s">
        <v>2026</v>
      </c>
      <c r="K819" s="662" t="s">
        <v>1989</v>
      </c>
      <c r="L819" s="664">
        <v>2899.2110116927106</v>
      </c>
      <c r="M819" s="664">
        <v>7.6</v>
      </c>
      <c r="N819" s="665">
        <v>22034.003688864599</v>
      </c>
    </row>
    <row r="820" spans="1:14" ht="14.4" customHeight="1" x14ac:dyDescent="0.3">
      <c r="A820" s="660" t="s">
        <v>579</v>
      </c>
      <c r="B820" s="661" t="s">
        <v>580</v>
      </c>
      <c r="C820" s="662" t="s">
        <v>593</v>
      </c>
      <c r="D820" s="663" t="s">
        <v>2848</v>
      </c>
      <c r="E820" s="662" t="s">
        <v>1981</v>
      </c>
      <c r="F820" s="663" t="s">
        <v>2852</v>
      </c>
      <c r="G820" s="662" t="s">
        <v>633</v>
      </c>
      <c r="H820" s="662" t="s">
        <v>2027</v>
      </c>
      <c r="I820" s="662" t="s">
        <v>2028</v>
      </c>
      <c r="J820" s="662" t="s">
        <v>2029</v>
      </c>
      <c r="K820" s="662" t="s">
        <v>2030</v>
      </c>
      <c r="L820" s="664">
        <v>49.45</v>
      </c>
      <c r="M820" s="664">
        <v>22</v>
      </c>
      <c r="N820" s="665">
        <v>1087.9000000000001</v>
      </c>
    </row>
    <row r="821" spans="1:14" ht="14.4" customHeight="1" x14ac:dyDescent="0.3">
      <c r="A821" s="660" t="s">
        <v>579</v>
      </c>
      <c r="B821" s="661" t="s">
        <v>580</v>
      </c>
      <c r="C821" s="662" t="s">
        <v>593</v>
      </c>
      <c r="D821" s="663" t="s">
        <v>2848</v>
      </c>
      <c r="E821" s="662" t="s">
        <v>1981</v>
      </c>
      <c r="F821" s="663" t="s">
        <v>2852</v>
      </c>
      <c r="G821" s="662" t="s">
        <v>633</v>
      </c>
      <c r="H821" s="662" t="s">
        <v>2031</v>
      </c>
      <c r="I821" s="662" t="s">
        <v>2032</v>
      </c>
      <c r="J821" s="662" t="s">
        <v>2033</v>
      </c>
      <c r="K821" s="662" t="s">
        <v>2034</v>
      </c>
      <c r="L821" s="664">
        <v>81.099832683699177</v>
      </c>
      <c r="M821" s="664">
        <v>21</v>
      </c>
      <c r="N821" s="665">
        <v>1703.0964863576828</v>
      </c>
    </row>
    <row r="822" spans="1:14" ht="14.4" customHeight="1" x14ac:dyDescent="0.3">
      <c r="A822" s="660" t="s">
        <v>579</v>
      </c>
      <c r="B822" s="661" t="s">
        <v>580</v>
      </c>
      <c r="C822" s="662" t="s">
        <v>593</v>
      </c>
      <c r="D822" s="663" t="s">
        <v>2848</v>
      </c>
      <c r="E822" s="662" t="s">
        <v>1981</v>
      </c>
      <c r="F822" s="663" t="s">
        <v>2852</v>
      </c>
      <c r="G822" s="662" t="s">
        <v>633</v>
      </c>
      <c r="H822" s="662" t="s">
        <v>2035</v>
      </c>
      <c r="I822" s="662" t="s">
        <v>2036</v>
      </c>
      <c r="J822" s="662" t="s">
        <v>2037</v>
      </c>
      <c r="K822" s="662" t="s">
        <v>2038</v>
      </c>
      <c r="L822" s="664">
        <v>678.12</v>
      </c>
      <c r="M822" s="664">
        <v>4</v>
      </c>
      <c r="N822" s="665">
        <v>2712.48</v>
      </c>
    </row>
    <row r="823" spans="1:14" ht="14.4" customHeight="1" x14ac:dyDescent="0.3">
      <c r="A823" s="660" t="s">
        <v>579</v>
      </c>
      <c r="B823" s="661" t="s">
        <v>580</v>
      </c>
      <c r="C823" s="662" t="s">
        <v>593</v>
      </c>
      <c r="D823" s="663" t="s">
        <v>2848</v>
      </c>
      <c r="E823" s="662" t="s">
        <v>1981</v>
      </c>
      <c r="F823" s="663" t="s">
        <v>2852</v>
      </c>
      <c r="G823" s="662" t="s">
        <v>633</v>
      </c>
      <c r="H823" s="662" t="s">
        <v>2039</v>
      </c>
      <c r="I823" s="662" t="s">
        <v>2040</v>
      </c>
      <c r="J823" s="662" t="s">
        <v>2041</v>
      </c>
      <c r="K823" s="662" t="s">
        <v>2042</v>
      </c>
      <c r="L823" s="664">
        <v>605.26800000000003</v>
      </c>
      <c r="M823" s="664">
        <v>0.35</v>
      </c>
      <c r="N823" s="665">
        <v>211.84380000000002</v>
      </c>
    </row>
    <row r="824" spans="1:14" ht="14.4" customHeight="1" x14ac:dyDescent="0.3">
      <c r="A824" s="660" t="s">
        <v>579</v>
      </c>
      <c r="B824" s="661" t="s">
        <v>580</v>
      </c>
      <c r="C824" s="662" t="s">
        <v>593</v>
      </c>
      <c r="D824" s="663" t="s">
        <v>2848</v>
      </c>
      <c r="E824" s="662" t="s">
        <v>1981</v>
      </c>
      <c r="F824" s="663" t="s">
        <v>2852</v>
      </c>
      <c r="G824" s="662" t="s">
        <v>633</v>
      </c>
      <c r="H824" s="662" t="s">
        <v>2043</v>
      </c>
      <c r="I824" s="662" t="s">
        <v>2044</v>
      </c>
      <c r="J824" s="662" t="s">
        <v>2045</v>
      </c>
      <c r="K824" s="662" t="s">
        <v>2046</v>
      </c>
      <c r="L824" s="664">
        <v>517.49999999999989</v>
      </c>
      <c r="M824" s="664">
        <v>4.8</v>
      </c>
      <c r="N824" s="665">
        <v>2483.9999999999991</v>
      </c>
    </row>
    <row r="825" spans="1:14" ht="14.4" customHeight="1" x14ac:dyDescent="0.3">
      <c r="A825" s="660" t="s">
        <v>579</v>
      </c>
      <c r="B825" s="661" t="s">
        <v>580</v>
      </c>
      <c r="C825" s="662" t="s">
        <v>593</v>
      </c>
      <c r="D825" s="663" t="s">
        <v>2848</v>
      </c>
      <c r="E825" s="662" t="s">
        <v>1981</v>
      </c>
      <c r="F825" s="663" t="s">
        <v>2852</v>
      </c>
      <c r="G825" s="662" t="s">
        <v>633</v>
      </c>
      <c r="H825" s="662" t="s">
        <v>2047</v>
      </c>
      <c r="I825" s="662" t="s">
        <v>2048</v>
      </c>
      <c r="J825" s="662" t="s">
        <v>2049</v>
      </c>
      <c r="K825" s="662" t="s">
        <v>2050</v>
      </c>
      <c r="L825" s="664">
        <v>115.30999999999999</v>
      </c>
      <c r="M825" s="664">
        <v>1</v>
      </c>
      <c r="N825" s="665">
        <v>115.30999999999999</v>
      </c>
    </row>
    <row r="826" spans="1:14" ht="14.4" customHeight="1" x14ac:dyDescent="0.3">
      <c r="A826" s="660" t="s">
        <v>579</v>
      </c>
      <c r="B826" s="661" t="s">
        <v>580</v>
      </c>
      <c r="C826" s="662" t="s">
        <v>593</v>
      </c>
      <c r="D826" s="663" t="s">
        <v>2848</v>
      </c>
      <c r="E826" s="662" t="s">
        <v>1981</v>
      </c>
      <c r="F826" s="663" t="s">
        <v>2852</v>
      </c>
      <c r="G826" s="662" t="s">
        <v>633</v>
      </c>
      <c r="H826" s="662" t="s">
        <v>2692</v>
      </c>
      <c r="I826" s="662" t="s">
        <v>2693</v>
      </c>
      <c r="J826" s="662" t="s">
        <v>2694</v>
      </c>
      <c r="K826" s="662" t="s">
        <v>2147</v>
      </c>
      <c r="L826" s="664">
        <v>76.770090574513318</v>
      </c>
      <c r="M826" s="664">
        <v>1</v>
      </c>
      <c r="N826" s="665">
        <v>76.770090574513318</v>
      </c>
    </row>
    <row r="827" spans="1:14" ht="14.4" customHeight="1" x14ac:dyDescent="0.3">
      <c r="A827" s="660" t="s">
        <v>579</v>
      </c>
      <c r="B827" s="661" t="s">
        <v>580</v>
      </c>
      <c r="C827" s="662" t="s">
        <v>593</v>
      </c>
      <c r="D827" s="663" t="s">
        <v>2848</v>
      </c>
      <c r="E827" s="662" t="s">
        <v>1981</v>
      </c>
      <c r="F827" s="663" t="s">
        <v>2852</v>
      </c>
      <c r="G827" s="662" t="s">
        <v>633</v>
      </c>
      <c r="H827" s="662" t="s">
        <v>2051</v>
      </c>
      <c r="I827" s="662" t="s">
        <v>2052</v>
      </c>
      <c r="J827" s="662" t="s">
        <v>2053</v>
      </c>
      <c r="K827" s="662" t="s">
        <v>2054</v>
      </c>
      <c r="L827" s="664">
        <v>109.95</v>
      </c>
      <c r="M827" s="664">
        <v>1</v>
      </c>
      <c r="N827" s="665">
        <v>109.95</v>
      </c>
    </row>
    <row r="828" spans="1:14" ht="14.4" customHeight="1" x14ac:dyDescent="0.3">
      <c r="A828" s="660" t="s">
        <v>579</v>
      </c>
      <c r="B828" s="661" t="s">
        <v>580</v>
      </c>
      <c r="C828" s="662" t="s">
        <v>593</v>
      </c>
      <c r="D828" s="663" t="s">
        <v>2848</v>
      </c>
      <c r="E828" s="662" t="s">
        <v>1981</v>
      </c>
      <c r="F828" s="663" t="s">
        <v>2852</v>
      </c>
      <c r="G828" s="662" t="s">
        <v>633</v>
      </c>
      <c r="H828" s="662" t="s">
        <v>2695</v>
      </c>
      <c r="I828" s="662" t="s">
        <v>2695</v>
      </c>
      <c r="J828" s="662" t="s">
        <v>2696</v>
      </c>
      <c r="K828" s="662" t="s">
        <v>2697</v>
      </c>
      <c r="L828" s="664">
        <v>814.62893167418383</v>
      </c>
      <c r="M828" s="664">
        <v>4.5999999999999996</v>
      </c>
      <c r="N828" s="665">
        <v>3747.2930857012452</v>
      </c>
    </row>
    <row r="829" spans="1:14" ht="14.4" customHeight="1" x14ac:dyDescent="0.3">
      <c r="A829" s="660" t="s">
        <v>579</v>
      </c>
      <c r="B829" s="661" t="s">
        <v>580</v>
      </c>
      <c r="C829" s="662" t="s">
        <v>593</v>
      </c>
      <c r="D829" s="663" t="s">
        <v>2848</v>
      </c>
      <c r="E829" s="662" t="s">
        <v>1981</v>
      </c>
      <c r="F829" s="663" t="s">
        <v>2852</v>
      </c>
      <c r="G829" s="662" t="s">
        <v>633</v>
      </c>
      <c r="H829" s="662" t="s">
        <v>2698</v>
      </c>
      <c r="I829" s="662" t="s">
        <v>2699</v>
      </c>
      <c r="J829" s="662" t="s">
        <v>2700</v>
      </c>
      <c r="K829" s="662" t="s">
        <v>2077</v>
      </c>
      <c r="L829" s="664">
        <v>1440.9511414440822</v>
      </c>
      <c r="M829" s="664">
        <v>1.5</v>
      </c>
      <c r="N829" s="665">
        <v>2161.4267121661233</v>
      </c>
    </row>
    <row r="830" spans="1:14" ht="14.4" customHeight="1" x14ac:dyDescent="0.3">
      <c r="A830" s="660" t="s">
        <v>579</v>
      </c>
      <c r="B830" s="661" t="s">
        <v>580</v>
      </c>
      <c r="C830" s="662" t="s">
        <v>593</v>
      </c>
      <c r="D830" s="663" t="s">
        <v>2848</v>
      </c>
      <c r="E830" s="662" t="s">
        <v>1981</v>
      </c>
      <c r="F830" s="663" t="s">
        <v>2852</v>
      </c>
      <c r="G830" s="662" t="s">
        <v>633</v>
      </c>
      <c r="H830" s="662" t="s">
        <v>2701</v>
      </c>
      <c r="I830" s="662" t="s">
        <v>2701</v>
      </c>
      <c r="J830" s="662" t="s">
        <v>2702</v>
      </c>
      <c r="K830" s="662" t="s">
        <v>2703</v>
      </c>
      <c r="L830" s="664">
        <v>1077.1978516905428</v>
      </c>
      <c r="M830" s="664">
        <v>32</v>
      </c>
      <c r="N830" s="665">
        <v>34470.331254097371</v>
      </c>
    </row>
    <row r="831" spans="1:14" ht="14.4" customHeight="1" x14ac:dyDescent="0.3">
      <c r="A831" s="660" t="s">
        <v>579</v>
      </c>
      <c r="B831" s="661" t="s">
        <v>580</v>
      </c>
      <c r="C831" s="662" t="s">
        <v>593</v>
      </c>
      <c r="D831" s="663" t="s">
        <v>2848</v>
      </c>
      <c r="E831" s="662" t="s">
        <v>1981</v>
      </c>
      <c r="F831" s="663" t="s">
        <v>2852</v>
      </c>
      <c r="G831" s="662" t="s">
        <v>633</v>
      </c>
      <c r="H831" s="662" t="s">
        <v>2062</v>
      </c>
      <c r="I831" s="662" t="s">
        <v>2063</v>
      </c>
      <c r="J831" s="662" t="s">
        <v>2064</v>
      </c>
      <c r="K831" s="662" t="s">
        <v>2065</v>
      </c>
      <c r="L831" s="664">
        <v>246.28968516439593</v>
      </c>
      <c r="M831" s="664">
        <v>12</v>
      </c>
      <c r="N831" s="665">
        <v>2955.4762219727513</v>
      </c>
    </row>
    <row r="832" spans="1:14" ht="14.4" customHeight="1" x14ac:dyDescent="0.3">
      <c r="A832" s="660" t="s">
        <v>579</v>
      </c>
      <c r="B832" s="661" t="s">
        <v>580</v>
      </c>
      <c r="C832" s="662" t="s">
        <v>593</v>
      </c>
      <c r="D832" s="663" t="s">
        <v>2848</v>
      </c>
      <c r="E832" s="662" t="s">
        <v>1981</v>
      </c>
      <c r="F832" s="663" t="s">
        <v>2852</v>
      </c>
      <c r="G832" s="662" t="s">
        <v>633</v>
      </c>
      <c r="H832" s="662" t="s">
        <v>2704</v>
      </c>
      <c r="I832" s="662" t="s">
        <v>2705</v>
      </c>
      <c r="J832" s="662" t="s">
        <v>2706</v>
      </c>
      <c r="K832" s="662" t="s">
        <v>2707</v>
      </c>
      <c r="L832" s="664">
        <v>93.579688942604321</v>
      </c>
      <c r="M832" s="664">
        <v>1</v>
      </c>
      <c r="N832" s="665">
        <v>93.579688942604321</v>
      </c>
    </row>
    <row r="833" spans="1:14" ht="14.4" customHeight="1" x14ac:dyDescent="0.3">
      <c r="A833" s="660" t="s">
        <v>579</v>
      </c>
      <c r="B833" s="661" t="s">
        <v>580</v>
      </c>
      <c r="C833" s="662" t="s">
        <v>593</v>
      </c>
      <c r="D833" s="663" t="s">
        <v>2848</v>
      </c>
      <c r="E833" s="662" t="s">
        <v>1981</v>
      </c>
      <c r="F833" s="663" t="s">
        <v>2852</v>
      </c>
      <c r="G833" s="662" t="s">
        <v>633</v>
      </c>
      <c r="H833" s="662" t="s">
        <v>2708</v>
      </c>
      <c r="I833" s="662" t="s">
        <v>2708</v>
      </c>
      <c r="J833" s="662" t="s">
        <v>2709</v>
      </c>
      <c r="K833" s="662" t="s">
        <v>2710</v>
      </c>
      <c r="L833" s="664">
        <v>2095.0387832263336</v>
      </c>
      <c r="M833" s="664">
        <v>4</v>
      </c>
      <c r="N833" s="665">
        <v>8380.1551329053345</v>
      </c>
    </row>
    <row r="834" spans="1:14" ht="14.4" customHeight="1" x14ac:dyDescent="0.3">
      <c r="A834" s="660" t="s">
        <v>579</v>
      </c>
      <c r="B834" s="661" t="s">
        <v>580</v>
      </c>
      <c r="C834" s="662" t="s">
        <v>593</v>
      </c>
      <c r="D834" s="663" t="s">
        <v>2848</v>
      </c>
      <c r="E834" s="662" t="s">
        <v>1981</v>
      </c>
      <c r="F834" s="663" t="s">
        <v>2852</v>
      </c>
      <c r="G834" s="662" t="s">
        <v>633</v>
      </c>
      <c r="H834" s="662" t="s">
        <v>2711</v>
      </c>
      <c r="I834" s="662" t="s">
        <v>2711</v>
      </c>
      <c r="J834" s="662" t="s">
        <v>2712</v>
      </c>
      <c r="K834" s="662" t="s">
        <v>2713</v>
      </c>
      <c r="L834" s="664">
        <v>919.99847308780045</v>
      </c>
      <c r="M834" s="664">
        <v>2</v>
      </c>
      <c r="N834" s="665">
        <v>1839.9969461756009</v>
      </c>
    </row>
    <row r="835" spans="1:14" ht="14.4" customHeight="1" x14ac:dyDescent="0.3">
      <c r="A835" s="660" t="s">
        <v>579</v>
      </c>
      <c r="B835" s="661" t="s">
        <v>580</v>
      </c>
      <c r="C835" s="662" t="s">
        <v>593</v>
      </c>
      <c r="D835" s="663" t="s">
        <v>2848</v>
      </c>
      <c r="E835" s="662" t="s">
        <v>1981</v>
      </c>
      <c r="F835" s="663" t="s">
        <v>2852</v>
      </c>
      <c r="G835" s="662" t="s">
        <v>633</v>
      </c>
      <c r="H835" s="662" t="s">
        <v>2081</v>
      </c>
      <c r="I835" s="662" t="s">
        <v>2081</v>
      </c>
      <c r="J835" s="662" t="s">
        <v>2082</v>
      </c>
      <c r="K835" s="662" t="s">
        <v>2083</v>
      </c>
      <c r="L835" s="664">
        <v>166.75</v>
      </c>
      <c r="M835" s="664">
        <v>3.5</v>
      </c>
      <c r="N835" s="665">
        <v>583.625</v>
      </c>
    </row>
    <row r="836" spans="1:14" ht="14.4" customHeight="1" x14ac:dyDescent="0.3">
      <c r="A836" s="660" t="s">
        <v>579</v>
      </c>
      <c r="B836" s="661" t="s">
        <v>580</v>
      </c>
      <c r="C836" s="662" t="s">
        <v>593</v>
      </c>
      <c r="D836" s="663" t="s">
        <v>2848</v>
      </c>
      <c r="E836" s="662" t="s">
        <v>1981</v>
      </c>
      <c r="F836" s="663" t="s">
        <v>2852</v>
      </c>
      <c r="G836" s="662" t="s">
        <v>1608</v>
      </c>
      <c r="H836" s="662" t="s">
        <v>2088</v>
      </c>
      <c r="I836" s="662" t="s">
        <v>2089</v>
      </c>
      <c r="J836" s="662" t="s">
        <v>2090</v>
      </c>
      <c r="K836" s="662" t="s">
        <v>2091</v>
      </c>
      <c r="L836" s="664">
        <v>88.600000000000009</v>
      </c>
      <c r="M836" s="664">
        <v>12</v>
      </c>
      <c r="N836" s="665">
        <v>1063.2</v>
      </c>
    </row>
    <row r="837" spans="1:14" ht="14.4" customHeight="1" x14ac:dyDescent="0.3">
      <c r="A837" s="660" t="s">
        <v>579</v>
      </c>
      <c r="B837" s="661" t="s">
        <v>580</v>
      </c>
      <c r="C837" s="662" t="s">
        <v>593</v>
      </c>
      <c r="D837" s="663" t="s">
        <v>2848</v>
      </c>
      <c r="E837" s="662" t="s">
        <v>1981</v>
      </c>
      <c r="F837" s="663" t="s">
        <v>2852</v>
      </c>
      <c r="G837" s="662" t="s">
        <v>1608</v>
      </c>
      <c r="H837" s="662" t="s">
        <v>2092</v>
      </c>
      <c r="I837" s="662" t="s">
        <v>2093</v>
      </c>
      <c r="J837" s="662" t="s">
        <v>2010</v>
      </c>
      <c r="K837" s="662" t="s">
        <v>2094</v>
      </c>
      <c r="L837" s="664">
        <v>45.795306693614812</v>
      </c>
      <c r="M837" s="664">
        <v>875</v>
      </c>
      <c r="N837" s="665">
        <v>40070.893356912959</v>
      </c>
    </row>
    <row r="838" spans="1:14" ht="14.4" customHeight="1" x14ac:dyDescent="0.3">
      <c r="A838" s="660" t="s">
        <v>579</v>
      </c>
      <c r="B838" s="661" t="s">
        <v>580</v>
      </c>
      <c r="C838" s="662" t="s">
        <v>593</v>
      </c>
      <c r="D838" s="663" t="s">
        <v>2848</v>
      </c>
      <c r="E838" s="662" t="s">
        <v>1981</v>
      </c>
      <c r="F838" s="663" t="s">
        <v>2852</v>
      </c>
      <c r="G838" s="662" t="s">
        <v>1608</v>
      </c>
      <c r="H838" s="662" t="s">
        <v>2106</v>
      </c>
      <c r="I838" s="662" t="s">
        <v>2107</v>
      </c>
      <c r="J838" s="662" t="s">
        <v>2108</v>
      </c>
      <c r="K838" s="662" t="s">
        <v>2109</v>
      </c>
      <c r="L838" s="664">
        <v>74.700026022158951</v>
      </c>
      <c r="M838" s="664">
        <v>90</v>
      </c>
      <c r="N838" s="665">
        <v>6723.0023419943054</v>
      </c>
    </row>
    <row r="839" spans="1:14" ht="14.4" customHeight="1" x14ac:dyDescent="0.3">
      <c r="A839" s="660" t="s">
        <v>579</v>
      </c>
      <c r="B839" s="661" t="s">
        <v>580</v>
      </c>
      <c r="C839" s="662" t="s">
        <v>593</v>
      </c>
      <c r="D839" s="663" t="s">
        <v>2848</v>
      </c>
      <c r="E839" s="662" t="s">
        <v>1981</v>
      </c>
      <c r="F839" s="663" t="s">
        <v>2852</v>
      </c>
      <c r="G839" s="662" t="s">
        <v>1608</v>
      </c>
      <c r="H839" s="662" t="s">
        <v>2714</v>
      </c>
      <c r="I839" s="662" t="s">
        <v>2715</v>
      </c>
      <c r="J839" s="662" t="s">
        <v>2716</v>
      </c>
      <c r="K839" s="662" t="s">
        <v>2717</v>
      </c>
      <c r="L839" s="664">
        <v>262.03956087130257</v>
      </c>
      <c r="M839" s="664">
        <v>116</v>
      </c>
      <c r="N839" s="665">
        <v>30396.589061071099</v>
      </c>
    </row>
    <row r="840" spans="1:14" ht="14.4" customHeight="1" x14ac:dyDescent="0.3">
      <c r="A840" s="660" t="s">
        <v>579</v>
      </c>
      <c r="B840" s="661" t="s">
        <v>580</v>
      </c>
      <c r="C840" s="662" t="s">
        <v>593</v>
      </c>
      <c r="D840" s="663" t="s">
        <v>2848</v>
      </c>
      <c r="E840" s="662" t="s">
        <v>1981</v>
      </c>
      <c r="F840" s="663" t="s">
        <v>2852</v>
      </c>
      <c r="G840" s="662" t="s">
        <v>1608</v>
      </c>
      <c r="H840" s="662" t="s">
        <v>2114</v>
      </c>
      <c r="I840" s="662" t="s">
        <v>2115</v>
      </c>
      <c r="J840" s="662" t="s">
        <v>2116</v>
      </c>
      <c r="K840" s="662" t="s">
        <v>1989</v>
      </c>
      <c r="L840" s="664">
        <v>209.4354799026043</v>
      </c>
      <c r="M840" s="664">
        <v>74.2</v>
      </c>
      <c r="N840" s="665">
        <v>15540.112608773239</v>
      </c>
    </row>
    <row r="841" spans="1:14" ht="14.4" customHeight="1" x14ac:dyDescent="0.3">
      <c r="A841" s="660" t="s">
        <v>579</v>
      </c>
      <c r="B841" s="661" t="s">
        <v>580</v>
      </c>
      <c r="C841" s="662" t="s">
        <v>593</v>
      </c>
      <c r="D841" s="663" t="s">
        <v>2848</v>
      </c>
      <c r="E841" s="662" t="s">
        <v>1981</v>
      </c>
      <c r="F841" s="663" t="s">
        <v>2852</v>
      </c>
      <c r="G841" s="662" t="s">
        <v>1608</v>
      </c>
      <c r="H841" s="662" t="s">
        <v>2117</v>
      </c>
      <c r="I841" s="662" t="s">
        <v>2118</v>
      </c>
      <c r="J841" s="662" t="s">
        <v>2119</v>
      </c>
      <c r="K841" s="662" t="s">
        <v>2120</v>
      </c>
      <c r="L841" s="664">
        <v>75.220000000000013</v>
      </c>
      <c r="M841" s="664">
        <v>12</v>
      </c>
      <c r="N841" s="665">
        <v>902.6400000000001</v>
      </c>
    </row>
    <row r="842" spans="1:14" ht="14.4" customHeight="1" x14ac:dyDescent="0.3">
      <c r="A842" s="660" t="s">
        <v>579</v>
      </c>
      <c r="B842" s="661" t="s">
        <v>580</v>
      </c>
      <c r="C842" s="662" t="s">
        <v>593</v>
      </c>
      <c r="D842" s="663" t="s">
        <v>2848</v>
      </c>
      <c r="E842" s="662" t="s">
        <v>1981</v>
      </c>
      <c r="F842" s="663" t="s">
        <v>2852</v>
      </c>
      <c r="G842" s="662" t="s">
        <v>1608</v>
      </c>
      <c r="H842" s="662" t="s">
        <v>2125</v>
      </c>
      <c r="I842" s="662" t="s">
        <v>2126</v>
      </c>
      <c r="J842" s="662" t="s">
        <v>2127</v>
      </c>
      <c r="K842" s="662" t="s">
        <v>2109</v>
      </c>
      <c r="L842" s="664">
        <v>54.429839984211164</v>
      </c>
      <c r="M842" s="664">
        <v>44</v>
      </c>
      <c r="N842" s="665">
        <v>2394.9129593052912</v>
      </c>
    </row>
    <row r="843" spans="1:14" ht="14.4" customHeight="1" x14ac:dyDescent="0.3">
      <c r="A843" s="660" t="s">
        <v>579</v>
      </c>
      <c r="B843" s="661" t="s">
        <v>580</v>
      </c>
      <c r="C843" s="662" t="s">
        <v>593</v>
      </c>
      <c r="D843" s="663" t="s">
        <v>2848</v>
      </c>
      <c r="E843" s="662" t="s">
        <v>1981</v>
      </c>
      <c r="F843" s="663" t="s">
        <v>2852</v>
      </c>
      <c r="G843" s="662" t="s">
        <v>1608</v>
      </c>
      <c r="H843" s="662" t="s">
        <v>2718</v>
      </c>
      <c r="I843" s="662" t="s">
        <v>2719</v>
      </c>
      <c r="J843" s="662" t="s">
        <v>2720</v>
      </c>
      <c r="K843" s="662" t="s">
        <v>2721</v>
      </c>
      <c r="L843" s="664">
        <v>59.819962373524596</v>
      </c>
      <c r="M843" s="664">
        <v>6</v>
      </c>
      <c r="N843" s="665">
        <v>358.91977424114759</v>
      </c>
    </row>
    <row r="844" spans="1:14" ht="14.4" customHeight="1" x14ac:dyDescent="0.3">
      <c r="A844" s="660" t="s">
        <v>579</v>
      </c>
      <c r="B844" s="661" t="s">
        <v>580</v>
      </c>
      <c r="C844" s="662" t="s">
        <v>593</v>
      </c>
      <c r="D844" s="663" t="s">
        <v>2848</v>
      </c>
      <c r="E844" s="662" t="s">
        <v>1981</v>
      </c>
      <c r="F844" s="663" t="s">
        <v>2852</v>
      </c>
      <c r="G844" s="662" t="s">
        <v>1608</v>
      </c>
      <c r="H844" s="662" t="s">
        <v>2722</v>
      </c>
      <c r="I844" s="662" t="s">
        <v>2723</v>
      </c>
      <c r="J844" s="662" t="s">
        <v>2119</v>
      </c>
      <c r="K844" s="662" t="s">
        <v>2724</v>
      </c>
      <c r="L844" s="664">
        <v>46.2</v>
      </c>
      <c r="M844" s="664">
        <v>9</v>
      </c>
      <c r="N844" s="665">
        <v>415.8</v>
      </c>
    </row>
    <row r="845" spans="1:14" ht="14.4" customHeight="1" x14ac:dyDescent="0.3">
      <c r="A845" s="660" t="s">
        <v>579</v>
      </c>
      <c r="B845" s="661" t="s">
        <v>580</v>
      </c>
      <c r="C845" s="662" t="s">
        <v>593</v>
      </c>
      <c r="D845" s="663" t="s">
        <v>2848</v>
      </c>
      <c r="E845" s="662" t="s">
        <v>2139</v>
      </c>
      <c r="F845" s="663" t="s">
        <v>2853</v>
      </c>
      <c r="G845" s="662" t="s">
        <v>633</v>
      </c>
      <c r="H845" s="662" t="s">
        <v>2725</v>
      </c>
      <c r="I845" s="662" t="s">
        <v>2726</v>
      </c>
      <c r="J845" s="662" t="s">
        <v>2727</v>
      </c>
      <c r="K845" s="662" t="s">
        <v>2728</v>
      </c>
      <c r="L845" s="664">
        <v>96.064999999999998</v>
      </c>
      <c r="M845" s="664">
        <v>2</v>
      </c>
      <c r="N845" s="665">
        <v>192.13</v>
      </c>
    </row>
    <row r="846" spans="1:14" ht="14.4" customHeight="1" x14ac:dyDescent="0.3">
      <c r="A846" s="660" t="s">
        <v>579</v>
      </c>
      <c r="B846" s="661" t="s">
        <v>580</v>
      </c>
      <c r="C846" s="662" t="s">
        <v>593</v>
      </c>
      <c r="D846" s="663" t="s">
        <v>2848</v>
      </c>
      <c r="E846" s="662" t="s">
        <v>2139</v>
      </c>
      <c r="F846" s="663" t="s">
        <v>2853</v>
      </c>
      <c r="G846" s="662" t="s">
        <v>633</v>
      </c>
      <c r="H846" s="662" t="s">
        <v>2148</v>
      </c>
      <c r="I846" s="662" t="s">
        <v>2149</v>
      </c>
      <c r="J846" s="662" t="s">
        <v>2150</v>
      </c>
      <c r="K846" s="662" t="s">
        <v>2151</v>
      </c>
      <c r="L846" s="664">
        <v>93.095059265838159</v>
      </c>
      <c r="M846" s="664">
        <v>2</v>
      </c>
      <c r="N846" s="665">
        <v>186.19011853167632</v>
      </c>
    </row>
    <row r="847" spans="1:14" ht="14.4" customHeight="1" x14ac:dyDescent="0.3">
      <c r="A847" s="660" t="s">
        <v>579</v>
      </c>
      <c r="B847" s="661" t="s">
        <v>580</v>
      </c>
      <c r="C847" s="662" t="s">
        <v>593</v>
      </c>
      <c r="D847" s="663" t="s">
        <v>2848</v>
      </c>
      <c r="E847" s="662" t="s">
        <v>2139</v>
      </c>
      <c r="F847" s="663" t="s">
        <v>2853</v>
      </c>
      <c r="G847" s="662" t="s">
        <v>633</v>
      </c>
      <c r="H847" s="662" t="s">
        <v>2729</v>
      </c>
      <c r="I847" s="662" t="s">
        <v>2730</v>
      </c>
      <c r="J847" s="662" t="s">
        <v>2731</v>
      </c>
      <c r="K847" s="662" t="s">
        <v>2732</v>
      </c>
      <c r="L847" s="664">
        <v>163.23000000000008</v>
      </c>
      <c r="M847" s="664">
        <v>1</v>
      </c>
      <c r="N847" s="665">
        <v>163.23000000000008</v>
      </c>
    </row>
    <row r="848" spans="1:14" ht="14.4" customHeight="1" x14ac:dyDescent="0.3">
      <c r="A848" s="660" t="s">
        <v>579</v>
      </c>
      <c r="B848" s="661" t="s">
        <v>580</v>
      </c>
      <c r="C848" s="662" t="s">
        <v>593</v>
      </c>
      <c r="D848" s="663" t="s">
        <v>2848</v>
      </c>
      <c r="E848" s="662" t="s">
        <v>2139</v>
      </c>
      <c r="F848" s="663" t="s">
        <v>2853</v>
      </c>
      <c r="G848" s="662" t="s">
        <v>633</v>
      </c>
      <c r="H848" s="662" t="s">
        <v>2733</v>
      </c>
      <c r="I848" s="662" t="s">
        <v>2734</v>
      </c>
      <c r="J848" s="662" t="s">
        <v>2735</v>
      </c>
      <c r="K848" s="662" t="s">
        <v>2736</v>
      </c>
      <c r="L848" s="664">
        <v>148.78</v>
      </c>
      <c r="M848" s="664">
        <v>6</v>
      </c>
      <c r="N848" s="665">
        <v>892.68</v>
      </c>
    </row>
    <row r="849" spans="1:14" ht="14.4" customHeight="1" x14ac:dyDescent="0.3">
      <c r="A849" s="660" t="s">
        <v>579</v>
      </c>
      <c r="B849" s="661" t="s">
        <v>580</v>
      </c>
      <c r="C849" s="662" t="s">
        <v>593</v>
      </c>
      <c r="D849" s="663" t="s">
        <v>2848</v>
      </c>
      <c r="E849" s="662" t="s">
        <v>2139</v>
      </c>
      <c r="F849" s="663" t="s">
        <v>2853</v>
      </c>
      <c r="G849" s="662" t="s">
        <v>633</v>
      </c>
      <c r="H849" s="662" t="s">
        <v>2737</v>
      </c>
      <c r="I849" s="662" t="s">
        <v>2738</v>
      </c>
      <c r="J849" s="662" t="s">
        <v>2739</v>
      </c>
      <c r="K849" s="662" t="s">
        <v>2740</v>
      </c>
      <c r="L849" s="664">
        <v>278.76064065591504</v>
      </c>
      <c r="M849" s="664">
        <v>1</v>
      </c>
      <c r="N849" s="665">
        <v>278.76064065591504</v>
      </c>
    </row>
    <row r="850" spans="1:14" ht="14.4" customHeight="1" x14ac:dyDescent="0.3">
      <c r="A850" s="660" t="s">
        <v>579</v>
      </c>
      <c r="B850" s="661" t="s">
        <v>580</v>
      </c>
      <c r="C850" s="662" t="s">
        <v>593</v>
      </c>
      <c r="D850" s="663" t="s">
        <v>2848</v>
      </c>
      <c r="E850" s="662" t="s">
        <v>2139</v>
      </c>
      <c r="F850" s="663" t="s">
        <v>2853</v>
      </c>
      <c r="G850" s="662" t="s">
        <v>1608</v>
      </c>
      <c r="H850" s="662" t="s">
        <v>2152</v>
      </c>
      <c r="I850" s="662" t="s">
        <v>2153</v>
      </c>
      <c r="J850" s="662" t="s">
        <v>2154</v>
      </c>
      <c r="K850" s="662"/>
      <c r="L850" s="664">
        <v>56.903996379219436</v>
      </c>
      <c r="M850" s="664">
        <v>171</v>
      </c>
      <c r="N850" s="665">
        <v>9730.5833808465231</v>
      </c>
    </row>
    <row r="851" spans="1:14" ht="14.4" customHeight="1" x14ac:dyDescent="0.3">
      <c r="A851" s="660" t="s">
        <v>579</v>
      </c>
      <c r="B851" s="661" t="s">
        <v>580</v>
      </c>
      <c r="C851" s="662" t="s">
        <v>593</v>
      </c>
      <c r="D851" s="663" t="s">
        <v>2848</v>
      </c>
      <c r="E851" s="662" t="s">
        <v>2741</v>
      </c>
      <c r="F851" s="663" t="s">
        <v>2854</v>
      </c>
      <c r="G851" s="662"/>
      <c r="H851" s="662"/>
      <c r="I851" s="662" t="s">
        <v>2742</v>
      </c>
      <c r="J851" s="662" t="s">
        <v>2743</v>
      </c>
      <c r="K851" s="662"/>
      <c r="L851" s="664">
        <v>3842.0400000000004</v>
      </c>
      <c r="M851" s="664">
        <v>23</v>
      </c>
      <c r="N851" s="665">
        <v>88366.920000000013</v>
      </c>
    </row>
    <row r="852" spans="1:14" ht="14.4" customHeight="1" x14ac:dyDescent="0.3">
      <c r="A852" s="660" t="s">
        <v>579</v>
      </c>
      <c r="B852" s="661" t="s">
        <v>580</v>
      </c>
      <c r="C852" s="662" t="s">
        <v>593</v>
      </c>
      <c r="D852" s="663" t="s">
        <v>2848</v>
      </c>
      <c r="E852" s="662" t="s">
        <v>2741</v>
      </c>
      <c r="F852" s="663" t="s">
        <v>2854</v>
      </c>
      <c r="G852" s="662"/>
      <c r="H852" s="662"/>
      <c r="I852" s="662" t="s">
        <v>2744</v>
      </c>
      <c r="J852" s="662" t="s">
        <v>2745</v>
      </c>
      <c r="K852" s="662"/>
      <c r="L852" s="664">
        <v>1407.54</v>
      </c>
      <c r="M852" s="664">
        <v>179</v>
      </c>
      <c r="N852" s="665">
        <v>251949.66</v>
      </c>
    </row>
    <row r="853" spans="1:14" ht="14.4" customHeight="1" x14ac:dyDescent="0.3">
      <c r="A853" s="660" t="s">
        <v>579</v>
      </c>
      <c r="B853" s="661" t="s">
        <v>580</v>
      </c>
      <c r="C853" s="662" t="s">
        <v>593</v>
      </c>
      <c r="D853" s="663" t="s">
        <v>2848</v>
      </c>
      <c r="E853" s="662" t="s">
        <v>2741</v>
      </c>
      <c r="F853" s="663" t="s">
        <v>2854</v>
      </c>
      <c r="G853" s="662"/>
      <c r="H853" s="662"/>
      <c r="I853" s="662" t="s">
        <v>2746</v>
      </c>
      <c r="J853" s="662" t="s">
        <v>2747</v>
      </c>
      <c r="K853" s="662"/>
      <c r="L853" s="664">
        <v>2242.5</v>
      </c>
      <c r="M853" s="664">
        <v>2</v>
      </c>
      <c r="N853" s="665">
        <v>4485</v>
      </c>
    </row>
    <row r="854" spans="1:14" ht="14.4" customHeight="1" x14ac:dyDescent="0.3">
      <c r="A854" s="660" t="s">
        <v>579</v>
      </c>
      <c r="B854" s="661" t="s">
        <v>580</v>
      </c>
      <c r="C854" s="662" t="s">
        <v>593</v>
      </c>
      <c r="D854" s="663" t="s">
        <v>2848</v>
      </c>
      <c r="E854" s="662" t="s">
        <v>2741</v>
      </c>
      <c r="F854" s="663" t="s">
        <v>2854</v>
      </c>
      <c r="G854" s="662"/>
      <c r="H854" s="662"/>
      <c r="I854" s="662" t="s">
        <v>2748</v>
      </c>
      <c r="J854" s="662" t="s">
        <v>2749</v>
      </c>
      <c r="K854" s="662"/>
      <c r="L854" s="664">
        <v>2187.3000000000002</v>
      </c>
      <c r="M854" s="664">
        <v>7</v>
      </c>
      <c r="N854" s="665">
        <v>15311.1</v>
      </c>
    </row>
    <row r="855" spans="1:14" ht="14.4" customHeight="1" x14ac:dyDescent="0.3">
      <c r="A855" s="660" t="s">
        <v>579</v>
      </c>
      <c r="B855" s="661" t="s">
        <v>580</v>
      </c>
      <c r="C855" s="662" t="s">
        <v>593</v>
      </c>
      <c r="D855" s="663" t="s">
        <v>2848</v>
      </c>
      <c r="E855" s="662" t="s">
        <v>2741</v>
      </c>
      <c r="F855" s="663" t="s">
        <v>2854</v>
      </c>
      <c r="G855" s="662"/>
      <c r="H855" s="662"/>
      <c r="I855" s="662" t="s">
        <v>2750</v>
      </c>
      <c r="J855" s="662" t="s">
        <v>2751</v>
      </c>
      <c r="K855" s="662"/>
      <c r="L855" s="664">
        <v>8608.8999999999978</v>
      </c>
      <c r="M855" s="664">
        <v>28</v>
      </c>
      <c r="N855" s="665">
        <v>241049.19999999992</v>
      </c>
    </row>
    <row r="856" spans="1:14" ht="14.4" customHeight="1" x14ac:dyDescent="0.3">
      <c r="A856" s="660" t="s">
        <v>579</v>
      </c>
      <c r="B856" s="661" t="s">
        <v>580</v>
      </c>
      <c r="C856" s="662" t="s">
        <v>593</v>
      </c>
      <c r="D856" s="663" t="s">
        <v>2848</v>
      </c>
      <c r="E856" s="662" t="s">
        <v>2741</v>
      </c>
      <c r="F856" s="663" t="s">
        <v>2854</v>
      </c>
      <c r="G856" s="662"/>
      <c r="H856" s="662"/>
      <c r="I856" s="662" t="s">
        <v>2752</v>
      </c>
      <c r="J856" s="662" t="s">
        <v>2753</v>
      </c>
      <c r="K856" s="662"/>
      <c r="L856" s="664">
        <v>4466.54</v>
      </c>
      <c r="M856" s="664">
        <v>4</v>
      </c>
      <c r="N856" s="665">
        <v>17866.16</v>
      </c>
    </row>
    <row r="857" spans="1:14" ht="14.4" customHeight="1" x14ac:dyDescent="0.3">
      <c r="A857" s="660" t="s">
        <v>579</v>
      </c>
      <c r="B857" s="661" t="s">
        <v>580</v>
      </c>
      <c r="C857" s="662" t="s">
        <v>596</v>
      </c>
      <c r="D857" s="663" t="s">
        <v>2849</v>
      </c>
      <c r="E857" s="662" t="s">
        <v>602</v>
      </c>
      <c r="F857" s="663" t="s">
        <v>2850</v>
      </c>
      <c r="G857" s="662"/>
      <c r="H857" s="662" t="s">
        <v>2167</v>
      </c>
      <c r="I857" s="662" t="s">
        <v>2168</v>
      </c>
      <c r="J857" s="662" t="s">
        <v>2169</v>
      </c>
      <c r="K857" s="662" t="s">
        <v>2170</v>
      </c>
      <c r="L857" s="664">
        <v>260.72934382797257</v>
      </c>
      <c r="M857" s="664">
        <v>26</v>
      </c>
      <c r="N857" s="665">
        <v>6778.9629395272868</v>
      </c>
    </row>
    <row r="858" spans="1:14" ht="14.4" customHeight="1" x14ac:dyDescent="0.3">
      <c r="A858" s="660" t="s">
        <v>579</v>
      </c>
      <c r="B858" s="661" t="s">
        <v>580</v>
      </c>
      <c r="C858" s="662" t="s">
        <v>596</v>
      </c>
      <c r="D858" s="663" t="s">
        <v>2849</v>
      </c>
      <c r="E858" s="662" t="s">
        <v>602</v>
      </c>
      <c r="F858" s="663" t="s">
        <v>2850</v>
      </c>
      <c r="G858" s="662"/>
      <c r="H858" s="662" t="s">
        <v>627</v>
      </c>
      <c r="I858" s="662" t="s">
        <v>627</v>
      </c>
      <c r="J858" s="662" t="s">
        <v>628</v>
      </c>
      <c r="K858" s="662" t="s">
        <v>629</v>
      </c>
      <c r="L858" s="664">
        <v>109.25</v>
      </c>
      <c r="M858" s="664">
        <v>9</v>
      </c>
      <c r="N858" s="665">
        <v>983.25</v>
      </c>
    </row>
    <row r="859" spans="1:14" ht="14.4" customHeight="1" x14ac:dyDescent="0.3">
      <c r="A859" s="660" t="s">
        <v>579</v>
      </c>
      <c r="B859" s="661" t="s">
        <v>580</v>
      </c>
      <c r="C859" s="662" t="s">
        <v>596</v>
      </c>
      <c r="D859" s="663" t="s">
        <v>2849</v>
      </c>
      <c r="E859" s="662" t="s">
        <v>602</v>
      </c>
      <c r="F859" s="663" t="s">
        <v>2850</v>
      </c>
      <c r="G859" s="662" t="s">
        <v>633</v>
      </c>
      <c r="H859" s="662" t="s">
        <v>634</v>
      </c>
      <c r="I859" s="662" t="s">
        <v>634</v>
      </c>
      <c r="J859" s="662" t="s">
        <v>635</v>
      </c>
      <c r="K859" s="662" t="s">
        <v>636</v>
      </c>
      <c r="L859" s="664">
        <v>183.79996007495487</v>
      </c>
      <c r="M859" s="664">
        <v>46</v>
      </c>
      <c r="N859" s="665">
        <v>8454.7981634479238</v>
      </c>
    </row>
    <row r="860" spans="1:14" ht="14.4" customHeight="1" x14ac:dyDescent="0.3">
      <c r="A860" s="660" t="s">
        <v>579</v>
      </c>
      <c r="B860" s="661" t="s">
        <v>580</v>
      </c>
      <c r="C860" s="662" t="s">
        <v>596</v>
      </c>
      <c r="D860" s="663" t="s">
        <v>2849</v>
      </c>
      <c r="E860" s="662" t="s">
        <v>602</v>
      </c>
      <c r="F860" s="663" t="s">
        <v>2850</v>
      </c>
      <c r="G860" s="662" t="s">
        <v>633</v>
      </c>
      <c r="H860" s="662" t="s">
        <v>2171</v>
      </c>
      <c r="I860" s="662" t="s">
        <v>2171</v>
      </c>
      <c r="J860" s="662" t="s">
        <v>641</v>
      </c>
      <c r="K860" s="662" t="s">
        <v>2172</v>
      </c>
      <c r="L860" s="664">
        <v>132.24995137100203</v>
      </c>
      <c r="M860" s="664">
        <v>44</v>
      </c>
      <c r="N860" s="665">
        <v>5818.9978603240897</v>
      </c>
    </row>
    <row r="861" spans="1:14" ht="14.4" customHeight="1" x14ac:dyDescent="0.3">
      <c r="A861" s="660" t="s">
        <v>579</v>
      </c>
      <c r="B861" s="661" t="s">
        <v>580</v>
      </c>
      <c r="C861" s="662" t="s">
        <v>596</v>
      </c>
      <c r="D861" s="663" t="s">
        <v>2849</v>
      </c>
      <c r="E861" s="662" t="s">
        <v>602</v>
      </c>
      <c r="F861" s="663" t="s">
        <v>2850</v>
      </c>
      <c r="G861" s="662" t="s">
        <v>633</v>
      </c>
      <c r="H861" s="662" t="s">
        <v>649</v>
      </c>
      <c r="I861" s="662" t="s">
        <v>649</v>
      </c>
      <c r="J861" s="662" t="s">
        <v>635</v>
      </c>
      <c r="K861" s="662" t="s">
        <v>650</v>
      </c>
      <c r="L861" s="664">
        <v>97.750166335593832</v>
      </c>
      <c r="M861" s="664">
        <v>69</v>
      </c>
      <c r="N861" s="665">
        <v>6744.7614771559747</v>
      </c>
    </row>
    <row r="862" spans="1:14" ht="14.4" customHeight="1" x14ac:dyDescent="0.3">
      <c r="A862" s="660" t="s">
        <v>579</v>
      </c>
      <c r="B862" s="661" t="s">
        <v>580</v>
      </c>
      <c r="C862" s="662" t="s">
        <v>596</v>
      </c>
      <c r="D862" s="663" t="s">
        <v>2849</v>
      </c>
      <c r="E862" s="662" t="s">
        <v>602</v>
      </c>
      <c r="F862" s="663" t="s">
        <v>2850</v>
      </c>
      <c r="G862" s="662" t="s">
        <v>633</v>
      </c>
      <c r="H862" s="662" t="s">
        <v>659</v>
      </c>
      <c r="I862" s="662" t="s">
        <v>660</v>
      </c>
      <c r="J862" s="662" t="s">
        <v>661</v>
      </c>
      <c r="K862" s="662" t="s">
        <v>662</v>
      </c>
      <c r="L862" s="664">
        <v>87.245031421122988</v>
      </c>
      <c r="M862" s="664">
        <v>60</v>
      </c>
      <c r="N862" s="665">
        <v>5234.7018852673791</v>
      </c>
    </row>
    <row r="863" spans="1:14" ht="14.4" customHeight="1" x14ac:dyDescent="0.3">
      <c r="A863" s="660" t="s">
        <v>579</v>
      </c>
      <c r="B863" s="661" t="s">
        <v>580</v>
      </c>
      <c r="C863" s="662" t="s">
        <v>596</v>
      </c>
      <c r="D863" s="663" t="s">
        <v>2849</v>
      </c>
      <c r="E863" s="662" t="s">
        <v>602</v>
      </c>
      <c r="F863" s="663" t="s">
        <v>2850</v>
      </c>
      <c r="G863" s="662" t="s">
        <v>633</v>
      </c>
      <c r="H863" s="662" t="s">
        <v>663</v>
      </c>
      <c r="I863" s="662" t="s">
        <v>664</v>
      </c>
      <c r="J863" s="662" t="s">
        <v>665</v>
      </c>
      <c r="K863" s="662" t="s">
        <v>666</v>
      </c>
      <c r="L863" s="664">
        <v>100.02494804658055</v>
      </c>
      <c r="M863" s="664">
        <v>4</v>
      </c>
      <c r="N863" s="665">
        <v>400.09979218632219</v>
      </c>
    </row>
    <row r="864" spans="1:14" ht="14.4" customHeight="1" x14ac:dyDescent="0.3">
      <c r="A864" s="660" t="s">
        <v>579</v>
      </c>
      <c r="B864" s="661" t="s">
        <v>580</v>
      </c>
      <c r="C864" s="662" t="s">
        <v>596</v>
      </c>
      <c r="D864" s="663" t="s">
        <v>2849</v>
      </c>
      <c r="E864" s="662" t="s">
        <v>602</v>
      </c>
      <c r="F864" s="663" t="s">
        <v>2850</v>
      </c>
      <c r="G864" s="662" t="s">
        <v>633</v>
      </c>
      <c r="H864" s="662" t="s">
        <v>667</v>
      </c>
      <c r="I864" s="662" t="s">
        <v>668</v>
      </c>
      <c r="J864" s="662" t="s">
        <v>665</v>
      </c>
      <c r="K864" s="662" t="s">
        <v>669</v>
      </c>
      <c r="L864" s="664">
        <v>105.42000694261797</v>
      </c>
      <c r="M864" s="664">
        <v>38</v>
      </c>
      <c r="N864" s="665">
        <v>4005.9602638194829</v>
      </c>
    </row>
    <row r="865" spans="1:14" ht="14.4" customHeight="1" x14ac:dyDescent="0.3">
      <c r="A865" s="660" t="s">
        <v>579</v>
      </c>
      <c r="B865" s="661" t="s">
        <v>580</v>
      </c>
      <c r="C865" s="662" t="s">
        <v>596</v>
      </c>
      <c r="D865" s="663" t="s">
        <v>2849</v>
      </c>
      <c r="E865" s="662" t="s">
        <v>602</v>
      </c>
      <c r="F865" s="663" t="s">
        <v>2850</v>
      </c>
      <c r="G865" s="662" t="s">
        <v>633</v>
      </c>
      <c r="H865" s="662" t="s">
        <v>670</v>
      </c>
      <c r="I865" s="662" t="s">
        <v>671</v>
      </c>
      <c r="J865" s="662" t="s">
        <v>672</v>
      </c>
      <c r="K865" s="662" t="s">
        <v>673</v>
      </c>
      <c r="L865" s="664">
        <v>170.32628543172024</v>
      </c>
      <c r="M865" s="664">
        <v>8</v>
      </c>
      <c r="N865" s="665">
        <v>1362.6102834537619</v>
      </c>
    </row>
    <row r="866" spans="1:14" ht="14.4" customHeight="1" x14ac:dyDescent="0.3">
      <c r="A866" s="660" t="s">
        <v>579</v>
      </c>
      <c r="B866" s="661" t="s">
        <v>580</v>
      </c>
      <c r="C866" s="662" t="s">
        <v>596</v>
      </c>
      <c r="D866" s="663" t="s">
        <v>2849</v>
      </c>
      <c r="E866" s="662" t="s">
        <v>602</v>
      </c>
      <c r="F866" s="663" t="s">
        <v>2850</v>
      </c>
      <c r="G866" s="662" t="s">
        <v>633</v>
      </c>
      <c r="H866" s="662" t="s">
        <v>674</v>
      </c>
      <c r="I866" s="662" t="s">
        <v>675</v>
      </c>
      <c r="J866" s="662" t="s">
        <v>676</v>
      </c>
      <c r="K866" s="662" t="s">
        <v>677</v>
      </c>
      <c r="L866" s="664">
        <v>66.768199512755473</v>
      </c>
      <c r="M866" s="664">
        <v>5</v>
      </c>
      <c r="N866" s="665">
        <v>333.84099756377736</v>
      </c>
    </row>
    <row r="867" spans="1:14" ht="14.4" customHeight="1" x14ac:dyDescent="0.3">
      <c r="A867" s="660" t="s">
        <v>579</v>
      </c>
      <c r="B867" s="661" t="s">
        <v>580</v>
      </c>
      <c r="C867" s="662" t="s">
        <v>596</v>
      </c>
      <c r="D867" s="663" t="s">
        <v>2849</v>
      </c>
      <c r="E867" s="662" t="s">
        <v>602</v>
      </c>
      <c r="F867" s="663" t="s">
        <v>2850</v>
      </c>
      <c r="G867" s="662" t="s">
        <v>633</v>
      </c>
      <c r="H867" s="662" t="s">
        <v>706</v>
      </c>
      <c r="I867" s="662" t="s">
        <v>707</v>
      </c>
      <c r="J867" s="662" t="s">
        <v>708</v>
      </c>
      <c r="K867" s="662" t="s">
        <v>709</v>
      </c>
      <c r="L867" s="664">
        <v>28.990842796712638</v>
      </c>
      <c r="M867" s="664">
        <v>24</v>
      </c>
      <c r="N867" s="665">
        <v>695.78022712110328</v>
      </c>
    </row>
    <row r="868" spans="1:14" ht="14.4" customHeight="1" x14ac:dyDescent="0.3">
      <c r="A868" s="660" t="s">
        <v>579</v>
      </c>
      <c r="B868" s="661" t="s">
        <v>580</v>
      </c>
      <c r="C868" s="662" t="s">
        <v>596</v>
      </c>
      <c r="D868" s="663" t="s">
        <v>2849</v>
      </c>
      <c r="E868" s="662" t="s">
        <v>602</v>
      </c>
      <c r="F868" s="663" t="s">
        <v>2850</v>
      </c>
      <c r="G868" s="662" t="s">
        <v>633</v>
      </c>
      <c r="H868" s="662" t="s">
        <v>2176</v>
      </c>
      <c r="I868" s="662" t="s">
        <v>2177</v>
      </c>
      <c r="J868" s="662" t="s">
        <v>2178</v>
      </c>
      <c r="K868" s="662" t="s">
        <v>2179</v>
      </c>
      <c r="L868" s="664">
        <v>121.26333333333332</v>
      </c>
      <c r="M868" s="664">
        <v>9</v>
      </c>
      <c r="N868" s="665">
        <v>1091.3699999999999</v>
      </c>
    </row>
    <row r="869" spans="1:14" ht="14.4" customHeight="1" x14ac:dyDescent="0.3">
      <c r="A869" s="660" t="s">
        <v>579</v>
      </c>
      <c r="B869" s="661" t="s">
        <v>580</v>
      </c>
      <c r="C869" s="662" t="s">
        <v>596</v>
      </c>
      <c r="D869" s="663" t="s">
        <v>2849</v>
      </c>
      <c r="E869" s="662" t="s">
        <v>602</v>
      </c>
      <c r="F869" s="663" t="s">
        <v>2850</v>
      </c>
      <c r="G869" s="662" t="s">
        <v>633</v>
      </c>
      <c r="H869" s="662" t="s">
        <v>731</v>
      </c>
      <c r="I869" s="662" t="s">
        <v>732</v>
      </c>
      <c r="J869" s="662" t="s">
        <v>733</v>
      </c>
      <c r="K869" s="662" t="s">
        <v>734</v>
      </c>
      <c r="L869" s="664">
        <v>176.31</v>
      </c>
      <c r="M869" s="664">
        <v>1</v>
      </c>
      <c r="N869" s="665">
        <v>176.31</v>
      </c>
    </row>
    <row r="870" spans="1:14" ht="14.4" customHeight="1" x14ac:dyDescent="0.3">
      <c r="A870" s="660" t="s">
        <v>579</v>
      </c>
      <c r="B870" s="661" t="s">
        <v>580</v>
      </c>
      <c r="C870" s="662" t="s">
        <v>596</v>
      </c>
      <c r="D870" s="663" t="s">
        <v>2849</v>
      </c>
      <c r="E870" s="662" t="s">
        <v>602</v>
      </c>
      <c r="F870" s="663" t="s">
        <v>2850</v>
      </c>
      <c r="G870" s="662" t="s">
        <v>633</v>
      </c>
      <c r="H870" s="662" t="s">
        <v>750</v>
      </c>
      <c r="I870" s="662" t="s">
        <v>751</v>
      </c>
      <c r="J870" s="662" t="s">
        <v>752</v>
      </c>
      <c r="K870" s="662" t="s">
        <v>753</v>
      </c>
      <c r="L870" s="664">
        <v>369.7</v>
      </c>
      <c r="M870" s="664">
        <v>4</v>
      </c>
      <c r="N870" s="665">
        <v>1478.8</v>
      </c>
    </row>
    <row r="871" spans="1:14" ht="14.4" customHeight="1" x14ac:dyDescent="0.3">
      <c r="A871" s="660" t="s">
        <v>579</v>
      </c>
      <c r="B871" s="661" t="s">
        <v>580</v>
      </c>
      <c r="C871" s="662" t="s">
        <v>596</v>
      </c>
      <c r="D871" s="663" t="s">
        <v>2849</v>
      </c>
      <c r="E871" s="662" t="s">
        <v>602</v>
      </c>
      <c r="F871" s="663" t="s">
        <v>2850</v>
      </c>
      <c r="G871" s="662" t="s">
        <v>633</v>
      </c>
      <c r="H871" s="662" t="s">
        <v>770</v>
      </c>
      <c r="I871" s="662" t="s">
        <v>771</v>
      </c>
      <c r="J871" s="662" t="s">
        <v>772</v>
      </c>
      <c r="K871" s="662" t="s">
        <v>773</v>
      </c>
      <c r="L871" s="664">
        <v>260</v>
      </c>
      <c r="M871" s="664">
        <v>17</v>
      </c>
      <c r="N871" s="665">
        <v>4420</v>
      </c>
    </row>
    <row r="872" spans="1:14" ht="14.4" customHeight="1" x14ac:dyDescent="0.3">
      <c r="A872" s="660" t="s">
        <v>579</v>
      </c>
      <c r="B872" s="661" t="s">
        <v>580</v>
      </c>
      <c r="C872" s="662" t="s">
        <v>596</v>
      </c>
      <c r="D872" s="663" t="s">
        <v>2849</v>
      </c>
      <c r="E872" s="662" t="s">
        <v>602</v>
      </c>
      <c r="F872" s="663" t="s">
        <v>2850</v>
      </c>
      <c r="G872" s="662" t="s">
        <v>633</v>
      </c>
      <c r="H872" s="662" t="s">
        <v>2189</v>
      </c>
      <c r="I872" s="662" t="s">
        <v>2190</v>
      </c>
      <c r="J872" s="662" t="s">
        <v>2191</v>
      </c>
      <c r="K872" s="662" t="s">
        <v>2192</v>
      </c>
      <c r="L872" s="664">
        <v>460</v>
      </c>
      <c r="M872" s="664">
        <v>1</v>
      </c>
      <c r="N872" s="665">
        <v>460</v>
      </c>
    </row>
    <row r="873" spans="1:14" ht="14.4" customHeight="1" x14ac:dyDescent="0.3">
      <c r="A873" s="660" t="s">
        <v>579</v>
      </c>
      <c r="B873" s="661" t="s">
        <v>580</v>
      </c>
      <c r="C873" s="662" t="s">
        <v>596</v>
      </c>
      <c r="D873" s="663" t="s">
        <v>2849</v>
      </c>
      <c r="E873" s="662" t="s">
        <v>602</v>
      </c>
      <c r="F873" s="663" t="s">
        <v>2850</v>
      </c>
      <c r="G873" s="662" t="s">
        <v>633</v>
      </c>
      <c r="H873" s="662" t="s">
        <v>2754</v>
      </c>
      <c r="I873" s="662" t="s">
        <v>2755</v>
      </c>
      <c r="J873" s="662" t="s">
        <v>1226</v>
      </c>
      <c r="K873" s="662" t="s">
        <v>2756</v>
      </c>
      <c r="L873" s="664">
        <v>194.05000000000004</v>
      </c>
      <c r="M873" s="664">
        <v>39</v>
      </c>
      <c r="N873" s="665">
        <v>7567.9500000000016</v>
      </c>
    </row>
    <row r="874" spans="1:14" ht="14.4" customHeight="1" x14ac:dyDescent="0.3">
      <c r="A874" s="660" t="s">
        <v>579</v>
      </c>
      <c r="B874" s="661" t="s">
        <v>580</v>
      </c>
      <c r="C874" s="662" t="s">
        <v>596</v>
      </c>
      <c r="D874" s="663" t="s">
        <v>2849</v>
      </c>
      <c r="E874" s="662" t="s">
        <v>602</v>
      </c>
      <c r="F874" s="663" t="s">
        <v>2850</v>
      </c>
      <c r="G874" s="662" t="s">
        <v>633</v>
      </c>
      <c r="H874" s="662" t="s">
        <v>802</v>
      </c>
      <c r="I874" s="662" t="s">
        <v>802</v>
      </c>
      <c r="J874" s="662" t="s">
        <v>803</v>
      </c>
      <c r="K874" s="662" t="s">
        <v>804</v>
      </c>
      <c r="L874" s="664">
        <v>38.190026421570487</v>
      </c>
      <c r="M874" s="664">
        <v>75</v>
      </c>
      <c r="N874" s="665">
        <v>2864.2519816177864</v>
      </c>
    </row>
    <row r="875" spans="1:14" ht="14.4" customHeight="1" x14ac:dyDescent="0.3">
      <c r="A875" s="660" t="s">
        <v>579</v>
      </c>
      <c r="B875" s="661" t="s">
        <v>580</v>
      </c>
      <c r="C875" s="662" t="s">
        <v>596</v>
      </c>
      <c r="D875" s="663" t="s">
        <v>2849</v>
      </c>
      <c r="E875" s="662" t="s">
        <v>602</v>
      </c>
      <c r="F875" s="663" t="s">
        <v>2850</v>
      </c>
      <c r="G875" s="662" t="s">
        <v>633</v>
      </c>
      <c r="H875" s="662" t="s">
        <v>854</v>
      </c>
      <c r="I875" s="662" t="s">
        <v>855</v>
      </c>
      <c r="J875" s="662" t="s">
        <v>856</v>
      </c>
      <c r="K875" s="662" t="s">
        <v>857</v>
      </c>
      <c r="L875" s="664">
        <v>339.82128089067709</v>
      </c>
      <c r="M875" s="664">
        <v>10</v>
      </c>
      <c r="N875" s="665">
        <v>3398.212808906771</v>
      </c>
    </row>
    <row r="876" spans="1:14" ht="14.4" customHeight="1" x14ac:dyDescent="0.3">
      <c r="A876" s="660" t="s">
        <v>579</v>
      </c>
      <c r="B876" s="661" t="s">
        <v>580</v>
      </c>
      <c r="C876" s="662" t="s">
        <v>596</v>
      </c>
      <c r="D876" s="663" t="s">
        <v>2849</v>
      </c>
      <c r="E876" s="662" t="s">
        <v>602</v>
      </c>
      <c r="F876" s="663" t="s">
        <v>2850</v>
      </c>
      <c r="G876" s="662" t="s">
        <v>633</v>
      </c>
      <c r="H876" s="662" t="s">
        <v>877</v>
      </c>
      <c r="I876" s="662" t="s">
        <v>878</v>
      </c>
      <c r="J876" s="662" t="s">
        <v>879</v>
      </c>
      <c r="K876" s="662" t="s">
        <v>880</v>
      </c>
      <c r="L876" s="664">
        <v>331.0275305633117</v>
      </c>
      <c r="M876" s="664">
        <v>1</v>
      </c>
      <c r="N876" s="665">
        <v>331.0275305633117</v>
      </c>
    </row>
    <row r="877" spans="1:14" ht="14.4" customHeight="1" x14ac:dyDescent="0.3">
      <c r="A877" s="660" t="s">
        <v>579</v>
      </c>
      <c r="B877" s="661" t="s">
        <v>580</v>
      </c>
      <c r="C877" s="662" t="s">
        <v>596</v>
      </c>
      <c r="D877" s="663" t="s">
        <v>2849</v>
      </c>
      <c r="E877" s="662" t="s">
        <v>602</v>
      </c>
      <c r="F877" s="663" t="s">
        <v>2850</v>
      </c>
      <c r="G877" s="662" t="s">
        <v>633</v>
      </c>
      <c r="H877" s="662" t="s">
        <v>924</v>
      </c>
      <c r="I877" s="662" t="s">
        <v>925</v>
      </c>
      <c r="J877" s="662" t="s">
        <v>926</v>
      </c>
      <c r="K877" s="662" t="s">
        <v>927</v>
      </c>
      <c r="L877" s="664">
        <v>75.051666666666677</v>
      </c>
      <c r="M877" s="664">
        <v>6</v>
      </c>
      <c r="N877" s="665">
        <v>450.31000000000006</v>
      </c>
    </row>
    <row r="878" spans="1:14" ht="14.4" customHeight="1" x14ac:dyDescent="0.3">
      <c r="A878" s="660" t="s">
        <v>579</v>
      </c>
      <c r="B878" s="661" t="s">
        <v>580</v>
      </c>
      <c r="C878" s="662" t="s">
        <v>596</v>
      </c>
      <c r="D878" s="663" t="s">
        <v>2849</v>
      </c>
      <c r="E878" s="662" t="s">
        <v>602</v>
      </c>
      <c r="F878" s="663" t="s">
        <v>2850</v>
      </c>
      <c r="G878" s="662" t="s">
        <v>633</v>
      </c>
      <c r="H878" s="662" t="s">
        <v>952</v>
      </c>
      <c r="I878" s="662" t="s">
        <v>953</v>
      </c>
      <c r="J878" s="662" t="s">
        <v>954</v>
      </c>
      <c r="K878" s="662" t="s">
        <v>955</v>
      </c>
      <c r="L878" s="664">
        <v>68.3</v>
      </c>
      <c r="M878" s="664">
        <v>1</v>
      </c>
      <c r="N878" s="665">
        <v>68.3</v>
      </c>
    </row>
    <row r="879" spans="1:14" ht="14.4" customHeight="1" x14ac:dyDescent="0.3">
      <c r="A879" s="660" t="s">
        <v>579</v>
      </c>
      <c r="B879" s="661" t="s">
        <v>580</v>
      </c>
      <c r="C879" s="662" t="s">
        <v>596</v>
      </c>
      <c r="D879" s="663" t="s">
        <v>2849</v>
      </c>
      <c r="E879" s="662" t="s">
        <v>602</v>
      </c>
      <c r="F879" s="663" t="s">
        <v>2850</v>
      </c>
      <c r="G879" s="662" t="s">
        <v>633</v>
      </c>
      <c r="H879" s="662" t="s">
        <v>998</v>
      </c>
      <c r="I879" s="662" t="s">
        <v>999</v>
      </c>
      <c r="J879" s="662" t="s">
        <v>996</v>
      </c>
      <c r="K879" s="662" t="s">
        <v>1000</v>
      </c>
      <c r="L879" s="664">
        <v>292.47058871592003</v>
      </c>
      <c r="M879" s="664">
        <v>1</v>
      </c>
      <c r="N879" s="665">
        <v>292.47058871592003</v>
      </c>
    </row>
    <row r="880" spans="1:14" ht="14.4" customHeight="1" x14ac:dyDescent="0.3">
      <c r="A880" s="660" t="s">
        <v>579</v>
      </c>
      <c r="B880" s="661" t="s">
        <v>580</v>
      </c>
      <c r="C880" s="662" t="s">
        <v>596</v>
      </c>
      <c r="D880" s="663" t="s">
        <v>2849</v>
      </c>
      <c r="E880" s="662" t="s">
        <v>602</v>
      </c>
      <c r="F880" s="663" t="s">
        <v>2850</v>
      </c>
      <c r="G880" s="662" t="s">
        <v>633</v>
      </c>
      <c r="H880" s="662" t="s">
        <v>1005</v>
      </c>
      <c r="I880" s="662" t="s">
        <v>1006</v>
      </c>
      <c r="J880" s="662" t="s">
        <v>1007</v>
      </c>
      <c r="K880" s="662" t="s">
        <v>1008</v>
      </c>
      <c r="L880" s="664">
        <v>392.93028245452416</v>
      </c>
      <c r="M880" s="664">
        <v>591</v>
      </c>
      <c r="N880" s="665">
        <v>232221.79693062376</v>
      </c>
    </row>
    <row r="881" spans="1:14" ht="14.4" customHeight="1" x14ac:dyDescent="0.3">
      <c r="A881" s="660" t="s">
        <v>579</v>
      </c>
      <c r="B881" s="661" t="s">
        <v>580</v>
      </c>
      <c r="C881" s="662" t="s">
        <v>596</v>
      </c>
      <c r="D881" s="663" t="s">
        <v>2849</v>
      </c>
      <c r="E881" s="662" t="s">
        <v>602</v>
      </c>
      <c r="F881" s="663" t="s">
        <v>2850</v>
      </c>
      <c r="G881" s="662" t="s">
        <v>633</v>
      </c>
      <c r="H881" s="662" t="s">
        <v>1032</v>
      </c>
      <c r="I881" s="662" t="s">
        <v>1033</v>
      </c>
      <c r="J881" s="662" t="s">
        <v>1034</v>
      </c>
      <c r="K881" s="662" t="s">
        <v>1035</v>
      </c>
      <c r="L881" s="664">
        <v>57.009548322934037</v>
      </c>
      <c r="M881" s="664">
        <v>1</v>
      </c>
      <c r="N881" s="665">
        <v>57.009548322934037</v>
      </c>
    </row>
    <row r="882" spans="1:14" ht="14.4" customHeight="1" x14ac:dyDescent="0.3">
      <c r="A882" s="660" t="s">
        <v>579</v>
      </c>
      <c r="B882" s="661" t="s">
        <v>580</v>
      </c>
      <c r="C882" s="662" t="s">
        <v>596</v>
      </c>
      <c r="D882" s="663" t="s">
        <v>2849</v>
      </c>
      <c r="E882" s="662" t="s">
        <v>602</v>
      </c>
      <c r="F882" s="663" t="s">
        <v>2850</v>
      </c>
      <c r="G882" s="662" t="s">
        <v>633</v>
      </c>
      <c r="H882" s="662" t="s">
        <v>1047</v>
      </c>
      <c r="I882" s="662" t="s">
        <v>237</v>
      </c>
      <c r="J882" s="662" t="s">
        <v>1048</v>
      </c>
      <c r="K882" s="662"/>
      <c r="L882" s="664">
        <v>675.21931001932887</v>
      </c>
      <c r="M882" s="664">
        <v>4</v>
      </c>
      <c r="N882" s="665">
        <v>2700.8772400773155</v>
      </c>
    </row>
    <row r="883" spans="1:14" ht="14.4" customHeight="1" x14ac:dyDescent="0.3">
      <c r="A883" s="660" t="s">
        <v>579</v>
      </c>
      <c r="B883" s="661" t="s">
        <v>580</v>
      </c>
      <c r="C883" s="662" t="s">
        <v>596</v>
      </c>
      <c r="D883" s="663" t="s">
        <v>2849</v>
      </c>
      <c r="E883" s="662" t="s">
        <v>602</v>
      </c>
      <c r="F883" s="663" t="s">
        <v>2850</v>
      </c>
      <c r="G883" s="662" t="s">
        <v>633</v>
      </c>
      <c r="H883" s="662" t="s">
        <v>1118</v>
      </c>
      <c r="I883" s="662" t="s">
        <v>1119</v>
      </c>
      <c r="J883" s="662" t="s">
        <v>1120</v>
      </c>
      <c r="K883" s="662"/>
      <c r="L883" s="664">
        <v>139.62035719614911</v>
      </c>
      <c r="M883" s="664">
        <v>94</v>
      </c>
      <c r="N883" s="665">
        <v>13124.313576438017</v>
      </c>
    </row>
    <row r="884" spans="1:14" ht="14.4" customHeight="1" x14ac:dyDescent="0.3">
      <c r="A884" s="660" t="s">
        <v>579</v>
      </c>
      <c r="B884" s="661" t="s">
        <v>580</v>
      </c>
      <c r="C884" s="662" t="s">
        <v>596</v>
      </c>
      <c r="D884" s="663" t="s">
        <v>2849</v>
      </c>
      <c r="E884" s="662" t="s">
        <v>602</v>
      </c>
      <c r="F884" s="663" t="s">
        <v>2850</v>
      </c>
      <c r="G884" s="662" t="s">
        <v>633</v>
      </c>
      <c r="H884" s="662" t="s">
        <v>1133</v>
      </c>
      <c r="I884" s="662" t="s">
        <v>1134</v>
      </c>
      <c r="J884" s="662" t="s">
        <v>1135</v>
      </c>
      <c r="K884" s="662" t="s">
        <v>1136</v>
      </c>
      <c r="L884" s="664">
        <v>70.920555555555552</v>
      </c>
      <c r="M884" s="664">
        <v>9</v>
      </c>
      <c r="N884" s="665">
        <v>638.28499999999997</v>
      </c>
    </row>
    <row r="885" spans="1:14" ht="14.4" customHeight="1" x14ac:dyDescent="0.3">
      <c r="A885" s="660" t="s">
        <v>579</v>
      </c>
      <c r="B885" s="661" t="s">
        <v>580</v>
      </c>
      <c r="C885" s="662" t="s">
        <v>596</v>
      </c>
      <c r="D885" s="663" t="s">
        <v>2849</v>
      </c>
      <c r="E885" s="662" t="s">
        <v>602</v>
      </c>
      <c r="F885" s="663" t="s">
        <v>2850</v>
      </c>
      <c r="G885" s="662" t="s">
        <v>633</v>
      </c>
      <c r="H885" s="662" t="s">
        <v>2262</v>
      </c>
      <c r="I885" s="662" t="s">
        <v>237</v>
      </c>
      <c r="J885" s="662" t="s">
        <v>2263</v>
      </c>
      <c r="K885" s="662" t="s">
        <v>2264</v>
      </c>
      <c r="L885" s="664">
        <v>177.07184796464787</v>
      </c>
      <c r="M885" s="664">
        <v>1</v>
      </c>
      <c r="N885" s="665">
        <v>177.07184796464787</v>
      </c>
    </row>
    <row r="886" spans="1:14" ht="14.4" customHeight="1" x14ac:dyDescent="0.3">
      <c r="A886" s="660" t="s">
        <v>579</v>
      </c>
      <c r="B886" s="661" t="s">
        <v>580</v>
      </c>
      <c r="C886" s="662" t="s">
        <v>596</v>
      </c>
      <c r="D886" s="663" t="s">
        <v>2849</v>
      </c>
      <c r="E886" s="662" t="s">
        <v>602</v>
      </c>
      <c r="F886" s="663" t="s">
        <v>2850</v>
      </c>
      <c r="G886" s="662" t="s">
        <v>633</v>
      </c>
      <c r="H886" s="662" t="s">
        <v>2757</v>
      </c>
      <c r="I886" s="662" t="s">
        <v>2758</v>
      </c>
      <c r="J886" s="662" t="s">
        <v>2759</v>
      </c>
      <c r="K886" s="662"/>
      <c r="L886" s="664">
        <v>522.41762269133108</v>
      </c>
      <c r="M886" s="664">
        <v>21</v>
      </c>
      <c r="N886" s="665">
        <v>10970.770076517952</v>
      </c>
    </row>
    <row r="887" spans="1:14" ht="14.4" customHeight="1" x14ac:dyDescent="0.3">
      <c r="A887" s="660" t="s">
        <v>579</v>
      </c>
      <c r="B887" s="661" t="s">
        <v>580</v>
      </c>
      <c r="C887" s="662" t="s">
        <v>596</v>
      </c>
      <c r="D887" s="663" t="s">
        <v>2849</v>
      </c>
      <c r="E887" s="662" t="s">
        <v>602</v>
      </c>
      <c r="F887" s="663" t="s">
        <v>2850</v>
      </c>
      <c r="G887" s="662" t="s">
        <v>633</v>
      </c>
      <c r="H887" s="662" t="s">
        <v>1185</v>
      </c>
      <c r="I887" s="662" t="s">
        <v>237</v>
      </c>
      <c r="J887" s="662" t="s">
        <v>1186</v>
      </c>
      <c r="K887" s="662"/>
      <c r="L887" s="664">
        <v>196.6960039599407</v>
      </c>
      <c r="M887" s="664">
        <v>4</v>
      </c>
      <c r="N887" s="665">
        <v>786.78401583976279</v>
      </c>
    </row>
    <row r="888" spans="1:14" ht="14.4" customHeight="1" x14ac:dyDescent="0.3">
      <c r="A888" s="660" t="s">
        <v>579</v>
      </c>
      <c r="B888" s="661" t="s">
        <v>580</v>
      </c>
      <c r="C888" s="662" t="s">
        <v>596</v>
      </c>
      <c r="D888" s="663" t="s">
        <v>2849</v>
      </c>
      <c r="E888" s="662" t="s">
        <v>602</v>
      </c>
      <c r="F888" s="663" t="s">
        <v>2850</v>
      </c>
      <c r="G888" s="662" t="s">
        <v>633</v>
      </c>
      <c r="H888" s="662" t="s">
        <v>1193</v>
      </c>
      <c r="I888" s="662" t="s">
        <v>1193</v>
      </c>
      <c r="J888" s="662" t="s">
        <v>635</v>
      </c>
      <c r="K888" s="662" t="s">
        <v>1194</v>
      </c>
      <c r="L888" s="664">
        <v>201.24987476813229</v>
      </c>
      <c r="M888" s="664">
        <v>65</v>
      </c>
      <c r="N888" s="665">
        <v>13081.241859928599</v>
      </c>
    </row>
    <row r="889" spans="1:14" ht="14.4" customHeight="1" x14ac:dyDescent="0.3">
      <c r="A889" s="660" t="s">
        <v>579</v>
      </c>
      <c r="B889" s="661" t="s">
        <v>580</v>
      </c>
      <c r="C889" s="662" t="s">
        <v>596</v>
      </c>
      <c r="D889" s="663" t="s">
        <v>2849</v>
      </c>
      <c r="E889" s="662" t="s">
        <v>602</v>
      </c>
      <c r="F889" s="663" t="s">
        <v>2850</v>
      </c>
      <c r="G889" s="662" t="s">
        <v>633</v>
      </c>
      <c r="H889" s="662" t="s">
        <v>1205</v>
      </c>
      <c r="I889" s="662" t="s">
        <v>1206</v>
      </c>
      <c r="J889" s="662" t="s">
        <v>1207</v>
      </c>
      <c r="K889" s="662" t="s">
        <v>662</v>
      </c>
      <c r="L889" s="664">
        <v>124.31819248079887</v>
      </c>
      <c r="M889" s="664">
        <v>280</v>
      </c>
      <c r="N889" s="665">
        <v>34809.093894623686</v>
      </c>
    </row>
    <row r="890" spans="1:14" ht="14.4" customHeight="1" x14ac:dyDescent="0.3">
      <c r="A890" s="660" t="s">
        <v>579</v>
      </c>
      <c r="B890" s="661" t="s">
        <v>580</v>
      </c>
      <c r="C890" s="662" t="s">
        <v>596</v>
      </c>
      <c r="D890" s="663" t="s">
        <v>2849</v>
      </c>
      <c r="E890" s="662" t="s">
        <v>602</v>
      </c>
      <c r="F890" s="663" t="s">
        <v>2850</v>
      </c>
      <c r="G890" s="662" t="s">
        <v>633</v>
      </c>
      <c r="H890" s="662" t="s">
        <v>1208</v>
      </c>
      <c r="I890" s="662" t="s">
        <v>1209</v>
      </c>
      <c r="J890" s="662" t="s">
        <v>1210</v>
      </c>
      <c r="K890" s="662" t="s">
        <v>1211</v>
      </c>
      <c r="L890" s="664">
        <v>61.564999999999998</v>
      </c>
      <c r="M890" s="664">
        <v>2</v>
      </c>
      <c r="N890" s="665">
        <v>123.13</v>
      </c>
    </row>
    <row r="891" spans="1:14" ht="14.4" customHeight="1" x14ac:dyDescent="0.3">
      <c r="A891" s="660" t="s">
        <v>579</v>
      </c>
      <c r="B891" s="661" t="s">
        <v>580</v>
      </c>
      <c r="C891" s="662" t="s">
        <v>596</v>
      </c>
      <c r="D891" s="663" t="s">
        <v>2849</v>
      </c>
      <c r="E891" s="662" t="s">
        <v>602</v>
      </c>
      <c r="F891" s="663" t="s">
        <v>2850</v>
      </c>
      <c r="G891" s="662" t="s">
        <v>633</v>
      </c>
      <c r="H891" s="662" t="s">
        <v>1224</v>
      </c>
      <c r="I891" s="662" t="s">
        <v>1225</v>
      </c>
      <c r="J891" s="662" t="s">
        <v>1226</v>
      </c>
      <c r="K891" s="662" t="s">
        <v>1227</v>
      </c>
      <c r="L891" s="664">
        <v>260.00072608769852</v>
      </c>
      <c r="M891" s="664">
        <v>90</v>
      </c>
      <c r="N891" s="665">
        <v>23400.065347892865</v>
      </c>
    </row>
    <row r="892" spans="1:14" ht="14.4" customHeight="1" x14ac:dyDescent="0.3">
      <c r="A892" s="660" t="s">
        <v>579</v>
      </c>
      <c r="B892" s="661" t="s">
        <v>580</v>
      </c>
      <c r="C892" s="662" t="s">
        <v>596</v>
      </c>
      <c r="D892" s="663" t="s">
        <v>2849</v>
      </c>
      <c r="E892" s="662" t="s">
        <v>602</v>
      </c>
      <c r="F892" s="663" t="s">
        <v>2850</v>
      </c>
      <c r="G892" s="662" t="s">
        <v>633</v>
      </c>
      <c r="H892" s="662" t="s">
        <v>1242</v>
      </c>
      <c r="I892" s="662" t="s">
        <v>1243</v>
      </c>
      <c r="J892" s="662" t="s">
        <v>1244</v>
      </c>
      <c r="K892" s="662" t="s">
        <v>1245</v>
      </c>
      <c r="L892" s="664">
        <v>197.47040719104805</v>
      </c>
      <c r="M892" s="664">
        <v>155</v>
      </c>
      <c r="N892" s="665">
        <v>30607.913114612449</v>
      </c>
    </row>
    <row r="893" spans="1:14" ht="14.4" customHeight="1" x14ac:dyDescent="0.3">
      <c r="A893" s="660" t="s">
        <v>579</v>
      </c>
      <c r="B893" s="661" t="s">
        <v>580</v>
      </c>
      <c r="C893" s="662" t="s">
        <v>596</v>
      </c>
      <c r="D893" s="663" t="s">
        <v>2849</v>
      </c>
      <c r="E893" s="662" t="s">
        <v>602</v>
      </c>
      <c r="F893" s="663" t="s">
        <v>2850</v>
      </c>
      <c r="G893" s="662" t="s">
        <v>633</v>
      </c>
      <c r="H893" s="662" t="s">
        <v>1263</v>
      </c>
      <c r="I893" s="662" t="s">
        <v>1264</v>
      </c>
      <c r="J893" s="662" t="s">
        <v>1265</v>
      </c>
      <c r="K893" s="662" t="s">
        <v>1266</v>
      </c>
      <c r="L893" s="664">
        <v>21.898056567042214</v>
      </c>
      <c r="M893" s="664">
        <v>475</v>
      </c>
      <c r="N893" s="665">
        <v>10401.576869345052</v>
      </c>
    </row>
    <row r="894" spans="1:14" ht="14.4" customHeight="1" x14ac:dyDescent="0.3">
      <c r="A894" s="660" t="s">
        <v>579</v>
      </c>
      <c r="B894" s="661" t="s">
        <v>580</v>
      </c>
      <c r="C894" s="662" t="s">
        <v>596</v>
      </c>
      <c r="D894" s="663" t="s">
        <v>2849</v>
      </c>
      <c r="E894" s="662" t="s">
        <v>602</v>
      </c>
      <c r="F894" s="663" t="s">
        <v>2850</v>
      </c>
      <c r="G894" s="662" t="s">
        <v>633</v>
      </c>
      <c r="H894" s="662" t="s">
        <v>1278</v>
      </c>
      <c r="I894" s="662" t="s">
        <v>1279</v>
      </c>
      <c r="J894" s="662" t="s">
        <v>1280</v>
      </c>
      <c r="K894" s="662" t="s">
        <v>1281</v>
      </c>
      <c r="L894" s="664">
        <v>54.539999999999992</v>
      </c>
      <c r="M894" s="664">
        <v>4</v>
      </c>
      <c r="N894" s="665">
        <v>218.15999999999997</v>
      </c>
    </row>
    <row r="895" spans="1:14" ht="14.4" customHeight="1" x14ac:dyDescent="0.3">
      <c r="A895" s="660" t="s">
        <v>579</v>
      </c>
      <c r="B895" s="661" t="s">
        <v>580</v>
      </c>
      <c r="C895" s="662" t="s">
        <v>596</v>
      </c>
      <c r="D895" s="663" t="s">
        <v>2849</v>
      </c>
      <c r="E895" s="662" t="s">
        <v>602</v>
      </c>
      <c r="F895" s="663" t="s">
        <v>2850</v>
      </c>
      <c r="G895" s="662" t="s">
        <v>633</v>
      </c>
      <c r="H895" s="662" t="s">
        <v>1320</v>
      </c>
      <c r="I895" s="662" t="s">
        <v>1321</v>
      </c>
      <c r="J895" s="662" t="s">
        <v>672</v>
      </c>
      <c r="K895" s="662" t="s">
        <v>1322</v>
      </c>
      <c r="L895" s="664">
        <v>50.568212138699167</v>
      </c>
      <c r="M895" s="664">
        <v>85</v>
      </c>
      <c r="N895" s="665">
        <v>4298.2980317894289</v>
      </c>
    </row>
    <row r="896" spans="1:14" ht="14.4" customHeight="1" x14ac:dyDescent="0.3">
      <c r="A896" s="660" t="s">
        <v>579</v>
      </c>
      <c r="B896" s="661" t="s">
        <v>580</v>
      </c>
      <c r="C896" s="662" t="s">
        <v>596</v>
      </c>
      <c r="D896" s="663" t="s">
        <v>2849</v>
      </c>
      <c r="E896" s="662" t="s">
        <v>602</v>
      </c>
      <c r="F896" s="663" t="s">
        <v>2850</v>
      </c>
      <c r="G896" s="662" t="s">
        <v>633</v>
      </c>
      <c r="H896" s="662" t="s">
        <v>2311</v>
      </c>
      <c r="I896" s="662" t="s">
        <v>2312</v>
      </c>
      <c r="J896" s="662" t="s">
        <v>722</v>
      </c>
      <c r="K896" s="662" t="s">
        <v>2313</v>
      </c>
      <c r="L896" s="664">
        <v>147.91999999999999</v>
      </c>
      <c r="M896" s="664">
        <v>1</v>
      </c>
      <c r="N896" s="665">
        <v>147.91999999999999</v>
      </c>
    </row>
    <row r="897" spans="1:14" ht="14.4" customHeight="1" x14ac:dyDescent="0.3">
      <c r="A897" s="660" t="s">
        <v>579</v>
      </c>
      <c r="B897" s="661" t="s">
        <v>580</v>
      </c>
      <c r="C897" s="662" t="s">
        <v>596</v>
      </c>
      <c r="D897" s="663" t="s">
        <v>2849</v>
      </c>
      <c r="E897" s="662" t="s">
        <v>602</v>
      </c>
      <c r="F897" s="663" t="s">
        <v>2850</v>
      </c>
      <c r="G897" s="662" t="s">
        <v>633</v>
      </c>
      <c r="H897" s="662" t="s">
        <v>2760</v>
      </c>
      <c r="I897" s="662" t="s">
        <v>2761</v>
      </c>
      <c r="J897" s="662" t="s">
        <v>2762</v>
      </c>
      <c r="K897" s="662" t="s">
        <v>2763</v>
      </c>
      <c r="L897" s="664">
        <v>307.56033965140165</v>
      </c>
      <c r="M897" s="664">
        <v>5</v>
      </c>
      <c r="N897" s="665">
        <v>1537.8016982570082</v>
      </c>
    </row>
    <row r="898" spans="1:14" ht="14.4" customHeight="1" x14ac:dyDescent="0.3">
      <c r="A898" s="660" t="s">
        <v>579</v>
      </c>
      <c r="B898" s="661" t="s">
        <v>580</v>
      </c>
      <c r="C898" s="662" t="s">
        <v>596</v>
      </c>
      <c r="D898" s="663" t="s">
        <v>2849</v>
      </c>
      <c r="E898" s="662" t="s">
        <v>602</v>
      </c>
      <c r="F898" s="663" t="s">
        <v>2850</v>
      </c>
      <c r="G898" s="662" t="s">
        <v>633</v>
      </c>
      <c r="H898" s="662" t="s">
        <v>1327</v>
      </c>
      <c r="I898" s="662" t="s">
        <v>1328</v>
      </c>
      <c r="J898" s="662" t="s">
        <v>1329</v>
      </c>
      <c r="K898" s="662" t="s">
        <v>1330</v>
      </c>
      <c r="L898" s="664">
        <v>177.8002248461475</v>
      </c>
      <c r="M898" s="664">
        <v>1</v>
      </c>
      <c r="N898" s="665">
        <v>177.8002248461475</v>
      </c>
    </row>
    <row r="899" spans="1:14" ht="14.4" customHeight="1" x14ac:dyDescent="0.3">
      <c r="A899" s="660" t="s">
        <v>579</v>
      </c>
      <c r="B899" s="661" t="s">
        <v>580</v>
      </c>
      <c r="C899" s="662" t="s">
        <v>596</v>
      </c>
      <c r="D899" s="663" t="s">
        <v>2849</v>
      </c>
      <c r="E899" s="662" t="s">
        <v>602</v>
      </c>
      <c r="F899" s="663" t="s">
        <v>2850</v>
      </c>
      <c r="G899" s="662" t="s">
        <v>633</v>
      </c>
      <c r="H899" s="662" t="s">
        <v>1334</v>
      </c>
      <c r="I899" s="662" t="s">
        <v>1335</v>
      </c>
      <c r="J899" s="662" t="s">
        <v>1336</v>
      </c>
      <c r="K899" s="662" t="s">
        <v>666</v>
      </c>
      <c r="L899" s="664">
        <v>73.92040574639249</v>
      </c>
      <c r="M899" s="664">
        <v>31</v>
      </c>
      <c r="N899" s="665">
        <v>2291.5325781381671</v>
      </c>
    </row>
    <row r="900" spans="1:14" ht="14.4" customHeight="1" x14ac:dyDescent="0.3">
      <c r="A900" s="660" t="s">
        <v>579</v>
      </c>
      <c r="B900" s="661" t="s">
        <v>580</v>
      </c>
      <c r="C900" s="662" t="s">
        <v>596</v>
      </c>
      <c r="D900" s="663" t="s">
        <v>2849</v>
      </c>
      <c r="E900" s="662" t="s">
        <v>602</v>
      </c>
      <c r="F900" s="663" t="s">
        <v>2850</v>
      </c>
      <c r="G900" s="662" t="s">
        <v>633</v>
      </c>
      <c r="H900" s="662" t="s">
        <v>1337</v>
      </c>
      <c r="I900" s="662" t="s">
        <v>1338</v>
      </c>
      <c r="J900" s="662" t="s">
        <v>1339</v>
      </c>
      <c r="K900" s="662" t="s">
        <v>1340</v>
      </c>
      <c r="L900" s="664">
        <v>41.517237015533574</v>
      </c>
      <c r="M900" s="664">
        <v>58</v>
      </c>
      <c r="N900" s="665">
        <v>2407.9997469009472</v>
      </c>
    </row>
    <row r="901" spans="1:14" ht="14.4" customHeight="1" x14ac:dyDescent="0.3">
      <c r="A901" s="660" t="s">
        <v>579</v>
      </c>
      <c r="B901" s="661" t="s">
        <v>580</v>
      </c>
      <c r="C901" s="662" t="s">
        <v>596</v>
      </c>
      <c r="D901" s="663" t="s">
        <v>2849</v>
      </c>
      <c r="E901" s="662" t="s">
        <v>602</v>
      </c>
      <c r="F901" s="663" t="s">
        <v>2850</v>
      </c>
      <c r="G901" s="662" t="s">
        <v>633</v>
      </c>
      <c r="H901" s="662" t="s">
        <v>2764</v>
      </c>
      <c r="I901" s="662" t="s">
        <v>2765</v>
      </c>
      <c r="J901" s="662" t="s">
        <v>2766</v>
      </c>
      <c r="K901" s="662" t="s">
        <v>2767</v>
      </c>
      <c r="L901" s="664">
        <v>98.919413792752451</v>
      </c>
      <c r="M901" s="664">
        <v>2</v>
      </c>
      <c r="N901" s="665">
        <v>197.8388275855049</v>
      </c>
    </row>
    <row r="902" spans="1:14" ht="14.4" customHeight="1" x14ac:dyDescent="0.3">
      <c r="A902" s="660" t="s">
        <v>579</v>
      </c>
      <c r="B902" s="661" t="s">
        <v>580</v>
      </c>
      <c r="C902" s="662" t="s">
        <v>596</v>
      </c>
      <c r="D902" s="663" t="s">
        <v>2849</v>
      </c>
      <c r="E902" s="662" t="s">
        <v>602</v>
      </c>
      <c r="F902" s="663" t="s">
        <v>2850</v>
      </c>
      <c r="G902" s="662" t="s">
        <v>633</v>
      </c>
      <c r="H902" s="662" t="s">
        <v>2330</v>
      </c>
      <c r="I902" s="662" t="s">
        <v>2331</v>
      </c>
      <c r="J902" s="662" t="s">
        <v>2332</v>
      </c>
      <c r="K902" s="662" t="s">
        <v>1435</v>
      </c>
      <c r="L902" s="664">
        <v>31.919999999999995</v>
      </c>
      <c r="M902" s="664">
        <v>260</v>
      </c>
      <c r="N902" s="665">
        <v>8299.1999999999989</v>
      </c>
    </row>
    <row r="903" spans="1:14" ht="14.4" customHeight="1" x14ac:dyDescent="0.3">
      <c r="A903" s="660" t="s">
        <v>579</v>
      </c>
      <c r="B903" s="661" t="s">
        <v>580</v>
      </c>
      <c r="C903" s="662" t="s">
        <v>596</v>
      </c>
      <c r="D903" s="663" t="s">
        <v>2849</v>
      </c>
      <c r="E903" s="662" t="s">
        <v>602</v>
      </c>
      <c r="F903" s="663" t="s">
        <v>2850</v>
      </c>
      <c r="G903" s="662" t="s">
        <v>633</v>
      </c>
      <c r="H903" s="662" t="s">
        <v>2336</v>
      </c>
      <c r="I903" s="662" t="s">
        <v>2336</v>
      </c>
      <c r="J903" s="662" t="s">
        <v>2337</v>
      </c>
      <c r="K903" s="662" t="s">
        <v>804</v>
      </c>
      <c r="L903" s="664">
        <v>56.444131791590813</v>
      </c>
      <c r="M903" s="664">
        <v>17</v>
      </c>
      <c r="N903" s="665">
        <v>959.55024045704386</v>
      </c>
    </row>
    <row r="904" spans="1:14" ht="14.4" customHeight="1" x14ac:dyDescent="0.3">
      <c r="A904" s="660" t="s">
        <v>579</v>
      </c>
      <c r="B904" s="661" t="s">
        <v>580</v>
      </c>
      <c r="C904" s="662" t="s">
        <v>596</v>
      </c>
      <c r="D904" s="663" t="s">
        <v>2849</v>
      </c>
      <c r="E904" s="662" t="s">
        <v>602</v>
      </c>
      <c r="F904" s="663" t="s">
        <v>2850</v>
      </c>
      <c r="G904" s="662" t="s">
        <v>633</v>
      </c>
      <c r="H904" s="662" t="s">
        <v>2338</v>
      </c>
      <c r="I904" s="662" t="s">
        <v>2339</v>
      </c>
      <c r="J904" s="662" t="s">
        <v>2340</v>
      </c>
      <c r="K904" s="662" t="s">
        <v>2341</v>
      </c>
      <c r="L904" s="664">
        <v>1103.9388915154825</v>
      </c>
      <c r="M904" s="664">
        <v>15</v>
      </c>
      <c r="N904" s="665">
        <v>16559.083372732239</v>
      </c>
    </row>
    <row r="905" spans="1:14" ht="14.4" customHeight="1" x14ac:dyDescent="0.3">
      <c r="A905" s="660" t="s">
        <v>579</v>
      </c>
      <c r="B905" s="661" t="s">
        <v>580</v>
      </c>
      <c r="C905" s="662" t="s">
        <v>596</v>
      </c>
      <c r="D905" s="663" t="s">
        <v>2849</v>
      </c>
      <c r="E905" s="662" t="s">
        <v>602</v>
      </c>
      <c r="F905" s="663" t="s">
        <v>2850</v>
      </c>
      <c r="G905" s="662" t="s">
        <v>633</v>
      </c>
      <c r="H905" s="662" t="s">
        <v>2358</v>
      </c>
      <c r="I905" s="662" t="s">
        <v>2359</v>
      </c>
      <c r="J905" s="662" t="s">
        <v>2360</v>
      </c>
      <c r="K905" s="662" t="s">
        <v>1211</v>
      </c>
      <c r="L905" s="664">
        <v>52.409971292489089</v>
      </c>
      <c r="M905" s="664">
        <v>8</v>
      </c>
      <c r="N905" s="665">
        <v>419.27977033991272</v>
      </c>
    </row>
    <row r="906" spans="1:14" ht="14.4" customHeight="1" x14ac:dyDescent="0.3">
      <c r="A906" s="660" t="s">
        <v>579</v>
      </c>
      <c r="B906" s="661" t="s">
        <v>580</v>
      </c>
      <c r="C906" s="662" t="s">
        <v>596</v>
      </c>
      <c r="D906" s="663" t="s">
        <v>2849</v>
      </c>
      <c r="E906" s="662" t="s">
        <v>602</v>
      </c>
      <c r="F906" s="663" t="s">
        <v>2850</v>
      </c>
      <c r="G906" s="662" t="s">
        <v>633</v>
      </c>
      <c r="H906" s="662" t="s">
        <v>2365</v>
      </c>
      <c r="I906" s="662" t="s">
        <v>2366</v>
      </c>
      <c r="J906" s="662" t="s">
        <v>2367</v>
      </c>
      <c r="K906" s="662" t="s">
        <v>2368</v>
      </c>
      <c r="L906" s="664">
        <v>269.6193320433436</v>
      </c>
      <c r="M906" s="664">
        <v>646</v>
      </c>
      <c r="N906" s="665">
        <v>174174.08849999995</v>
      </c>
    </row>
    <row r="907" spans="1:14" ht="14.4" customHeight="1" x14ac:dyDescent="0.3">
      <c r="A907" s="660" t="s">
        <v>579</v>
      </c>
      <c r="B907" s="661" t="s">
        <v>580</v>
      </c>
      <c r="C907" s="662" t="s">
        <v>596</v>
      </c>
      <c r="D907" s="663" t="s">
        <v>2849</v>
      </c>
      <c r="E907" s="662" t="s">
        <v>602</v>
      </c>
      <c r="F907" s="663" t="s">
        <v>2850</v>
      </c>
      <c r="G907" s="662" t="s">
        <v>633</v>
      </c>
      <c r="H907" s="662" t="s">
        <v>2369</v>
      </c>
      <c r="I907" s="662" t="s">
        <v>2370</v>
      </c>
      <c r="J907" s="662" t="s">
        <v>2371</v>
      </c>
      <c r="K907" s="662" t="s">
        <v>2372</v>
      </c>
      <c r="L907" s="664">
        <v>299.00007344170541</v>
      </c>
      <c r="M907" s="664">
        <v>2</v>
      </c>
      <c r="N907" s="665">
        <v>598.00014688341082</v>
      </c>
    </row>
    <row r="908" spans="1:14" ht="14.4" customHeight="1" x14ac:dyDescent="0.3">
      <c r="A908" s="660" t="s">
        <v>579</v>
      </c>
      <c r="B908" s="661" t="s">
        <v>580</v>
      </c>
      <c r="C908" s="662" t="s">
        <v>596</v>
      </c>
      <c r="D908" s="663" t="s">
        <v>2849</v>
      </c>
      <c r="E908" s="662" t="s">
        <v>602</v>
      </c>
      <c r="F908" s="663" t="s">
        <v>2850</v>
      </c>
      <c r="G908" s="662" t="s">
        <v>633</v>
      </c>
      <c r="H908" s="662" t="s">
        <v>2373</v>
      </c>
      <c r="I908" s="662" t="s">
        <v>237</v>
      </c>
      <c r="J908" s="662" t="s">
        <v>2374</v>
      </c>
      <c r="K908" s="662"/>
      <c r="L908" s="664">
        <v>46.659729927867303</v>
      </c>
      <c r="M908" s="664">
        <v>1</v>
      </c>
      <c r="N908" s="665">
        <v>46.659729927867303</v>
      </c>
    </row>
    <row r="909" spans="1:14" ht="14.4" customHeight="1" x14ac:dyDescent="0.3">
      <c r="A909" s="660" t="s">
        <v>579</v>
      </c>
      <c r="B909" s="661" t="s">
        <v>580</v>
      </c>
      <c r="C909" s="662" t="s">
        <v>596</v>
      </c>
      <c r="D909" s="663" t="s">
        <v>2849</v>
      </c>
      <c r="E909" s="662" t="s">
        <v>602</v>
      </c>
      <c r="F909" s="663" t="s">
        <v>2850</v>
      </c>
      <c r="G909" s="662" t="s">
        <v>633</v>
      </c>
      <c r="H909" s="662" t="s">
        <v>2375</v>
      </c>
      <c r="I909" s="662" t="s">
        <v>2376</v>
      </c>
      <c r="J909" s="662" t="s">
        <v>2377</v>
      </c>
      <c r="K909" s="662" t="s">
        <v>2378</v>
      </c>
      <c r="L909" s="664">
        <v>61.587481980189956</v>
      </c>
      <c r="M909" s="664">
        <v>152</v>
      </c>
      <c r="N909" s="665">
        <v>9361.2972609888729</v>
      </c>
    </row>
    <row r="910" spans="1:14" ht="14.4" customHeight="1" x14ac:dyDescent="0.3">
      <c r="A910" s="660" t="s">
        <v>579</v>
      </c>
      <c r="B910" s="661" t="s">
        <v>580</v>
      </c>
      <c r="C910" s="662" t="s">
        <v>596</v>
      </c>
      <c r="D910" s="663" t="s">
        <v>2849</v>
      </c>
      <c r="E910" s="662" t="s">
        <v>602</v>
      </c>
      <c r="F910" s="663" t="s">
        <v>2850</v>
      </c>
      <c r="G910" s="662" t="s">
        <v>633</v>
      </c>
      <c r="H910" s="662" t="s">
        <v>2768</v>
      </c>
      <c r="I910" s="662" t="s">
        <v>237</v>
      </c>
      <c r="J910" s="662" t="s">
        <v>2769</v>
      </c>
      <c r="K910" s="662"/>
      <c r="L910" s="664">
        <v>343.23505032772869</v>
      </c>
      <c r="M910" s="664">
        <v>4</v>
      </c>
      <c r="N910" s="665">
        <v>1372.9402013109147</v>
      </c>
    </row>
    <row r="911" spans="1:14" ht="14.4" customHeight="1" x14ac:dyDescent="0.3">
      <c r="A911" s="660" t="s">
        <v>579</v>
      </c>
      <c r="B911" s="661" t="s">
        <v>580</v>
      </c>
      <c r="C911" s="662" t="s">
        <v>596</v>
      </c>
      <c r="D911" s="663" t="s">
        <v>2849</v>
      </c>
      <c r="E911" s="662" t="s">
        <v>602</v>
      </c>
      <c r="F911" s="663" t="s">
        <v>2850</v>
      </c>
      <c r="G911" s="662" t="s">
        <v>633</v>
      </c>
      <c r="H911" s="662" t="s">
        <v>1370</v>
      </c>
      <c r="I911" s="662" t="s">
        <v>1371</v>
      </c>
      <c r="J911" s="662" t="s">
        <v>1372</v>
      </c>
      <c r="K911" s="662" t="s">
        <v>1373</v>
      </c>
      <c r="L911" s="664">
        <v>188.1966666666666</v>
      </c>
      <c r="M911" s="664">
        <v>3</v>
      </c>
      <c r="N911" s="665">
        <v>564.5899999999998</v>
      </c>
    </row>
    <row r="912" spans="1:14" ht="14.4" customHeight="1" x14ac:dyDescent="0.3">
      <c r="A912" s="660" t="s">
        <v>579</v>
      </c>
      <c r="B912" s="661" t="s">
        <v>580</v>
      </c>
      <c r="C912" s="662" t="s">
        <v>596</v>
      </c>
      <c r="D912" s="663" t="s">
        <v>2849</v>
      </c>
      <c r="E912" s="662" t="s">
        <v>602</v>
      </c>
      <c r="F912" s="663" t="s">
        <v>2850</v>
      </c>
      <c r="G912" s="662" t="s">
        <v>633</v>
      </c>
      <c r="H912" s="662" t="s">
        <v>2770</v>
      </c>
      <c r="I912" s="662" t="s">
        <v>2771</v>
      </c>
      <c r="J912" s="662" t="s">
        <v>2772</v>
      </c>
      <c r="K912" s="662" t="s">
        <v>2773</v>
      </c>
      <c r="L912" s="664">
        <v>54.500000000000014</v>
      </c>
      <c r="M912" s="664">
        <v>1</v>
      </c>
      <c r="N912" s="665">
        <v>54.500000000000014</v>
      </c>
    </row>
    <row r="913" spans="1:14" ht="14.4" customHeight="1" x14ac:dyDescent="0.3">
      <c r="A913" s="660" t="s">
        <v>579</v>
      </c>
      <c r="B913" s="661" t="s">
        <v>580</v>
      </c>
      <c r="C913" s="662" t="s">
        <v>596</v>
      </c>
      <c r="D913" s="663" t="s">
        <v>2849</v>
      </c>
      <c r="E913" s="662" t="s">
        <v>602</v>
      </c>
      <c r="F913" s="663" t="s">
        <v>2850</v>
      </c>
      <c r="G913" s="662" t="s">
        <v>633</v>
      </c>
      <c r="H913" s="662" t="s">
        <v>2774</v>
      </c>
      <c r="I913" s="662" t="s">
        <v>237</v>
      </c>
      <c r="J913" s="662" t="s">
        <v>2775</v>
      </c>
      <c r="K913" s="662"/>
      <c r="L913" s="664">
        <v>243.38764883934454</v>
      </c>
      <c r="M913" s="664">
        <v>14</v>
      </c>
      <c r="N913" s="665">
        <v>3407.4270837508234</v>
      </c>
    </row>
    <row r="914" spans="1:14" ht="14.4" customHeight="1" x14ac:dyDescent="0.3">
      <c r="A914" s="660" t="s">
        <v>579</v>
      </c>
      <c r="B914" s="661" t="s">
        <v>580</v>
      </c>
      <c r="C914" s="662" t="s">
        <v>596</v>
      </c>
      <c r="D914" s="663" t="s">
        <v>2849</v>
      </c>
      <c r="E914" s="662" t="s">
        <v>602</v>
      </c>
      <c r="F914" s="663" t="s">
        <v>2850</v>
      </c>
      <c r="G914" s="662" t="s">
        <v>633</v>
      </c>
      <c r="H914" s="662" t="s">
        <v>2383</v>
      </c>
      <c r="I914" s="662" t="s">
        <v>2384</v>
      </c>
      <c r="J914" s="662" t="s">
        <v>2385</v>
      </c>
      <c r="K914" s="662" t="s">
        <v>2386</v>
      </c>
      <c r="L914" s="664">
        <v>3786.7200000000007</v>
      </c>
      <c r="M914" s="664">
        <v>1</v>
      </c>
      <c r="N914" s="665">
        <v>3786.7200000000007</v>
      </c>
    </row>
    <row r="915" spans="1:14" ht="14.4" customHeight="1" x14ac:dyDescent="0.3">
      <c r="A915" s="660" t="s">
        <v>579</v>
      </c>
      <c r="B915" s="661" t="s">
        <v>580</v>
      </c>
      <c r="C915" s="662" t="s">
        <v>596</v>
      </c>
      <c r="D915" s="663" t="s">
        <v>2849</v>
      </c>
      <c r="E915" s="662" t="s">
        <v>602</v>
      </c>
      <c r="F915" s="663" t="s">
        <v>2850</v>
      </c>
      <c r="G915" s="662" t="s">
        <v>633</v>
      </c>
      <c r="H915" s="662" t="s">
        <v>2391</v>
      </c>
      <c r="I915" s="662" t="s">
        <v>237</v>
      </c>
      <c r="J915" s="662" t="s">
        <v>2392</v>
      </c>
      <c r="K915" s="662" t="s">
        <v>1399</v>
      </c>
      <c r="L915" s="664">
        <v>23.7</v>
      </c>
      <c r="M915" s="664">
        <v>1082</v>
      </c>
      <c r="N915" s="665">
        <v>25643.399999999998</v>
      </c>
    </row>
    <row r="916" spans="1:14" ht="14.4" customHeight="1" x14ac:dyDescent="0.3">
      <c r="A916" s="660" t="s">
        <v>579</v>
      </c>
      <c r="B916" s="661" t="s">
        <v>580</v>
      </c>
      <c r="C916" s="662" t="s">
        <v>596</v>
      </c>
      <c r="D916" s="663" t="s">
        <v>2849</v>
      </c>
      <c r="E916" s="662" t="s">
        <v>602</v>
      </c>
      <c r="F916" s="663" t="s">
        <v>2850</v>
      </c>
      <c r="G916" s="662" t="s">
        <v>633</v>
      </c>
      <c r="H916" s="662" t="s">
        <v>1397</v>
      </c>
      <c r="I916" s="662" t="s">
        <v>237</v>
      </c>
      <c r="J916" s="662" t="s">
        <v>1398</v>
      </c>
      <c r="K916" s="662" t="s">
        <v>1399</v>
      </c>
      <c r="L916" s="664">
        <v>24.037194261613504</v>
      </c>
      <c r="M916" s="664">
        <v>60</v>
      </c>
      <c r="N916" s="665">
        <v>1442.2316556968103</v>
      </c>
    </row>
    <row r="917" spans="1:14" ht="14.4" customHeight="1" x14ac:dyDescent="0.3">
      <c r="A917" s="660" t="s">
        <v>579</v>
      </c>
      <c r="B917" s="661" t="s">
        <v>580</v>
      </c>
      <c r="C917" s="662" t="s">
        <v>596</v>
      </c>
      <c r="D917" s="663" t="s">
        <v>2849</v>
      </c>
      <c r="E917" s="662" t="s">
        <v>602</v>
      </c>
      <c r="F917" s="663" t="s">
        <v>2850</v>
      </c>
      <c r="G917" s="662" t="s">
        <v>633</v>
      </c>
      <c r="H917" s="662" t="s">
        <v>2776</v>
      </c>
      <c r="I917" s="662" t="s">
        <v>237</v>
      </c>
      <c r="J917" s="662" t="s">
        <v>2777</v>
      </c>
      <c r="K917" s="662"/>
      <c r="L917" s="664">
        <v>123.15</v>
      </c>
      <c r="M917" s="664">
        <v>1</v>
      </c>
      <c r="N917" s="665">
        <v>123.15</v>
      </c>
    </row>
    <row r="918" spans="1:14" ht="14.4" customHeight="1" x14ac:dyDescent="0.3">
      <c r="A918" s="660" t="s">
        <v>579</v>
      </c>
      <c r="B918" s="661" t="s">
        <v>580</v>
      </c>
      <c r="C918" s="662" t="s">
        <v>596</v>
      </c>
      <c r="D918" s="663" t="s">
        <v>2849</v>
      </c>
      <c r="E918" s="662" t="s">
        <v>602</v>
      </c>
      <c r="F918" s="663" t="s">
        <v>2850</v>
      </c>
      <c r="G918" s="662" t="s">
        <v>633</v>
      </c>
      <c r="H918" s="662" t="s">
        <v>2778</v>
      </c>
      <c r="I918" s="662" t="s">
        <v>237</v>
      </c>
      <c r="J918" s="662" t="s">
        <v>2779</v>
      </c>
      <c r="K918" s="662"/>
      <c r="L918" s="664">
        <v>60.528990619199043</v>
      </c>
      <c r="M918" s="664">
        <v>40</v>
      </c>
      <c r="N918" s="665">
        <v>2421.1596247679618</v>
      </c>
    </row>
    <row r="919" spans="1:14" ht="14.4" customHeight="1" x14ac:dyDescent="0.3">
      <c r="A919" s="660" t="s">
        <v>579</v>
      </c>
      <c r="B919" s="661" t="s">
        <v>580</v>
      </c>
      <c r="C919" s="662" t="s">
        <v>596</v>
      </c>
      <c r="D919" s="663" t="s">
        <v>2849</v>
      </c>
      <c r="E919" s="662" t="s">
        <v>602</v>
      </c>
      <c r="F919" s="663" t="s">
        <v>2850</v>
      </c>
      <c r="G919" s="662" t="s">
        <v>633</v>
      </c>
      <c r="H919" s="662" t="s">
        <v>2780</v>
      </c>
      <c r="I919" s="662" t="s">
        <v>2781</v>
      </c>
      <c r="J919" s="662" t="s">
        <v>1244</v>
      </c>
      <c r="K919" s="662" t="s">
        <v>2782</v>
      </c>
      <c r="L919" s="664">
        <v>326.32</v>
      </c>
      <c r="M919" s="664">
        <v>7</v>
      </c>
      <c r="N919" s="665">
        <v>2284.2399999999998</v>
      </c>
    </row>
    <row r="920" spans="1:14" ht="14.4" customHeight="1" x14ac:dyDescent="0.3">
      <c r="A920" s="660" t="s">
        <v>579</v>
      </c>
      <c r="B920" s="661" t="s">
        <v>580</v>
      </c>
      <c r="C920" s="662" t="s">
        <v>596</v>
      </c>
      <c r="D920" s="663" t="s">
        <v>2849</v>
      </c>
      <c r="E920" s="662" t="s">
        <v>602</v>
      </c>
      <c r="F920" s="663" t="s">
        <v>2850</v>
      </c>
      <c r="G920" s="662" t="s">
        <v>633</v>
      </c>
      <c r="H920" s="662" t="s">
        <v>2783</v>
      </c>
      <c r="I920" s="662" t="s">
        <v>237</v>
      </c>
      <c r="J920" s="662" t="s">
        <v>2784</v>
      </c>
      <c r="K920" s="662" t="s">
        <v>2785</v>
      </c>
      <c r="L920" s="664">
        <v>199.67000000000002</v>
      </c>
      <c r="M920" s="664">
        <v>21</v>
      </c>
      <c r="N920" s="665">
        <v>4193.0700000000006</v>
      </c>
    </row>
    <row r="921" spans="1:14" ht="14.4" customHeight="1" x14ac:dyDescent="0.3">
      <c r="A921" s="660" t="s">
        <v>579</v>
      </c>
      <c r="B921" s="661" t="s">
        <v>580</v>
      </c>
      <c r="C921" s="662" t="s">
        <v>596</v>
      </c>
      <c r="D921" s="663" t="s">
        <v>2849</v>
      </c>
      <c r="E921" s="662" t="s">
        <v>602</v>
      </c>
      <c r="F921" s="663" t="s">
        <v>2850</v>
      </c>
      <c r="G921" s="662" t="s">
        <v>633</v>
      </c>
      <c r="H921" s="662" t="s">
        <v>1449</v>
      </c>
      <c r="I921" s="662" t="s">
        <v>1450</v>
      </c>
      <c r="J921" s="662" t="s">
        <v>1451</v>
      </c>
      <c r="K921" s="662" t="s">
        <v>1452</v>
      </c>
      <c r="L921" s="664">
        <v>399.47999999999996</v>
      </c>
      <c r="M921" s="664">
        <v>2</v>
      </c>
      <c r="N921" s="665">
        <v>798.95999999999992</v>
      </c>
    </row>
    <row r="922" spans="1:14" ht="14.4" customHeight="1" x14ac:dyDescent="0.3">
      <c r="A922" s="660" t="s">
        <v>579</v>
      </c>
      <c r="B922" s="661" t="s">
        <v>580</v>
      </c>
      <c r="C922" s="662" t="s">
        <v>596</v>
      </c>
      <c r="D922" s="663" t="s">
        <v>2849</v>
      </c>
      <c r="E922" s="662" t="s">
        <v>602</v>
      </c>
      <c r="F922" s="663" t="s">
        <v>2850</v>
      </c>
      <c r="G922" s="662" t="s">
        <v>633</v>
      </c>
      <c r="H922" s="662" t="s">
        <v>2786</v>
      </c>
      <c r="I922" s="662" t="s">
        <v>2787</v>
      </c>
      <c r="J922" s="662" t="s">
        <v>2241</v>
      </c>
      <c r="K922" s="662" t="s">
        <v>2788</v>
      </c>
      <c r="L922" s="664">
        <v>464.23461646676202</v>
      </c>
      <c r="M922" s="664">
        <v>27</v>
      </c>
      <c r="N922" s="665">
        <v>12534.334644602575</v>
      </c>
    </row>
    <row r="923" spans="1:14" ht="14.4" customHeight="1" x14ac:dyDescent="0.3">
      <c r="A923" s="660" t="s">
        <v>579</v>
      </c>
      <c r="B923" s="661" t="s">
        <v>580</v>
      </c>
      <c r="C923" s="662" t="s">
        <v>596</v>
      </c>
      <c r="D923" s="663" t="s">
        <v>2849</v>
      </c>
      <c r="E923" s="662" t="s">
        <v>602</v>
      </c>
      <c r="F923" s="663" t="s">
        <v>2850</v>
      </c>
      <c r="G923" s="662" t="s">
        <v>633</v>
      </c>
      <c r="H923" s="662" t="s">
        <v>2426</v>
      </c>
      <c r="I923" s="662" t="s">
        <v>2427</v>
      </c>
      <c r="J923" s="662" t="s">
        <v>974</v>
      </c>
      <c r="K923" s="662" t="s">
        <v>2428</v>
      </c>
      <c r="L923" s="664">
        <v>142.25448410285367</v>
      </c>
      <c r="M923" s="664">
        <v>25</v>
      </c>
      <c r="N923" s="665">
        <v>3556.3621025713419</v>
      </c>
    </row>
    <row r="924" spans="1:14" ht="14.4" customHeight="1" x14ac:dyDescent="0.3">
      <c r="A924" s="660" t="s">
        <v>579</v>
      </c>
      <c r="B924" s="661" t="s">
        <v>580</v>
      </c>
      <c r="C924" s="662" t="s">
        <v>596</v>
      </c>
      <c r="D924" s="663" t="s">
        <v>2849</v>
      </c>
      <c r="E924" s="662" t="s">
        <v>602</v>
      </c>
      <c r="F924" s="663" t="s">
        <v>2850</v>
      </c>
      <c r="G924" s="662" t="s">
        <v>633</v>
      </c>
      <c r="H924" s="662" t="s">
        <v>2433</v>
      </c>
      <c r="I924" s="662" t="s">
        <v>2434</v>
      </c>
      <c r="J924" s="662" t="s">
        <v>2435</v>
      </c>
      <c r="K924" s="662" t="s">
        <v>2436</v>
      </c>
      <c r="L924" s="664">
        <v>734.05</v>
      </c>
      <c r="M924" s="664">
        <v>1</v>
      </c>
      <c r="N924" s="665">
        <v>734.05</v>
      </c>
    </row>
    <row r="925" spans="1:14" ht="14.4" customHeight="1" x14ac:dyDescent="0.3">
      <c r="A925" s="660" t="s">
        <v>579</v>
      </c>
      <c r="B925" s="661" t="s">
        <v>580</v>
      </c>
      <c r="C925" s="662" t="s">
        <v>596</v>
      </c>
      <c r="D925" s="663" t="s">
        <v>2849</v>
      </c>
      <c r="E925" s="662" t="s">
        <v>602</v>
      </c>
      <c r="F925" s="663" t="s">
        <v>2850</v>
      </c>
      <c r="G925" s="662" t="s">
        <v>633</v>
      </c>
      <c r="H925" s="662" t="s">
        <v>2789</v>
      </c>
      <c r="I925" s="662" t="s">
        <v>2790</v>
      </c>
      <c r="J925" s="662" t="s">
        <v>2791</v>
      </c>
      <c r="K925" s="662" t="s">
        <v>773</v>
      </c>
      <c r="L925" s="664">
        <v>210.4499999999999</v>
      </c>
      <c r="M925" s="664">
        <v>129</v>
      </c>
      <c r="N925" s="665">
        <v>27148.049999999988</v>
      </c>
    </row>
    <row r="926" spans="1:14" ht="14.4" customHeight="1" x14ac:dyDescent="0.3">
      <c r="A926" s="660" t="s">
        <v>579</v>
      </c>
      <c r="B926" s="661" t="s">
        <v>580</v>
      </c>
      <c r="C926" s="662" t="s">
        <v>596</v>
      </c>
      <c r="D926" s="663" t="s">
        <v>2849</v>
      </c>
      <c r="E926" s="662" t="s">
        <v>602</v>
      </c>
      <c r="F926" s="663" t="s">
        <v>2850</v>
      </c>
      <c r="G926" s="662" t="s">
        <v>633</v>
      </c>
      <c r="H926" s="662" t="s">
        <v>2792</v>
      </c>
      <c r="I926" s="662" t="s">
        <v>2793</v>
      </c>
      <c r="J926" s="662" t="s">
        <v>2794</v>
      </c>
      <c r="K926" s="662" t="s">
        <v>2795</v>
      </c>
      <c r="L926" s="664">
        <v>6325</v>
      </c>
      <c r="M926" s="664">
        <v>1</v>
      </c>
      <c r="N926" s="665">
        <v>6325</v>
      </c>
    </row>
    <row r="927" spans="1:14" ht="14.4" customHeight="1" x14ac:dyDescent="0.3">
      <c r="A927" s="660" t="s">
        <v>579</v>
      </c>
      <c r="B927" s="661" t="s">
        <v>580</v>
      </c>
      <c r="C927" s="662" t="s">
        <v>596</v>
      </c>
      <c r="D927" s="663" t="s">
        <v>2849</v>
      </c>
      <c r="E927" s="662" t="s">
        <v>602</v>
      </c>
      <c r="F927" s="663" t="s">
        <v>2850</v>
      </c>
      <c r="G927" s="662" t="s">
        <v>633</v>
      </c>
      <c r="H927" s="662" t="s">
        <v>1515</v>
      </c>
      <c r="I927" s="662" t="s">
        <v>1516</v>
      </c>
      <c r="J927" s="662" t="s">
        <v>1517</v>
      </c>
      <c r="K927" s="662" t="s">
        <v>1518</v>
      </c>
      <c r="L927" s="664">
        <v>2700</v>
      </c>
      <c r="M927" s="664">
        <v>2</v>
      </c>
      <c r="N927" s="665">
        <v>5400</v>
      </c>
    </row>
    <row r="928" spans="1:14" ht="14.4" customHeight="1" x14ac:dyDescent="0.3">
      <c r="A928" s="660" t="s">
        <v>579</v>
      </c>
      <c r="B928" s="661" t="s">
        <v>580</v>
      </c>
      <c r="C928" s="662" t="s">
        <v>596</v>
      </c>
      <c r="D928" s="663" t="s">
        <v>2849</v>
      </c>
      <c r="E928" s="662" t="s">
        <v>602</v>
      </c>
      <c r="F928" s="663" t="s">
        <v>2850</v>
      </c>
      <c r="G928" s="662" t="s">
        <v>633</v>
      </c>
      <c r="H928" s="662" t="s">
        <v>2796</v>
      </c>
      <c r="I928" s="662" t="s">
        <v>2797</v>
      </c>
      <c r="J928" s="662" t="s">
        <v>2798</v>
      </c>
      <c r="K928" s="662" t="s">
        <v>2799</v>
      </c>
      <c r="L928" s="664">
        <v>8508.9328500255306</v>
      </c>
      <c r="M928" s="664">
        <v>11</v>
      </c>
      <c r="N928" s="665">
        <v>93598.261350280838</v>
      </c>
    </row>
    <row r="929" spans="1:14" ht="14.4" customHeight="1" x14ac:dyDescent="0.3">
      <c r="A929" s="660" t="s">
        <v>579</v>
      </c>
      <c r="B929" s="661" t="s">
        <v>580</v>
      </c>
      <c r="C929" s="662" t="s">
        <v>596</v>
      </c>
      <c r="D929" s="663" t="s">
        <v>2849</v>
      </c>
      <c r="E929" s="662" t="s">
        <v>602</v>
      </c>
      <c r="F929" s="663" t="s">
        <v>2850</v>
      </c>
      <c r="G929" s="662" t="s">
        <v>633</v>
      </c>
      <c r="H929" s="662" t="s">
        <v>2800</v>
      </c>
      <c r="I929" s="662" t="s">
        <v>2801</v>
      </c>
      <c r="J929" s="662" t="s">
        <v>2798</v>
      </c>
      <c r="K929" s="662" t="s">
        <v>2802</v>
      </c>
      <c r="L929" s="664">
        <v>1505.283126892489</v>
      </c>
      <c r="M929" s="664">
        <v>13</v>
      </c>
      <c r="N929" s="665">
        <v>19568.680649602356</v>
      </c>
    </row>
    <row r="930" spans="1:14" ht="14.4" customHeight="1" x14ac:dyDescent="0.3">
      <c r="A930" s="660" t="s">
        <v>579</v>
      </c>
      <c r="B930" s="661" t="s">
        <v>580</v>
      </c>
      <c r="C930" s="662" t="s">
        <v>596</v>
      </c>
      <c r="D930" s="663" t="s">
        <v>2849</v>
      </c>
      <c r="E930" s="662" t="s">
        <v>602</v>
      </c>
      <c r="F930" s="663" t="s">
        <v>2850</v>
      </c>
      <c r="G930" s="662" t="s">
        <v>633</v>
      </c>
      <c r="H930" s="662" t="s">
        <v>2803</v>
      </c>
      <c r="I930" s="662" t="s">
        <v>2804</v>
      </c>
      <c r="J930" s="662" t="s">
        <v>2805</v>
      </c>
      <c r="K930" s="662"/>
      <c r="L930" s="664">
        <v>5330.25</v>
      </c>
      <c r="M930" s="664">
        <v>1</v>
      </c>
      <c r="N930" s="665">
        <v>5330.25</v>
      </c>
    </row>
    <row r="931" spans="1:14" ht="14.4" customHeight="1" x14ac:dyDescent="0.3">
      <c r="A931" s="660" t="s">
        <v>579</v>
      </c>
      <c r="B931" s="661" t="s">
        <v>580</v>
      </c>
      <c r="C931" s="662" t="s">
        <v>596</v>
      </c>
      <c r="D931" s="663" t="s">
        <v>2849</v>
      </c>
      <c r="E931" s="662" t="s">
        <v>602</v>
      </c>
      <c r="F931" s="663" t="s">
        <v>2850</v>
      </c>
      <c r="G931" s="662" t="s">
        <v>633</v>
      </c>
      <c r="H931" s="662" t="s">
        <v>2464</v>
      </c>
      <c r="I931" s="662" t="s">
        <v>2465</v>
      </c>
      <c r="J931" s="662" t="s">
        <v>2466</v>
      </c>
      <c r="K931" s="662" t="s">
        <v>2432</v>
      </c>
      <c r="L931" s="664">
        <v>36.352748547551577</v>
      </c>
      <c r="M931" s="664">
        <v>341</v>
      </c>
      <c r="N931" s="665">
        <v>12396.287254715087</v>
      </c>
    </row>
    <row r="932" spans="1:14" ht="14.4" customHeight="1" x14ac:dyDescent="0.3">
      <c r="A932" s="660" t="s">
        <v>579</v>
      </c>
      <c r="B932" s="661" t="s">
        <v>580</v>
      </c>
      <c r="C932" s="662" t="s">
        <v>596</v>
      </c>
      <c r="D932" s="663" t="s">
        <v>2849</v>
      </c>
      <c r="E932" s="662" t="s">
        <v>602</v>
      </c>
      <c r="F932" s="663" t="s">
        <v>2850</v>
      </c>
      <c r="G932" s="662" t="s">
        <v>633</v>
      </c>
      <c r="H932" s="662" t="s">
        <v>2467</v>
      </c>
      <c r="I932" s="662" t="s">
        <v>2468</v>
      </c>
      <c r="J932" s="662" t="s">
        <v>2469</v>
      </c>
      <c r="K932" s="662" t="s">
        <v>1518</v>
      </c>
      <c r="L932" s="664">
        <v>2967.0101621034942</v>
      </c>
      <c r="M932" s="664">
        <v>23</v>
      </c>
      <c r="N932" s="665">
        <v>68241.233728380364</v>
      </c>
    </row>
    <row r="933" spans="1:14" ht="14.4" customHeight="1" x14ac:dyDescent="0.3">
      <c r="A933" s="660" t="s">
        <v>579</v>
      </c>
      <c r="B933" s="661" t="s">
        <v>580</v>
      </c>
      <c r="C933" s="662" t="s">
        <v>596</v>
      </c>
      <c r="D933" s="663" t="s">
        <v>2849</v>
      </c>
      <c r="E933" s="662" t="s">
        <v>602</v>
      </c>
      <c r="F933" s="663" t="s">
        <v>2850</v>
      </c>
      <c r="G933" s="662" t="s">
        <v>633</v>
      </c>
      <c r="H933" s="662" t="s">
        <v>1529</v>
      </c>
      <c r="I933" s="662" t="s">
        <v>1529</v>
      </c>
      <c r="J933" s="662" t="s">
        <v>1530</v>
      </c>
      <c r="K933" s="662" t="s">
        <v>1531</v>
      </c>
      <c r="L933" s="664">
        <v>2071.8255846265847</v>
      </c>
      <c r="M933" s="664">
        <v>5</v>
      </c>
      <c r="N933" s="665">
        <v>10359.127923132923</v>
      </c>
    </row>
    <row r="934" spans="1:14" ht="14.4" customHeight="1" x14ac:dyDescent="0.3">
      <c r="A934" s="660" t="s">
        <v>579</v>
      </c>
      <c r="B934" s="661" t="s">
        <v>580</v>
      </c>
      <c r="C934" s="662" t="s">
        <v>596</v>
      </c>
      <c r="D934" s="663" t="s">
        <v>2849</v>
      </c>
      <c r="E934" s="662" t="s">
        <v>602</v>
      </c>
      <c r="F934" s="663" t="s">
        <v>2850</v>
      </c>
      <c r="G934" s="662" t="s">
        <v>633</v>
      </c>
      <c r="H934" s="662" t="s">
        <v>2483</v>
      </c>
      <c r="I934" s="662" t="s">
        <v>2484</v>
      </c>
      <c r="J934" s="662" t="s">
        <v>2485</v>
      </c>
      <c r="K934" s="662" t="s">
        <v>2486</v>
      </c>
      <c r="L934" s="664">
        <v>563.90018474865315</v>
      </c>
      <c r="M934" s="664">
        <v>2</v>
      </c>
      <c r="N934" s="665">
        <v>1127.8003694973063</v>
      </c>
    </row>
    <row r="935" spans="1:14" ht="14.4" customHeight="1" x14ac:dyDescent="0.3">
      <c r="A935" s="660" t="s">
        <v>579</v>
      </c>
      <c r="B935" s="661" t="s">
        <v>580</v>
      </c>
      <c r="C935" s="662" t="s">
        <v>596</v>
      </c>
      <c r="D935" s="663" t="s">
        <v>2849</v>
      </c>
      <c r="E935" s="662" t="s">
        <v>602</v>
      </c>
      <c r="F935" s="663" t="s">
        <v>2850</v>
      </c>
      <c r="G935" s="662" t="s">
        <v>633</v>
      </c>
      <c r="H935" s="662" t="s">
        <v>2487</v>
      </c>
      <c r="I935" s="662" t="s">
        <v>2488</v>
      </c>
      <c r="J935" s="662" t="s">
        <v>2489</v>
      </c>
      <c r="K935" s="662" t="s">
        <v>2490</v>
      </c>
      <c r="L935" s="664">
        <v>78.482438346691154</v>
      </c>
      <c r="M935" s="664">
        <v>99</v>
      </c>
      <c r="N935" s="665">
        <v>7769.7613963224239</v>
      </c>
    </row>
    <row r="936" spans="1:14" ht="14.4" customHeight="1" x14ac:dyDescent="0.3">
      <c r="A936" s="660" t="s">
        <v>579</v>
      </c>
      <c r="B936" s="661" t="s">
        <v>580</v>
      </c>
      <c r="C936" s="662" t="s">
        <v>596</v>
      </c>
      <c r="D936" s="663" t="s">
        <v>2849</v>
      </c>
      <c r="E936" s="662" t="s">
        <v>602</v>
      </c>
      <c r="F936" s="663" t="s">
        <v>2850</v>
      </c>
      <c r="G936" s="662" t="s">
        <v>633</v>
      </c>
      <c r="H936" s="662" t="s">
        <v>2806</v>
      </c>
      <c r="I936" s="662" t="s">
        <v>237</v>
      </c>
      <c r="J936" s="662" t="s">
        <v>2807</v>
      </c>
      <c r="K936" s="662" t="s">
        <v>2808</v>
      </c>
      <c r="L936" s="664">
        <v>61.533333333333339</v>
      </c>
      <c r="M936" s="664">
        <v>5</v>
      </c>
      <c r="N936" s="665">
        <v>307.66666666666669</v>
      </c>
    </row>
    <row r="937" spans="1:14" ht="14.4" customHeight="1" x14ac:dyDescent="0.3">
      <c r="A937" s="660" t="s">
        <v>579</v>
      </c>
      <c r="B937" s="661" t="s">
        <v>580</v>
      </c>
      <c r="C937" s="662" t="s">
        <v>596</v>
      </c>
      <c r="D937" s="663" t="s">
        <v>2849</v>
      </c>
      <c r="E937" s="662" t="s">
        <v>602</v>
      </c>
      <c r="F937" s="663" t="s">
        <v>2850</v>
      </c>
      <c r="G937" s="662" t="s">
        <v>633</v>
      </c>
      <c r="H937" s="662" t="s">
        <v>2809</v>
      </c>
      <c r="I937" s="662" t="s">
        <v>2810</v>
      </c>
      <c r="J937" s="662" t="s">
        <v>2811</v>
      </c>
      <c r="K937" s="662"/>
      <c r="L937" s="664">
        <v>570.13142435474538</v>
      </c>
      <c r="M937" s="664">
        <v>160</v>
      </c>
      <c r="N937" s="665">
        <v>91221.02789675926</v>
      </c>
    </row>
    <row r="938" spans="1:14" ht="14.4" customHeight="1" x14ac:dyDescent="0.3">
      <c r="A938" s="660" t="s">
        <v>579</v>
      </c>
      <c r="B938" s="661" t="s">
        <v>580</v>
      </c>
      <c r="C938" s="662" t="s">
        <v>596</v>
      </c>
      <c r="D938" s="663" t="s">
        <v>2849</v>
      </c>
      <c r="E938" s="662" t="s">
        <v>602</v>
      </c>
      <c r="F938" s="663" t="s">
        <v>2850</v>
      </c>
      <c r="G938" s="662" t="s">
        <v>633</v>
      </c>
      <c r="H938" s="662" t="s">
        <v>1551</v>
      </c>
      <c r="I938" s="662" t="s">
        <v>1552</v>
      </c>
      <c r="J938" s="662" t="s">
        <v>1553</v>
      </c>
      <c r="K938" s="662" t="s">
        <v>1554</v>
      </c>
      <c r="L938" s="664">
        <v>152.87979152709346</v>
      </c>
      <c r="M938" s="664">
        <v>16</v>
      </c>
      <c r="N938" s="665">
        <v>2446.0766644334954</v>
      </c>
    </row>
    <row r="939" spans="1:14" ht="14.4" customHeight="1" x14ac:dyDescent="0.3">
      <c r="A939" s="660" t="s">
        <v>579</v>
      </c>
      <c r="B939" s="661" t="s">
        <v>580</v>
      </c>
      <c r="C939" s="662" t="s">
        <v>596</v>
      </c>
      <c r="D939" s="663" t="s">
        <v>2849</v>
      </c>
      <c r="E939" s="662" t="s">
        <v>602</v>
      </c>
      <c r="F939" s="663" t="s">
        <v>2850</v>
      </c>
      <c r="G939" s="662" t="s">
        <v>633</v>
      </c>
      <c r="H939" s="662" t="s">
        <v>2503</v>
      </c>
      <c r="I939" s="662" t="s">
        <v>2504</v>
      </c>
      <c r="J939" s="662" t="s">
        <v>2505</v>
      </c>
      <c r="K939" s="662" t="s">
        <v>2506</v>
      </c>
      <c r="L939" s="664">
        <v>88.304999999999993</v>
      </c>
      <c r="M939" s="664">
        <v>2</v>
      </c>
      <c r="N939" s="665">
        <v>176.60999999999999</v>
      </c>
    </row>
    <row r="940" spans="1:14" ht="14.4" customHeight="1" x14ac:dyDescent="0.3">
      <c r="A940" s="660" t="s">
        <v>579</v>
      </c>
      <c r="B940" s="661" t="s">
        <v>580</v>
      </c>
      <c r="C940" s="662" t="s">
        <v>596</v>
      </c>
      <c r="D940" s="663" t="s">
        <v>2849</v>
      </c>
      <c r="E940" s="662" t="s">
        <v>602</v>
      </c>
      <c r="F940" s="663" t="s">
        <v>2850</v>
      </c>
      <c r="G940" s="662" t="s">
        <v>633</v>
      </c>
      <c r="H940" s="662" t="s">
        <v>2812</v>
      </c>
      <c r="I940" s="662" t="s">
        <v>237</v>
      </c>
      <c r="J940" s="662" t="s">
        <v>2813</v>
      </c>
      <c r="K940" s="662"/>
      <c r="L940" s="664">
        <v>427.23076923076934</v>
      </c>
      <c r="M940" s="664">
        <v>39</v>
      </c>
      <c r="N940" s="665">
        <v>16662.000000000004</v>
      </c>
    </row>
    <row r="941" spans="1:14" ht="14.4" customHeight="1" x14ac:dyDescent="0.3">
      <c r="A941" s="660" t="s">
        <v>579</v>
      </c>
      <c r="B941" s="661" t="s">
        <v>580</v>
      </c>
      <c r="C941" s="662" t="s">
        <v>596</v>
      </c>
      <c r="D941" s="663" t="s">
        <v>2849</v>
      </c>
      <c r="E941" s="662" t="s">
        <v>602</v>
      </c>
      <c r="F941" s="663" t="s">
        <v>2850</v>
      </c>
      <c r="G941" s="662" t="s">
        <v>633</v>
      </c>
      <c r="H941" s="662" t="s">
        <v>2814</v>
      </c>
      <c r="I941" s="662" t="s">
        <v>2815</v>
      </c>
      <c r="J941" s="662" t="s">
        <v>2816</v>
      </c>
      <c r="K941" s="662" t="s">
        <v>2817</v>
      </c>
      <c r="L941" s="664">
        <v>499.99699999999996</v>
      </c>
      <c r="M941" s="664">
        <v>16</v>
      </c>
      <c r="N941" s="665">
        <v>7999.9519999999993</v>
      </c>
    </row>
    <row r="942" spans="1:14" ht="14.4" customHeight="1" x14ac:dyDescent="0.3">
      <c r="A942" s="660" t="s">
        <v>579</v>
      </c>
      <c r="B942" s="661" t="s">
        <v>580</v>
      </c>
      <c r="C942" s="662" t="s">
        <v>596</v>
      </c>
      <c r="D942" s="663" t="s">
        <v>2849</v>
      </c>
      <c r="E942" s="662" t="s">
        <v>602</v>
      </c>
      <c r="F942" s="663" t="s">
        <v>2850</v>
      </c>
      <c r="G942" s="662" t="s">
        <v>633</v>
      </c>
      <c r="H942" s="662" t="s">
        <v>2818</v>
      </c>
      <c r="I942" s="662" t="s">
        <v>2818</v>
      </c>
      <c r="J942" s="662" t="s">
        <v>2819</v>
      </c>
      <c r="K942" s="662" t="s">
        <v>1518</v>
      </c>
      <c r="L942" s="664">
        <v>379.11</v>
      </c>
      <c r="M942" s="664">
        <v>2</v>
      </c>
      <c r="N942" s="665">
        <v>758.22</v>
      </c>
    </row>
    <row r="943" spans="1:14" ht="14.4" customHeight="1" x14ac:dyDescent="0.3">
      <c r="A943" s="660" t="s">
        <v>579</v>
      </c>
      <c r="B943" s="661" t="s">
        <v>580</v>
      </c>
      <c r="C943" s="662" t="s">
        <v>596</v>
      </c>
      <c r="D943" s="663" t="s">
        <v>2849</v>
      </c>
      <c r="E943" s="662" t="s">
        <v>602</v>
      </c>
      <c r="F943" s="663" t="s">
        <v>2850</v>
      </c>
      <c r="G943" s="662" t="s">
        <v>633</v>
      </c>
      <c r="H943" s="662" t="s">
        <v>2820</v>
      </c>
      <c r="I943" s="662" t="s">
        <v>237</v>
      </c>
      <c r="J943" s="662" t="s">
        <v>2821</v>
      </c>
      <c r="K943" s="662"/>
      <c r="L943" s="664">
        <v>59.479755240774644</v>
      </c>
      <c r="M943" s="664">
        <v>135</v>
      </c>
      <c r="N943" s="665">
        <v>8029.7669575045766</v>
      </c>
    </row>
    <row r="944" spans="1:14" ht="14.4" customHeight="1" x14ac:dyDescent="0.3">
      <c r="A944" s="660" t="s">
        <v>579</v>
      </c>
      <c r="B944" s="661" t="s">
        <v>580</v>
      </c>
      <c r="C944" s="662" t="s">
        <v>596</v>
      </c>
      <c r="D944" s="663" t="s">
        <v>2849</v>
      </c>
      <c r="E944" s="662" t="s">
        <v>602</v>
      </c>
      <c r="F944" s="663" t="s">
        <v>2850</v>
      </c>
      <c r="G944" s="662" t="s">
        <v>633</v>
      </c>
      <c r="H944" s="662" t="s">
        <v>2822</v>
      </c>
      <c r="I944" s="662" t="s">
        <v>2822</v>
      </c>
      <c r="J944" s="662" t="s">
        <v>2823</v>
      </c>
      <c r="K944" s="662" t="s">
        <v>2824</v>
      </c>
      <c r="L944" s="664">
        <v>733.26</v>
      </c>
      <c r="M944" s="664">
        <v>1</v>
      </c>
      <c r="N944" s="665">
        <v>733.26</v>
      </c>
    </row>
    <row r="945" spans="1:14" ht="14.4" customHeight="1" x14ac:dyDescent="0.3">
      <c r="A945" s="660" t="s">
        <v>579</v>
      </c>
      <c r="B945" s="661" t="s">
        <v>580</v>
      </c>
      <c r="C945" s="662" t="s">
        <v>596</v>
      </c>
      <c r="D945" s="663" t="s">
        <v>2849</v>
      </c>
      <c r="E945" s="662" t="s">
        <v>602</v>
      </c>
      <c r="F945" s="663" t="s">
        <v>2850</v>
      </c>
      <c r="G945" s="662" t="s">
        <v>633</v>
      </c>
      <c r="H945" s="662" t="s">
        <v>2825</v>
      </c>
      <c r="I945" s="662" t="s">
        <v>2826</v>
      </c>
      <c r="J945" s="662" t="s">
        <v>2827</v>
      </c>
      <c r="K945" s="662" t="s">
        <v>2828</v>
      </c>
      <c r="L945" s="664">
        <v>165.08110416666665</v>
      </c>
      <c r="M945" s="664">
        <v>960</v>
      </c>
      <c r="N945" s="665">
        <v>158477.85999999999</v>
      </c>
    </row>
    <row r="946" spans="1:14" ht="14.4" customHeight="1" x14ac:dyDescent="0.3">
      <c r="A946" s="660" t="s">
        <v>579</v>
      </c>
      <c r="B946" s="661" t="s">
        <v>580</v>
      </c>
      <c r="C946" s="662" t="s">
        <v>596</v>
      </c>
      <c r="D946" s="663" t="s">
        <v>2849</v>
      </c>
      <c r="E946" s="662" t="s">
        <v>602</v>
      </c>
      <c r="F946" s="663" t="s">
        <v>2850</v>
      </c>
      <c r="G946" s="662" t="s">
        <v>633</v>
      </c>
      <c r="H946" s="662" t="s">
        <v>2829</v>
      </c>
      <c r="I946" s="662" t="s">
        <v>237</v>
      </c>
      <c r="J946" s="662" t="s">
        <v>2830</v>
      </c>
      <c r="K946" s="662" t="s">
        <v>2831</v>
      </c>
      <c r="L946" s="664">
        <v>7750.08</v>
      </c>
      <c r="M946" s="664">
        <v>1</v>
      </c>
      <c r="N946" s="665">
        <v>7750.08</v>
      </c>
    </row>
    <row r="947" spans="1:14" ht="14.4" customHeight="1" x14ac:dyDescent="0.3">
      <c r="A947" s="660" t="s">
        <v>579</v>
      </c>
      <c r="B947" s="661" t="s">
        <v>580</v>
      </c>
      <c r="C947" s="662" t="s">
        <v>596</v>
      </c>
      <c r="D947" s="663" t="s">
        <v>2849</v>
      </c>
      <c r="E947" s="662" t="s">
        <v>602</v>
      </c>
      <c r="F947" s="663" t="s">
        <v>2850</v>
      </c>
      <c r="G947" s="662" t="s">
        <v>633</v>
      </c>
      <c r="H947" s="662" t="s">
        <v>1569</v>
      </c>
      <c r="I947" s="662" t="s">
        <v>1569</v>
      </c>
      <c r="J947" s="662" t="s">
        <v>1451</v>
      </c>
      <c r="K947" s="662" t="s">
        <v>1570</v>
      </c>
      <c r="L947" s="664">
        <v>336.78577000000007</v>
      </c>
      <c r="M947" s="664">
        <v>20</v>
      </c>
      <c r="N947" s="665">
        <v>6735.715400000001</v>
      </c>
    </row>
    <row r="948" spans="1:14" ht="14.4" customHeight="1" x14ac:dyDescent="0.3">
      <c r="A948" s="660" t="s">
        <v>579</v>
      </c>
      <c r="B948" s="661" t="s">
        <v>580</v>
      </c>
      <c r="C948" s="662" t="s">
        <v>596</v>
      </c>
      <c r="D948" s="663" t="s">
        <v>2849</v>
      </c>
      <c r="E948" s="662" t="s">
        <v>602</v>
      </c>
      <c r="F948" s="663" t="s">
        <v>2850</v>
      </c>
      <c r="G948" s="662" t="s">
        <v>633</v>
      </c>
      <c r="H948" s="662" t="s">
        <v>2832</v>
      </c>
      <c r="I948" s="662" t="s">
        <v>237</v>
      </c>
      <c r="J948" s="662" t="s">
        <v>2833</v>
      </c>
      <c r="K948" s="662"/>
      <c r="L948" s="664">
        <v>5166.7199369861755</v>
      </c>
      <c r="M948" s="664">
        <v>7</v>
      </c>
      <c r="N948" s="665">
        <v>36167.039558903227</v>
      </c>
    </row>
    <row r="949" spans="1:14" ht="14.4" customHeight="1" x14ac:dyDescent="0.3">
      <c r="A949" s="660" t="s">
        <v>579</v>
      </c>
      <c r="B949" s="661" t="s">
        <v>580</v>
      </c>
      <c r="C949" s="662" t="s">
        <v>596</v>
      </c>
      <c r="D949" s="663" t="s">
        <v>2849</v>
      </c>
      <c r="E949" s="662" t="s">
        <v>602</v>
      </c>
      <c r="F949" s="663" t="s">
        <v>2850</v>
      </c>
      <c r="G949" s="662" t="s">
        <v>633</v>
      </c>
      <c r="H949" s="662" t="s">
        <v>1575</v>
      </c>
      <c r="I949" s="662" t="s">
        <v>1575</v>
      </c>
      <c r="J949" s="662" t="s">
        <v>688</v>
      </c>
      <c r="K949" s="662" t="s">
        <v>1576</v>
      </c>
      <c r="L949" s="664">
        <v>59.996530535035781</v>
      </c>
      <c r="M949" s="664">
        <v>7</v>
      </c>
      <c r="N949" s="665">
        <v>419.97571374525046</v>
      </c>
    </row>
    <row r="950" spans="1:14" ht="14.4" customHeight="1" x14ac:dyDescent="0.3">
      <c r="A950" s="660" t="s">
        <v>579</v>
      </c>
      <c r="B950" s="661" t="s">
        <v>580</v>
      </c>
      <c r="C950" s="662" t="s">
        <v>596</v>
      </c>
      <c r="D950" s="663" t="s">
        <v>2849</v>
      </c>
      <c r="E950" s="662" t="s">
        <v>602</v>
      </c>
      <c r="F950" s="663" t="s">
        <v>2850</v>
      </c>
      <c r="G950" s="662" t="s">
        <v>633</v>
      </c>
      <c r="H950" s="662" t="s">
        <v>2562</v>
      </c>
      <c r="I950" s="662" t="s">
        <v>237</v>
      </c>
      <c r="J950" s="662" t="s">
        <v>2563</v>
      </c>
      <c r="K950" s="662"/>
      <c r="L950" s="664">
        <v>68.826784540722244</v>
      </c>
      <c r="M950" s="664">
        <v>3</v>
      </c>
      <c r="N950" s="665">
        <v>206.48035362216675</v>
      </c>
    </row>
    <row r="951" spans="1:14" ht="14.4" customHeight="1" x14ac:dyDescent="0.3">
      <c r="A951" s="660" t="s">
        <v>579</v>
      </c>
      <c r="B951" s="661" t="s">
        <v>580</v>
      </c>
      <c r="C951" s="662" t="s">
        <v>596</v>
      </c>
      <c r="D951" s="663" t="s">
        <v>2849</v>
      </c>
      <c r="E951" s="662" t="s">
        <v>602</v>
      </c>
      <c r="F951" s="663" t="s">
        <v>2850</v>
      </c>
      <c r="G951" s="662" t="s">
        <v>633</v>
      </c>
      <c r="H951" s="662" t="s">
        <v>1598</v>
      </c>
      <c r="I951" s="662" t="s">
        <v>1599</v>
      </c>
      <c r="J951" s="662" t="s">
        <v>1600</v>
      </c>
      <c r="K951" s="662" t="s">
        <v>1601</v>
      </c>
      <c r="L951" s="664">
        <v>8.9700000000000006</v>
      </c>
      <c r="M951" s="664">
        <v>160</v>
      </c>
      <c r="N951" s="665">
        <v>1435.2</v>
      </c>
    </row>
    <row r="952" spans="1:14" ht="14.4" customHeight="1" x14ac:dyDescent="0.3">
      <c r="A952" s="660" t="s">
        <v>579</v>
      </c>
      <c r="B952" s="661" t="s">
        <v>580</v>
      </c>
      <c r="C952" s="662" t="s">
        <v>596</v>
      </c>
      <c r="D952" s="663" t="s">
        <v>2849</v>
      </c>
      <c r="E952" s="662" t="s">
        <v>602</v>
      </c>
      <c r="F952" s="663" t="s">
        <v>2850</v>
      </c>
      <c r="G952" s="662" t="s">
        <v>633</v>
      </c>
      <c r="H952" s="662" t="s">
        <v>2834</v>
      </c>
      <c r="I952" s="662" t="s">
        <v>237</v>
      </c>
      <c r="J952" s="662" t="s">
        <v>2835</v>
      </c>
      <c r="K952" s="662"/>
      <c r="L952" s="664">
        <v>53.359999999999992</v>
      </c>
      <c r="M952" s="664">
        <v>20</v>
      </c>
      <c r="N952" s="665">
        <v>1067.1999999999998</v>
      </c>
    </row>
    <row r="953" spans="1:14" ht="14.4" customHeight="1" x14ac:dyDescent="0.3">
      <c r="A953" s="660" t="s">
        <v>579</v>
      </c>
      <c r="B953" s="661" t="s">
        <v>580</v>
      </c>
      <c r="C953" s="662" t="s">
        <v>596</v>
      </c>
      <c r="D953" s="663" t="s">
        <v>2849</v>
      </c>
      <c r="E953" s="662" t="s">
        <v>602</v>
      </c>
      <c r="F953" s="663" t="s">
        <v>2850</v>
      </c>
      <c r="G953" s="662" t="s">
        <v>1608</v>
      </c>
      <c r="H953" s="662" t="s">
        <v>1650</v>
      </c>
      <c r="I953" s="662" t="s">
        <v>1651</v>
      </c>
      <c r="J953" s="662" t="s">
        <v>1652</v>
      </c>
      <c r="K953" s="662" t="s">
        <v>1653</v>
      </c>
      <c r="L953" s="664">
        <v>144.53005772347558</v>
      </c>
      <c r="M953" s="664">
        <v>49</v>
      </c>
      <c r="N953" s="665">
        <v>7081.9728284503035</v>
      </c>
    </row>
    <row r="954" spans="1:14" ht="14.4" customHeight="1" x14ac:dyDescent="0.3">
      <c r="A954" s="660" t="s">
        <v>579</v>
      </c>
      <c r="B954" s="661" t="s">
        <v>580</v>
      </c>
      <c r="C954" s="662" t="s">
        <v>596</v>
      </c>
      <c r="D954" s="663" t="s">
        <v>2849</v>
      </c>
      <c r="E954" s="662" t="s">
        <v>602</v>
      </c>
      <c r="F954" s="663" t="s">
        <v>2850</v>
      </c>
      <c r="G954" s="662" t="s">
        <v>1608</v>
      </c>
      <c r="H954" s="662" t="s">
        <v>1768</v>
      </c>
      <c r="I954" s="662" t="s">
        <v>1769</v>
      </c>
      <c r="J954" s="662" t="s">
        <v>1628</v>
      </c>
      <c r="K954" s="662" t="s">
        <v>1770</v>
      </c>
      <c r="L954" s="664">
        <v>135.21012101973372</v>
      </c>
      <c r="M954" s="664">
        <v>4</v>
      </c>
      <c r="N954" s="665">
        <v>540.84048407893488</v>
      </c>
    </row>
    <row r="955" spans="1:14" ht="14.4" customHeight="1" x14ac:dyDescent="0.3">
      <c r="A955" s="660" t="s">
        <v>579</v>
      </c>
      <c r="B955" s="661" t="s">
        <v>580</v>
      </c>
      <c r="C955" s="662" t="s">
        <v>596</v>
      </c>
      <c r="D955" s="663" t="s">
        <v>2849</v>
      </c>
      <c r="E955" s="662" t="s">
        <v>602</v>
      </c>
      <c r="F955" s="663" t="s">
        <v>2850</v>
      </c>
      <c r="G955" s="662" t="s">
        <v>1608</v>
      </c>
      <c r="H955" s="662" t="s">
        <v>1834</v>
      </c>
      <c r="I955" s="662" t="s">
        <v>1835</v>
      </c>
      <c r="J955" s="662" t="s">
        <v>1836</v>
      </c>
      <c r="K955" s="662" t="s">
        <v>1837</v>
      </c>
      <c r="L955" s="664">
        <v>286.00053206197623</v>
      </c>
      <c r="M955" s="664">
        <v>15</v>
      </c>
      <c r="N955" s="665">
        <v>4290.0079809296431</v>
      </c>
    </row>
    <row r="956" spans="1:14" ht="14.4" customHeight="1" x14ac:dyDescent="0.3">
      <c r="A956" s="660" t="s">
        <v>579</v>
      </c>
      <c r="B956" s="661" t="s">
        <v>580</v>
      </c>
      <c r="C956" s="662" t="s">
        <v>596</v>
      </c>
      <c r="D956" s="663" t="s">
        <v>2849</v>
      </c>
      <c r="E956" s="662" t="s">
        <v>602</v>
      </c>
      <c r="F956" s="663" t="s">
        <v>2850</v>
      </c>
      <c r="G956" s="662" t="s">
        <v>1608</v>
      </c>
      <c r="H956" s="662" t="s">
        <v>2598</v>
      </c>
      <c r="I956" s="662" t="s">
        <v>2599</v>
      </c>
      <c r="J956" s="662" t="s">
        <v>1836</v>
      </c>
      <c r="K956" s="662" t="s">
        <v>2600</v>
      </c>
      <c r="L956" s="664">
        <v>890.1</v>
      </c>
      <c r="M956" s="664">
        <v>2</v>
      </c>
      <c r="N956" s="665">
        <v>1780.2</v>
      </c>
    </row>
    <row r="957" spans="1:14" ht="14.4" customHeight="1" x14ac:dyDescent="0.3">
      <c r="A957" s="660" t="s">
        <v>579</v>
      </c>
      <c r="B957" s="661" t="s">
        <v>580</v>
      </c>
      <c r="C957" s="662" t="s">
        <v>596</v>
      </c>
      <c r="D957" s="663" t="s">
        <v>2849</v>
      </c>
      <c r="E957" s="662" t="s">
        <v>602</v>
      </c>
      <c r="F957" s="663" t="s">
        <v>2850</v>
      </c>
      <c r="G957" s="662" t="s">
        <v>1608</v>
      </c>
      <c r="H957" s="662" t="s">
        <v>2601</v>
      </c>
      <c r="I957" s="662" t="s">
        <v>2602</v>
      </c>
      <c r="J957" s="662" t="s">
        <v>1652</v>
      </c>
      <c r="K957" s="662" t="s">
        <v>2603</v>
      </c>
      <c r="L957" s="664">
        <v>147.4300191809829</v>
      </c>
      <c r="M957" s="664">
        <v>111</v>
      </c>
      <c r="N957" s="665">
        <v>16364.732129089101</v>
      </c>
    </row>
    <row r="958" spans="1:14" ht="14.4" customHeight="1" x14ac:dyDescent="0.3">
      <c r="A958" s="660" t="s">
        <v>579</v>
      </c>
      <c r="B958" s="661" t="s">
        <v>580</v>
      </c>
      <c r="C958" s="662" t="s">
        <v>596</v>
      </c>
      <c r="D958" s="663" t="s">
        <v>2849</v>
      </c>
      <c r="E958" s="662" t="s">
        <v>602</v>
      </c>
      <c r="F958" s="663" t="s">
        <v>2850</v>
      </c>
      <c r="G958" s="662" t="s">
        <v>1608</v>
      </c>
      <c r="H958" s="662" t="s">
        <v>2606</v>
      </c>
      <c r="I958" s="662" t="s">
        <v>2607</v>
      </c>
      <c r="J958" s="662" t="s">
        <v>1620</v>
      </c>
      <c r="K958" s="662" t="s">
        <v>2608</v>
      </c>
      <c r="L958" s="664">
        <v>224.54604723740817</v>
      </c>
      <c r="M958" s="664">
        <v>10</v>
      </c>
      <c r="N958" s="665">
        <v>2245.4604723740817</v>
      </c>
    </row>
    <row r="959" spans="1:14" ht="14.4" customHeight="1" x14ac:dyDescent="0.3">
      <c r="A959" s="660" t="s">
        <v>579</v>
      </c>
      <c r="B959" s="661" t="s">
        <v>580</v>
      </c>
      <c r="C959" s="662" t="s">
        <v>596</v>
      </c>
      <c r="D959" s="663" t="s">
        <v>2849</v>
      </c>
      <c r="E959" s="662" t="s">
        <v>602</v>
      </c>
      <c r="F959" s="663" t="s">
        <v>2850</v>
      </c>
      <c r="G959" s="662" t="s">
        <v>1608</v>
      </c>
      <c r="H959" s="662" t="s">
        <v>1871</v>
      </c>
      <c r="I959" s="662" t="s">
        <v>1872</v>
      </c>
      <c r="J959" s="662" t="s">
        <v>1873</v>
      </c>
      <c r="K959" s="662" t="s">
        <v>1874</v>
      </c>
      <c r="L959" s="664">
        <v>187.06991798379346</v>
      </c>
      <c r="M959" s="664">
        <v>1</v>
      </c>
      <c r="N959" s="665">
        <v>187.06991798379346</v>
      </c>
    </row>
    <row r="960" spans="1:14" ht="14.4" customHeight="1" x14ac:dyDescent="0.3">
      <c r="A960" s="660" t="s">
        <v>579</v>
      </c>
      <c r="B960" s="661" t="s">
        <v>580</v>
      </c>
      <c r="C960" s="662" t="s">
        <v>596</v>
      </c>
      <c r="D960" s="663" t="s">
        <v>2849</v>
      </c>
      <c r="E960" s="662" t="s">
        <v>602</v>
      </c>
      <c r="F960" s="663" t="s">
        <v>2850</v>
      </c>
      <c r="G960" s="662" t="s">
        <v>1608</v>
      </c>
      <c r="H960" s="662" t="s">
        <v>2836</v>
      </c>
      <c r="I960" s="662" t="s">
        <v>2837</v>
      </c>
      <c r="J960" s="662" t="s">
        <v>2838</v>
      </c>
      <c r="K960" s="662" t="s">
        <v>2839</v>
      </c>
      <c r="L960" s="664">
        <v>722.87825099030363</v>
      </c>
      <c r="M960" s="664">
        <v>138</v>
      </c>
      <c r="N960" s="665">
        <v>99757.198636661895</v>
      </c>
    </row>
    <row r="961" spans="1:14" ht="14.4" customHeight="1" x14ac:dyDescent="0.3">
      <c r="A961" s="660" t="s">
        <v>579</v>
      </c>
      <c r="B961" s="661" t="s">
        <v>580</v>
      </c>
      <c r="C961" s="662" t="s">
        <v>596</v>
      </c>
      <c r="D961" s="663" t="s">
        <v>2849</v>
      </c>
      <c r="E961" s="662" t="s">
        <v>602</v>
      </c>
      <c r="F961" s="663" t="s">
        <v>2850</v>
      </c>
      <c r="G961" s="662" t="s">
        <v>1608</v>
      </c>
      <c r="H961" s="662" t="s">
        <v>1893</v>
      </c>
      <c r="I961" s="662" t="s">
        <v>1894</v>
      </c>
      <c r="J961" s="662" t="s">
        <v>1895</v>
      </c>
      <c r="K961" s="662" t="s">
        <v>1896</v>
      </c>
      <c r="L961" s="664">
        <v>337.03999999999996</v>
      </c>
      <c r="M961" s="664">
        <v>5</v>
      </c>
      <c r="N961" s="665">
        <v>1685.1999999999998</v>
      </c>
    </row>
    <row r="962" spans="1:14" ht="14.4" customHeight="1" x14ac:dyDescent="0.3">
      <c r="A962" s="660" t="s">
        <v>579</v>
      </c>
      <c r="B962" s="661" t="s">
        <v>580</v>
      </c>
      <c r="C962" s="662" t="s">
        <v>596</v>
      </c>
      <c r="D962" s="663" t="s">
        <v>2849</v>
      </c>
      <c r="E962" s="662" t="s">
        <v>602</v>
      </c>
      <c r="F962" s="663" t="s">
        <v>2850</v>
      </c>
      <c r="G962" s="662" t="s">
        <v>1608</v>
      </c>
      <c r="H962" s="662" t="s">
        <v>2840</v>
      </c>
      <c r="I962" s="662" t="s">
        <v>2840</v>
      </c>
      <c r="J962" s="662" t="s">
        <v>2841</v>
      </c>
      <c r="K962" s="662" t="s">
        <v>2842</v>
      </c>
      <c r="L962" s="664">
        <v>2568.9516129032259</v>
      </c>
      <c r="M962" s="664">
        <v>31</v>
      </c>
      <c r="N962" s="665">
        <v>79637.5</v>
      </c>
    </row>
    <row r="963" spans="1:14" ht="14.4" customHeight="1" thickBot="1" x14ac:dyDescent="0.35">
      <c r="A963" s="666" t="s">
        <v>579</v>
      </c>
      <c r="B963" s="667" t="s">
        <v>580</v>
      </c>
      <c r="C963" s="668" t="s">
        <v>596</v>
      </c>
      <c r="D963" s="669" t="s">
        <v>2849</v>
      </c>
      <c r="E963" s="668" t="s">
        <v>1981</v>
      </c>
      <c r="F963" s="669" t="s">
        <v>2852</v>
      </c>
      <c r="G963" s="668" t="s">
        <v>633</v>
      </c>
      <c r="H963" s="668" t="s">
        <v>2843</v>
      </c>
      <c r="I963" s="668" t="s">
        <v>2844</v>
      </c>
      <c r="J963" s="668" t="s">
        <v>1530</v>
      </c>
      <c r="K963" s="668" t="s">
        <v>2845</v>
      </c>
      <c r="L963" s="670">
        <v>0</v>
      </c>
      <c r="M963" s="670">
        <v>1</v>
      </c>
      <c r="N963" s="671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2855</v>
      </c>
      <c r="B5" s="658">
        <v>65651.176237301348</v>
      </c>
      <c r="C5" s="676">
        <v>0.11415005026182178</v>
      </c>
      <c r="D5" s="658">
        <v>509479.33037850523</v>
      </c>
      <c r="E5" s="676">
        <v>0.88584994973817821</v>
      </c>
      <c r="F5" s="659">
        <v>575130.5066158066</v>
      </c>
    </row>
    <row r="6" spans="1:6" ht="14.4" customHeight="1" x14ac:dyDescent="0.3">
      <c r="A6" s="687" t="s">
        <v>2856</v>
      </c>
      <c r="B6" s="664">
        <v>7762.2129395272868</v>
      </c>
      <c r="C6" s="677">
        <v>3.5070387802389143E-2</v>
      </c>
      <c r="D6" s="664">
        <v>213570.18244956768</v>
      </c>
      <c r="E6" s="677">
        <v>0.96492961219761086</v>
      </c>
      <c r="F6" s="665">
        <v>221332.39538909498</v>
      </c>
    </row>
    <row r="7" spans="1:6" ht="14.4" customHeight="1" x14ac:dyDescent="0.3">
      <c r="A7" s="687" t="s">
        <v>2857</v>
      </c>
      <c r="B7" s="664">
        <v>6753.2650512900764</v>
      </c>
      <c r="C7" s="677">
        <v>1.2929793036525713E-2</v>
      </c>
      <c r="D7" s="664">
        <v>515549.37600511353</v>
      </c>
      <c r="E7" s="677">
        <v>0.98707020696347425</v>
      </c>
      <c r="F7" s="665">
        <v>522302.64105640363</v>
      </c>
    </row>
    <row r="8" spans="1:6" ht="14.4" customHeight="1" thickBot="1" x14ac:dyDescent="0.35">
      <c r="A8" s="688" t="s">
        <v>2858</v>
      </c>
      <c r="B8" s="679"/>
      <c r="C8" s="680">
        <v>0</v>
      </c>
      <c r="D8" s="679">
        <v>1589.8262116769858</v>
      </c>
      <c r="E8" s="680">
        <v>1</v>
      </c>
      <c r="F8" s="681">
        <v>1589.8262116769858</v>
      </c>
    </row>
    <row r="9" spans="1:6" ht="14.4" customHeight="1" thickBot="1" x14ac:dyDescent="0.35">
      <c r="A9" s="682" t="s">
        <v>3</v>
      </c>
      <c r="B9" s="683">
        <v>80166.654228118714</v>
      </c>
      <c r="C9" s="684">
        <v>6.0715967908139989E-2</v>
      </c>
      <c r="D9" s="683">
        <v>1240188.7150448633</v>
      </c>
      <c r="E9" s="684">
        <v>0.93928403209185984</v>
      </c>
      <c r="F9" s="685">
        <v>1320355.3692729822</v>
      </c>
    </row>
    <row r="10" spans="1:6" ht="14.4" customHeight="1" thickBot="1" x14ac:dyDescent="0.35"/>
    <row r="11" spans="1:6" ht="14.4" customHeight="1" x14ac:dyDescent="0.3">
      <c r="A11" s="686" t="s">
        <v>2859</v>
      </c>
      <c r="B11" s="658">
        <v>64139.417650239469</v>
      </c>
      <c r="C11" s="676">
        <v>0.39134070674139659</v>
      </c>
      <c r="D11" s="658">
        <v>99757.19863666188</v>
      </c>
      <c r="E11" s="676">
        <v>0.60865929325860335</v>
      </c>
      <c r="F11" s="659">
        <v>163896.61628690135</v>
      </c>
    </row>
    <row r="12" spans="1:6" ht="14.4" customHeight="1" x14ac:dyDescent="0.3">
      <c r="A12" s="687" t="s">
        <v>2860</v>
      </c>
      <c r="B12" s="664">
        <v>7505.386258442647</v>
      </c>
      <c r="C12" s="677">
        <v>9.4860361724182204E-2</v>
      </c>
      <c r="D12" s="664">
        <v>71614.976789143562</v>
      </c>
      <c r="E12" s="677">
        <v>0.90513963827581767</v>
      </c>
      <c r="F12" s="665">
        <v>79120.363047586216</v>
      </c>
    </row>
    <row r="13" spans="1:6" ht="14.4" customHeight="1" x14ac:dyDescent="0.3">
      <c r="A13" s="687" t="s">
        <v>2861</v>
      </c>
      <c r="B13" s="664">
        <v>3243.2094272346085</v>
      </c>
      <c r="C13" s="677">
        <v>8.0296538318688437E-2</v>
      </c>
      <c r="D13" s="664">
        <v>37147.192141045394</v>
      </c>
      <c r="E13" s="677">
        <v>0.91970346168131156</v>
      </c>
      <c r="F13" s="665">
        <v>40390.401568280002</v>
      </c>
    </row>
    <row r="14" spans="1:6" ht="14.4" customHeight="1" x14ac:dyDescent="0.3">
      <c r="A14" s="687" t="s">
        <v>2862</v>
      </c>
      <c r="B14" s="664">
        <v>2019.3107040823124</v>
      </c>
      <c r="C14" s="677">
        <v>0.33470638332871944</v>
      </c>
      <c r="D14" s="664">
        <v>4013.770242865513</v>
      </c>
      <c r="E14" s="677">
        <v>0.66529361667128062</v>
      </c>
      <c r="F14" s="665">
        <v>6033.0809469478254</v>
      </c>
    </row>
    <row r="15" spans="1:6" ht="14.4" customHeight="1" x14ac:dyDescent="0.3">
      <c r="A15" s="687" t="s">
        <v>2863</v>
      </c>
      <c r="B15" s="664">
        <v>1201.75</v>
      </c>
      <c r="C15" s="677">
        <v>1.7061006852501746E-2</v>
      </c>
      <c r="D15" s="664">
        <v>69236.648530024686</v>
      </c>
      <c r="E15" s="677">
        <v>0.98293899314749822</v>
      </c>
      <c r="F15" s="665">
        <v>70438.398530024686</v>
      </c>
    </row>
    <row r="16" spans="1:6" ht="14.4" customHeight="1" x14ac:dyDescent="0.3">
      <c r="A16" s="687" t="s">
        <v>2864</v>
      </c>
      <c r="B16" s="664">
        <v>686.36</v>
      </c>
      <c r="C16" s="677">
        <v>5.4094384406725149E-2</v>
      </c>
      <c r="D16" s="664">
        <v>12001.833192834818</v>
      </c>
      <c r="E16" s="677">
        <v>0.9459056155932748</v>
      </c>
      <c r="F16" s="665">
        <v>12688.193192834819</v>
      </c>
    </row>
    <row r="17" spans="1:6" ht="14.4" customHeight="1" x14ac:dyDescent="0.3">
      <c r="A17" s="687" t="s">
        <v>2865</v>
      </c>
      <c r="B17" s="664">
        <v>433.08000000000015</v>
      </c>
      <c r="C17" s="677">
        <v>6.3748405720792847E-3</v>
      </c>
      <c r="D17" s="664">
        <v>67502.736606428836</v>
      </c>
      <c r="E17" s="677">
        <v>0.99362515942792073</v>
      </c>
      <c r="F17" s="665">
        <v>67935.816606428838</v>
      </c>
    </row>
    <row r="18" spans="1:6" ht="14.4" customHeight="1" x14ac:dyDescent="0.3">
      <c r="A18" s="687" t="s">
        <v>2866</v>
      </c>
      <c r="B18" s="664">
        <v>341.47006811185588</v>
      </c>
      <c r="C18" s="677">
        <v>0.35061765895271269</v>
      </c>
      <c r="D18" s="664">
        <v>632.44000000000005</v>
      </c>
      <c r="E18" s="677">
        <v>0.64938234104728731</v>
      </c>
      <c r="F18" s="665">
        <v>973.91006811185594</v>
      </c>
    </row>
    <row r="19" spans="1:6" ht="14.4" customHeight="1" x14ac:dyDescent="0.3">
      <c r="A19" s="687" t="s">
        <v>2867</v>
      </c>
      <c r="B19" s="664">
        <v>201.46000000000006</v>
      </c>
      <c r="C19" s="677">
        <v>0.17188857162800969</v>
      </c>
      <c r="D19" s="664">
        <v>970.57836236411913</v>
      </c>
      <c r="E19" s="677">
        <v>0.82811142837199037</v>
      </c>
      <c r="F19" s="665">
        <v>1172.0383623641192</v>
      </c>
    </row>
    <row r="20" spans="1:6" ht="14.4" customHeight="1" x14ac:dyDescent="0.3">
      <c r="A20" s="687" t="s">
        <v>2868</v>
      </c>
      <c r="B20" s="664">
        <v>104.17</v>
      </c>
      <c r="C20" s="677">
        <v>4.2957548057590292E-2</v>
      </c>
      <c r="D20" s="664">
        <v>2320.7821844297605</v>
      </c>
      <c r="E20" s="677">
        <v>0.95704245194240967</v>
      </c>
      <c r="F20" s="665">
        <v>2424.9521844297606</v>
      </c>
    </row>
    <row r="21" spans="1:6" ht="14.4" customHeight="1" x14ac:dyDescent="0.3">
      <c r="A21" s="687" t="s">
        <v>2869</v>
      </c>
      <c r="B21" s="664">
        <v>101.13969143637665</v>
      </c>
      <c r="C21" s="677">
        <v>2.0647413540924742E-2</v>
      </c>
      <c r="D21" s="664">
        <v>4797.2797273402221</v>
      </c>
      <c r="E21" s="677">
        <v>0.97935258645907519</v>
      </c>
      <c r="F21" s="665">
        <v>4898.4194187765988</v>
      </c>
    </row>
    <row r="22" spans="1:6" ht="14.4" customHeight="1" x14ac:dyDescent="0.3">
      <c r="A22" s="687" t="s">
        <v>2870</v>
      </c>
      <c r="B22" s="664">
        <v>99.96</v>
      </c>
      <c r="C22" s="677">
        <v>0.32920563825582932</v>
      </c>
      <c r="D22" s="664">
        <v>203.67999999999992</v>
      </c>
      <c r="E22" s="677">
        <v>0.67079436174417062</v>
      </c>
      <c r="F22" s="665">
        <v>303.63999999999993</v>
      </c>
    </row>
    <row r="23" spans="1:6" ht="14.4" customHeight="1" x14ac:dyDescent="0.3">
      <c r="A23" s="687" t="s">
        <v>2871</v>
      </c>
      <c r="B23" s="664">
        <v>89.79000000000002</v>
      </c>
      <c r="C23" s="677">
        <v>0.19581196027502468</v>
      </c>
      <c r="D23" s="664">
        <v>368.76217359494717</v>
      </c>
      <c r="E23" s="677">
        <v>0.80418803972497532</v>
      </c>
      <c r="F23" s="665">
        <v>458.55217359494719</v>
      </c>
    </row>
    <row r="24" spans="1:6" ht="14.4" customHeight="1" x14ac:dyDescent="0.3">
      <c r="A24" s="687" t="s">
        <v>2872</v>
      </c>
      <c r="B24" s="664">
        <v>0.15042857142857147</v>
      </c>
      <c r="C24" s="677">
        <v>1.0419138109684728E-5</v>
      </c>
      <c r="D24" s="664">
        <v>14437.566956971825</v>
      </c>
      <c r="E24" s="677">
        <v>0.99998958086189027</v>
      </c>
      <c r="F24" s="665">
        <v>14437.717385543254</v>
      </c>
    </row>
    <row r="25" spans="1:6" ht="14.4" customHeight="1" x14ac:dyDescent="0.3">
      <c r="A25" s="687" t="s">
        <v>2873</v>
      </c>
      <c r="B25" s="664"/>
      <c r="C25" s="677">
        <v>0</v>
      </c>
      <c r="D25" s="664">
        <v>6158.9498340668943</v>
      </c>
      <c r="E25" s="677">
        <v>1</v>
      </c>
      <c r="F25" s="665">
        <v>6158.9498340668943</v>
      </c>
    </row>
    <row r="26" spans="1:6" ht="14.4" customHeight="1" x14ac:dyDescent="0.3">
      <c r="A26" s="687" t="s">
        <v>2874</v>
      </c>
      <c r="B26" s="664"/>
      <c r="C26" s="677">
        <v>0</v>
      </c>
      <c r="D26" s="664">
        <v>2835.0899543680493</v>
      </c>
      <c r="E26" s="677">
        <v>1</v>
      </c>
      <c r="F26" s="665">
        <v>2835.0899543680493</v>
      </c>
    </row>
    <row r="27" spans="1:6" ht="14.4" customHeight="1" x14ac:dyDescent="0.3">
      <c r="A27" s="687" t="s">
        <v>2875</v>
      </c>
      <c r="B27" s="664"/>
      <c r="C27" s="677">
        <v>0</v>
      </c>
      <c r="D27" s="664">
        <v>267.71920816069672</v>
      </c>
      <c r="E27" s="677">
        <v>1</v>
      </c>
      <c r="F27" s="665">
        <v>267.71920816069672</v>
      </c>
    </row>
    <row r="28" spans="1:6" ht="14.4" customHeight="1" x14ac:dyDescent="0.3">
      <c r="A28" s="687" t="s">
        <v>2876</v>
      </c>
      <c r="B28" s="664"/>
      <c r="C28" s="677">
        <v>0</v>
      </c>
      <c r="D28" s="664">
        <v>2400.2112239301487</v>
      </c>
      <c r="E28" s="677">
        <v>1</v>
      </c>
      <c r="F28" s="665">
        <v>2400.2112239301487</v>
      </c>
    </row>
    <row r="29" spans="1:6" ht="14.4" customHeight="1" x14ac:dyDescent="0.3">
      <c r="A29" s="687" t="s">
        <v>2877</v>
      </c>
      <c r="B29" s="664"/>
      <c r="C29" s="677">
        <v>0</v>
      </c>
      <c r="D29" s="664">
        <v>74258.228969244359</v>
      </c>
      <c r="E29" s="677">
        <v>1</v>
      </c>
      <c r="F29" s="665">
        <v>74258.228969244359</v>
      </c>
    </row>
    <row r="30" spans="1:6" ht="14.4" customHeight="1" x14ac:dyDescent="0.3">
      <c r="A30" s="687" t="s">
        <v>2878</v>
      </c>
      <c r="B30" s="664"/>
      <c r="C30" s="677">
        <v>0</v>
      </c>
      <c r="D30" s="664">
        <v>4964.4569701406926</v>
      </c>
      <c r="E30" s="677">
        <v>1</v>
      </c>
      <c r="F30" s="665">
        <v>4964.4569701406926</v>
      </c>
    </row>
    <row r="31" spans="1:6" ht="14.4" customHeight="1" x14ac:dyDescent="0.3">
      <c r="A31" s="687" t="s">
        <v>2879</v>
      </c>
      <c r="B31" s="664"/>
      <c r="C31" s="677">
        <v>0</v>
      </c>
      <c r="D31" s="664">
        <v>8232.9315970048974</v>
      </c>
      <c r="E31" s="677">
        <v>1</v>
      </c>
      <c r="F31" s="665">
        <v>8232.9315970048974</v>
      </c>
    </row>
    <row r="32" spans="1:6" ht="14.4" customHeight="1" x14ac:dyDescent="0.3">
      <c r="A32" s="687" t="s">
        <v>2880</v>
      </c>
      <c r="B32" s="664"/>
      <c r="C32" s="677">
        <v>0</v>
      </c>
      <c r="D32" s="664">
        <v>70351.640347206645</v>
      </c>
      <c r="E32" s="677">
        <v>1</v>
      </c>
      <c r="F32" s="665">
        <v>70351.640347206645</v>
      </c>
    </row>
    <row r="33" spans="1:6" ht="14.4" customHeight="1" x14ac:dyDescent="0.3">
      <c r="A33" s="687" t="s">
        <v>2881</v>
      </c>
      <c r="B33" s="664"/>
      <c r="C33" s="677">
        <v>0</v>
      </c>
      <c r="D33" s="664">
        <v>2314.7531671949077</v>
      </c>
      <c r="E33" s="677">
        <v>1</v>
      </c>
      <c r="F33" s="665">
        <v>2314.7531671949077</v>
      </c>
    </row>
    <row r="34" spans="1:6" ht="14.4" customHeight="1" x14ac:dyDescent="0.3">
      <c r="A34" s="687" t="s">
        <v>2882</v>
      </c>
      <c r="B34" s="664"/>
      <c r="C34" s="677">
        <v>0</v>
      </c>
      <c r="D34" s="664">
        <v>408.65</v>
      </c>
      <c r="E34" s="677">
        <v>1</v>
      </c>
      <c r="F34" s="665">
        <v>408.65</v>
      </c>
    </row>
    <row r="35" spans="1:6" ht="14.4" customHeight="1" x14ac:dyDescent="0.3">
      <c r="A35" s="687" t="s">
        <v>2883</v>
      </c>
      <c r="B35" s="664"/>
      <c r="C35" s="677">
        <v>0</v>
      </c>
      <c r="D35" s="664">
        <v>1406.7112245183725</v>
      </c>
      <c r="E35" s="677">
        <v>1</v>
      </c>
      <c r="F35" s="665">
        <v>1406.7112245183725</v>
      </c>
    </row>
    <row r="36" spans="1:6" ht="14.4" customHeight="1" x14ac:dyDescent="0.3">
      <c r="A36" s="687" t="s">
        <v>2884</v>
      </c>
      <c r="B36" s="664"/>
      <c r="C36" s="677">
        <v>0</v>
      </c>
      <c r="D36" s="664">
        <v>115.08999999999999</v>
      </c>
      <c r="E36" s="677">
        <v>1</v>
      </c>
      <c r="F36" s="665">
        <v>115.08999999999999</v>
      </c>
    </row>
    <row r="37" spans="1:6" ht="14.4" customHeight="1" x14ac:dyDescent="0.3">
      <c r="A37" s="687" t="s">
        <v>2885</v>
      </c>
      <c r="B37" s="664"/>
      <c r="C37" s="677">
        <v>0</v>
      </c>
      <c r="D37" s="664">
        <v>193.44008248995613</v>
      </c>
      <c r="E37" s="677">
        <v>1</v>
      </c>
      <c r="F37" s="665">
        <v>193.44008248995613</v>
      </c>
    </row>
    <row r="38" spans="1:6" ht="14.4" customHeight="1" x14ac:dyDescent="0.3">
      <c r="A38" s="687" t="s">
        <v>2886</v>
      </c>
      <c r="B38" s="664"/>
      <c r="C38" s="677">
        <v>0</v>
      </c>
      <c r="D38" s="664">
        <v>838.2299999999999</v>
      </c>
      <c r="E38" s="677">
        <v>1</v>
      </c>
      <c r="F38" s="665">
        <v>838.2299999999999</v>
      </c>
    </row>
    <row r="39" spans="1:6" ht="14.4" customHeight="1" x14ac:dyDescent="0.3">
      <c r="A39" s="687" t="s">
        <v>2887</v>
      </c>
      <c r="B39" s="664"/>
      <c r="C39" s="677">
        <v>0</v>
      </c>
      <c r="D39" s="664">
        <v>30856.779061071091</v>
      </c>
      <c r="E39" s="677">
        <v>1</v>
      </c>
      <c r="F39" s="665">
        <v>30856.779061071091</v>
      </c>
    </row>
    <row r="40" spans="1:6" ht="14.4" customHeight="1" x14ac:dyDescent="0.3">
      <c r="A40" s="687" t="s">
        <v>2888</v>
      </c>
      <c r="B40" s="664"/>
      <c r="C40" s="677">
        <v>0</v>
      </c>
      <c r="D40" s="664">
        <v>1653.7598621523196</v>
      </c>
      <c r="E40" s="677">
        <v>1</v>
      </c>
      <c r="F40" s="665">
        <v>1653.7598621523196</v>
      </c>
    </row>
    <row r="41" spans="1:6" ht="14.4" customHeight="1" x14ac:dyDescent="0.3">
      <c r="A41" s="687" t="s">
        <v>2889</v>
      </c>
      <c r="B41" s="664"/>
      <c r="C41" s="677">
        <v>0</v>
      </c>
      <c r="D41" s="664">
        <v>13410.154172605549</v>
      </c>
      <c r="E41" s="677">
        <v>1</v>
      </c>
      <c r="F41" s="665">
        <v>13410.154172605549</v>
      </c>
    </row>
    <row r="42" spans="1:6" ht="14.4" customHeight="1" x14ac:dyDescent="0.3">
      <c r="A42" s="687" t="s">
        <v>2890</v>
      </c>
      <c r="B42" s="664"/>
      <c r="C42" s="677">
        <v>0</v>
      </c>
      <c r="D42" s="664">
        <v>407.35963255611125</v>
      </c>
      <c r="E42" s="677">
        <v>1</v>
      </c>
      <c r="F42" s="665">
        <v>407.35963255611125</v>
      </c>
    </row>
    <row r="43" spans="1:6" ht="14.4" customHeight="1" x14ac:dyDescent="0.3">
      <c r="A43" s="687" t="s">
        <v>2891</v>
      </c>
      <c r="B43" s="664"/>
      <c r="C43" s="677">
        <v>0</v>
      </c>
      <c r="D43" s="664">
        <v>79637.5</v>
      </c>
      <c r="E43" s="677">
        <v>1</v>
      </c>
      <c r="F43" s="665">
        <v>79637.5</v>
      </c>
    </row>
    <row r="44" spans="1:6" ht="14.4" customHeight="1" x14ac:dyDescent="0.3">
      <c r="A44" s="687" t="s">
        <v>2892</v>
      </c>
      <c r="B44" s="664"/>
      <c r="C44" s="677">
        <v>0</v>
      </c>
      <c r="D44" s="664">
        <v>671.50010423616072</v>
      </c>
      <c r="E44" s="677">
        <v>1</v>
      </c>
      <c r="F44" s="665">
        <v>671.50010423616072</v>
      </c>
    </row>
    <row r="45" spans="1:6" ht="14.4" customHeight="1" x14ac:dyDescent="0.3">
      <c r="A45" s="687" t="s">
        <v>2893</v>
      </c>
      <c r="B45" s="664"/>
      <c r="C45" s="677">
        <v>0</v>
      </c>
      <c r="D45" s="664">
        <v>1938.3711550452467</v>
      </c>
      <c r="E45" s="677">
        <v>1</v>
      </c>
      <c r="F45" s="665">
        <v>1938.3711550452467</v>
      </c>
    </row>
    <row r="46" spans="1:6" ht="14.4" customHeight="1" x14ac:dyDescent="0.3">
      <c r="A46" s="687" t="s">
        <v>2894</v>
      </c>
      <c r="B46" s="664"/>
      <c r="C46" s="677">
        <v>0</v>
      </c>
      <c r="D46" s="664">
        <v>1247.2803150194663</v>
      </c>
      <c r="E46" s="677">
        <v>1</v>
      </c>
      <c r="F46" s="665">
        <v>1247.2803150194663</v>
      </c>
    </row>
    <row r="47" spans="1:6" ht="14.4" customHeight="1" x14ac:dyDescent="0.3">
      <c r="A47" s="687" t="s">
        <v>2895</v>
      </c>
      <c r="B47" s="664"/>
      <c r="C47" s="677">
        <v>0</v>
      </c>
      <c r="D47" s="664">
        <v>7152.5912887217301</v>
      </c>
      <c r="E47" s="677">
        <v>1</v>
      </c>
      <c r="F47" s="665">
        <v>7152.5912887217301</v>
      </c>
    </row>
    <row r="48" spans="1:6" ht="14.4" customHeight="1" x14ac:dyDescent="0.3">
      <c r="A48" s="687" t="s">
        <v>2896</v>
      </c>
      <c r="B48" s="664"/>
      <c r="C48" s="677">
        <v>0</v>
      </c>
      <c r="D48" s="664">
        <v>244.45905158050257</v>
      </c>
      <c r="E48" s="677">
        <v>1</v>
      </c>
      <c r="F48" s="665">
        <v>244.45905158050257</v>
      </c>
    </row>
    <row r="49" spans="1:6" ht="14.4" customHeight="1" x14ac:dyDescent="0.3">
      <c r="A49" s="687" t="s">
        <v>2897</v>
      </c>
      <c r="B49" s="664"/>
      <c r="C49" s="677">
        <v>0</v>
      </c>
      <c r="D49" s="664">
        <v>230.23422159262026</v>
      </c>
      <c r="E49" s="677">
        <v>1</v>
      </c>
      <c r="F49" s="665">
        <v>230.23422159262026</v>
      </c>
    </row>
    <row r="50" spans="1:6" ht="14.4" customHeight="1" x14ac:dyDescent="0.3">
      <c r="A50" s="687" t="s">
        <v>2898</v>
      </c>
      <c r="B50" s="664"/>
      <c r="C50" s="677">
        <v>0</v>
      </c>
      <c r="D50" s="664">
        <v>3117.3611179747086</v>
      </c>
      <c r="E50" s="677">
        <v>1</v>
      </c>
      <c r="F50" s="665">
        <v>3117.3611179747086</v>
      </c>
    </row>
    <row r="51" spans="1:6" ht="14.4" customHeight="1" x14ac:dyDescent="0.3">
      <c r="A51" s="687" t="s">
        <v>2899</v>
      </c>
      <c r="B51" s="664"/>
      <c r="C51" s="677">
        <v>0</v>
      </c>
      <c r="D51" s="664">
        <v>1567.1902099793183</v>
      </c>
      <c r="E51" s="677">
        <v>1</v>
      </c>
      <c r="F51" s="665">
        <v>1567.1902099793183</v>
      </c>
    </row>
    <row r="52" spans="1:6" ht="14.4" customHeight="1" x14ac:dyDescent="0.3">
      <c r="A52" s="687" t="s">
        <v>2900</v>
      </c>
      <c r="B52" s="664"/>
      <c r="C52" s="677">
        <v>0</v>
      </c>
      <c r="D52" s="664">
        <v>296.7</v>
      </c>
      <c r="E52" s="677">
        <v>1</v>
      </c>
      <c r="F52" s="665">
        <v>296.7</v>
      </c>
    </row>
    <row r="53" spans="1:6" ht="14.4" customHeight="1" x14ac:dyDescent="0.3">
      <c r="A53" s="687" t="s">
        <v>2901</v>
      </c>
      <c r="B53" s="664"/>
      <c r="C53" s="677">
        <v>0</v>
      </c>
      <c r="D53" s="664">
        <v>7449.4322065719025</v>
      </c>
      <c r="E53" s="677">
        <v>1</v>
      </c>
      <c r="F53" s="665">
        <v>7449.4322065719025</v>
      </c>
    </row>
    <row r="54" spans="1:6" ht="14.4" customHeight="1" x14ac:dyDescent="0.3">
      <c r="A54" s="687" t="s">
        <v>2902</v>
      </c>
      <c r="B54" s="664"/>
      <c r="C54" s="677">
        <v>0</v>
      </c>
      <c r="D54" s="664">
        <v>1316.5603591419072</v>
      </c>
      <c r="E54" s="677">
        <v>1</v>
      </c>
      <c r="F54" s="665">
        <v>1316.5603591419072</v>
      </c>
    </row>
    <row r="55" spans="1:6" ht="14.4" customHeight="1" x14ac:dyDescent="0.3">
      <c r="A55" s="687" t="s">
        <v>2903</v>
      </c>
      <c r="B55" s="664"/>
      <c r="C55" s="677">
        <v>0</v>
      </c>
      <c r="D55" s="664">
        <v>5979.9983919301785</v>
      </c>
      <c r="E55" s="677">
        <v>1</v>
      </c>
      <c r="F55" s="665">
        <v>5979.9983919301785</v>
      </c>
    </row>
    <row r="56" spans="1:6" ht="14.4" customHeight="1" x14ac:dyDescent="0.3">
      <c r="A56" s="687" t="s">
        <v>2904</v>
      </c>
      <c r="B56" s="664"/>
      <c r="C56" s="677">
        <v>0</v>
      </c>
      <c r="D56" s="664">
        <v>83.11</v>
      </c>
      <c r="E56" s="677">
        <v>1</v>
      </c>
      <c r="F56" s="665">
        <v>83.11</v>
      </c>
    </row>
    <row r="57" spans="1:6" ht="14.4" customHeight="1" x14ac:dyDescent="0.3">
      <c r="A57" s="687" t="s">
        <v>2905</v>
      </c>
      <c r="B57" s="664"/>
      <c r="C57" s="677">
        <v>0</v>
      </c>
      <c r="D57" s="664">
        <v>358.91977424114759</v>
      </c>
      <c r="E57" s="677">
        <v>1</v>
      </c>
      <c r="F57" s="665">
        <v>358.91977424114759</v>
      </c>
    </row>
    <row r="58" spans="1:6" ht="14.4" customHeight="1" x14ac:dyDescent="0.3">
      <c r="A58" s="687" t="s">
        <v>2906</v>
      </c>
      <c r="B58" s="664"/>
      <c r="C58" s="677">
        <v>0</v>
      </c>
      <c r="D58" s="664">
        <v>6504.2725181276419</v>
      </c>
      <c r="E58" s="677">
        <v>1</v>
      </c>
      <c r="F58" s="665">
        <v>6504.2725181276419</v>
      </c>
    </row>
    <row r="59" spans="1:6" ht="14.4" customHeight="1" x14ac:dyDescent="0.3">
      <c r="A59" s="687" t="s">
        <v>2907</v>
      </c>
      <c r="B59" s="664"/>
      <c r="C59" s="677">
        <v>0</v>
      </c>
      <c r="D59" s="664">
        <v>3105.8629593052915</v>
      </c>
      <c r="E59" s="677">
        <v>1</v>
      </c>
      <c r="F59" s="665">
        <v>3105.8629593052915</v>
      </c>
    </row>
    <row r="60" spans="1:6" ht="14.4" customHeight="1" x14ac:dyDescent="0.3">
      <c r="A60" s="687" t="s">
        <v>2908</v>
      </c>
      <c r="B60" s="664"/>
      <c r="C60" s="677">
        <v>0</v>
      </c>
      <c r="D60" s="664">
        <v>284.43000000000006</v>
      </c>
      <c r="E60" s="677">
        <v>1</v>
      </c>
      <c r="F60" s="665">
        <v>284.43000000000006</v>
      </c>
    </row>
    <row r="61" spans="1:6" ht="14.4" customHeight="1" x14ac:dyDescent="0.3">
      <c r="A61" s="687" t="s">
        <v>2909</v>
      </c>
      <c r="B61" s="664"/>
      <c r="C61" s="677">
        <v>0</v>
      </c>
      <c r="D61" s="664">
        <v>11881.375530806528</v>
      </c>
      <c r="E61" s="677">
        <v>1</v>
      </c>
      <c r="F61" s="665">
        <v>11881.375530806528</v>
      </c>
    </row>
    <row r="62" spans="1:6" ht="14.4" customHeight="1" x14ac:dyDescent="0.3">
      <c r="A62" s="687" t="s">
        <v>2910</v>
      </c>
      <c r="B62" s="664"/>
      <c r="C62" s="677">
        <v>0</v>
      </c>
      <c r="D62" s="664">
        <v>63.87</v>
      </c>
      <c r="E62" s="677">
        <v>1</v>
      </c>
      <c r="F62" s="665">
        <v>63.87</v>
      </c>
    </row>
    <row r="63" spans="1:6" ht="14.4" customHeight="1" x14ac:dyDescent="0.3">
      <c r="A63" s="687" t="s">
        <v>2911</v>
      </c>
      <c r="B63" s="664"/>
      <c r="C63" s="677">
        <v>0</v>
      </c>
      <c r="D63" s="664">
        <v>11798.32518937806</v>
      </c>
      <c r="E63" s="677">
        <v>1</v>
      </c>
      <c r="F63" s="665">
        <v>11798.32518937806</v>
      </c>
    </row>
    <row r="64" spans="1:6" ht="14.4" customHeight="1" x14ac:dyDescent="0.3">
      <c r="A64" s="687" t="s">
        <v>2912</v>
      </c>
      <c r="B64" s="664"/>
      <c r="C64" s="677">
        <v>0</v>
      </c>
      <c r="D64" s="664">
        <v>665.72</v>
      </c>
      <c r="E64" s="677">
        <v>1</v>
      </c>
      <c r="F64" s="665">
        <v>665.72</v>
      </c>
    </row>
    <row r="65" spans="1:6" ht="14.4" customHeight="1" x14ac:dyDescent="0.3">
      <c r="A65" s="687" t="s">
        <v>2913</v>
      </c>
      <c r="B65" s="664"/>
      <c r="C65" s="677">
        <v>0</v>
      </c>
      <c r="D65" s="664">
        <v>1557.16</v>
      </c>
      <c r="E65" s="677">
        <v>1</v>
      </c>
      <c r="F65" s="665">
        <v>1557.16</v>
      </c>
    </row>
    <row r="66" spans="1:6" ht="14.4" customHeight="1" x14ac:dyDescent="0.3">
      <c r="A66" s="687" t="s">
        <v>2914</v>
      </c>
      <c r="B66" s="664"/>
      <c r="C66" s="677">
        <v>0</v>
      </c>
      <c r="D66" s="664">
        <v>67687.847442572165</v>
      </c>
      <c r="E66" s="677">
        <v>1</v>
      </c>
      <c r="F66" s="665">
        <v>67687.847442572165</v>
      </c>
    </row>
    <row r="67" spans="1:6" ht="14.4" customHeight="1" x14ac:dyDescent="0.3">
      <c r="A67" s="687" t="s">
        <v>2915</v>
      </c>
      <c r="B67" s="664"/>
      <c r="C67" s="677">
        <v>0</v>
      </c>
      <c r="D67" s="664">
        <v>1382.6820642728512</v>
      </c>
      <c r="E67" s="677">
        <v>1</v>
      </c>
      <c r="F67" s="665">
        <v>1382.6820642728512</v>
      </c>
    </row>
    <row r="68" spans="1:6" ht="14.4" customHeight="1" x14ac:dyDescent="0.3">
      <c r="A68" s="687" t="s">
        <v>2916</v>
      </c>
      <c r="B68" s="664"/>
      <c r="C68" s="677">
        <v>0</v>
      </c>
      <c r="D68" s="664">
        <v>2596.14</v>
      </c>
      <c r="E68" s="677">
        <v>1</v>
      </c>
      <c r="F68" s="665">
        <v>2596.14</v>
      </c>
    </row>
    <row r="69" spans="1:6" ht="14.4" customHeight="1" x14ac:dyDescent="0.3">
      <c r="A69" s="687" t="s">
        <v>2917</v>
      </c>
      <c r="B69" s="664"/>
      <c r="C69" s="677">
        <v>0</v>
      </c>
      <c r="D69" s="664">
        <v>372565.53015174542</v>
      </c>
      <c r="E69" s="677">
        <v>1</v>
      </c>
      <c r="F69" s="665">
        <v>372565.53015174542</v>
      </c>
    </row>
    <row r="70" spans="1:6" ht="14.4" customHeight="1" x14ac:dyDescent="0.3">
      <c r="A70" s="687" t="s">
        <v>2918</v>
      </c>
      <c r="B70" s="664"/>
      <c r="C70" s="677">
        <v>0</v>
      </c>
      <c r="D70" s="664">
        <v>1362.5095532472874</v>
      </c>
      <c r="E70" s="677">
        <v>1</v>
      </c>
      <c r="F70" s="665">
        <v>1362.5095532472874</v>
      </c>
    </row>
    <row r="71" spans="1:6" ht="14.4" customHeight="1" x14ac:dyDescent="0.3">
      <c r="A71" s="687" t="s">
        <v>2919</v>
      </c>
      <c r="B71" s="664"/>
      <c r="C71" s="677">
        <v>0</v>
      </c>
      <c r="D71" s="664">
        <v>151.24999999999994</v>
      </c>
      <c r="E71" s="677">
        <v>1</v>
      </c>
      <c r="F71" s="665">
        <v>151.24999999999994</v>
      </c>
    </row>
    <row r="72" spans="1:6" ht="14.4" customHeight="1" x14ac:dyDescent="0.3">
      <c r="A72" s="687" t="s">
        <v>2920</v>
      </c>
      <c r="B72" s="664"/>
      <c r="C72" s="677">
        <v>0</v>
      </c>
      <c r="D72" s="664">
        <v>549.54000000000019</v>
      </c>
      <c r="E72" s="677">
        <v>1</v>
      </c>
      <c r="F72" s="665">
        <v>549.54000000000019</v>
      </c>
    </row>
    <row r="73" spans="1:6" ht="14.4" customHeight="1" x14ac:dyDescent="0.3">
      <c r="A73" s="687" t="s">
        <v>2921</v>
      </c>
      <c r="B73" s="664"/>
      <c r="C73" s="677">
        <v>0</v>
      </c>
      <c r="D73" s="664">
        <v>411.01600158948463</v>
      </c>
      <c r="E73" s="677">
        <v>1</v>
      </c>
      <c r="F73" s="665">
        <v>411.01600158948463</v>
      </c>
    </row>
    <row r="74" spans="1:6" ht="14.4" customHeight="1" x14ac:dyDescent="0.3">
      <c r="A74" s="687" t="s">
        <v>2922</v>
      </c>
      <c r="B74" s="664"/>
      <c r="C74" s="677">
        <v>0</v>
      </c>
      <c r="D74" s="664">
        <v>10657.055457406208</v>
      </c>
      <c r="E74" s="677">
        <v>1</v>
      </c>
      <c r="F74" s="665">
        <v>10657.055457406208</v>
      </c>
    </row>
    <row r="75" spans="1:6" ht="14.4" customHeight="1" x14ac:dyDescent="0.3">
      <c r="A75" s="687" t="s">
        <v>2923</v>
      </c>
      <c r="B75" s="664"/>
      <c r="C75" s="677">
        <v>0</v>
      </c>
      <c r="D75" s="664">
        <v>89.249999999999986</v>
      </c>
      <c r="E75" s="677">
        <v>1</v>
      </c>
      <c r="F75" s="665">
        <v>89.249999999999986</v>
      </c>
    </row>
    <row r="76" spans="1:6" ht="14.4" customHeight="1" x14ac:dyDescent="0.3">
      <c r="A76" s="687" t="s">
        <v>2924</v>
      </c>
      <c r="B76" s="664"/>
      <c r="C76" s="677">
        <v>0</v>
      </c>
      <c r="D76" s="664">
        <v>801.73</v>
      </c>
      <c r="E76" s="677">
        <v>1</v>
      </c>
      <c r="F76" s="665">
        <v>801.73</v>
      </c>
    </row>
    <row r="77" spans="1:6" ht="14.4" customHeight="1" x14ac:dyDescent="0.3">
      <c r="A77" s="687" t="s">
        <v>2925</v>
      </c>
      <c r="B77" s="664"/>
      <c r="C77" s="677">
        <v>0</v>
      </c>
      <c r="D77" s="664">
        <v>14607.829295419921</v>
      </c>
      <c r="E77" s="677">
        <v>1</v>
      </c>
      <c r="F77" s="665">
        <v>14607.829295419921</v>
      </c>
    </row>
    <row r="78" spans="1:6" ht="14.4" customHeight="1" x14ac:dyDescent="0.3">
      <c r="A78" s="687" t="s">
        <v>2926</v>
      </c>
      <c r="B78" s="664"/>
      <c r="C78" s="677">
        <v>0</v>
      </c>
      <c r="D78" s="664">
        <v>12592.49</v>
      </c>
      <c r="E78" s="677">
        <v>1</v>
      </c>
      <c r="F78" s="665">
        <v>12592.49</v>
      </c>
    </row>
    <row r="79" spans="1:6" ht="14.4" customHeight="1" thickBot="1" x14ac:dyDescent="0.35">
      <c r="A79" s="688" t="s">
        <v>2927</v>
      </c>
      <c r="B79" s="679"/>
      <c r="C79" s="680">
        <v>0</v>
      </c>
      <c r="D79" s="679">
        <v>1502.0198345409767</v>
      </c>
      <c r="E79" s="680">
        <v>1</v>
      </c>
      <c r="F79" s="681">
        <v>1502.0198345409767</v>
      </c>
    </row>
    <row r="80" spans="1:6" ht="14.4" customHeight="1" thickBot="1" x14ac:dyDescent="0.35">
      <c r="A80" s="682" t="s">
        <v>3</v>
      </c>
      <c r="B80" s="683">
        <v>80166.654228118699</v>
      </c>
      <c r="C80" s="684">
        <v>6.0715967908139989E-2</v>
      </c>
      <c r="D80" s="683">
        <v>1240188.7150448631</v>
      </c>
      <c r="E80" s="684">
        <v>0.93928403209185984</v>
      </c>
      <c r="F80" s="685">
        <v>1320355.369272982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3079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338.71999999999997</v>
      </c>
      <c r="G3" s="47">
        <f>SUBTOTAL(9,G6:G1048576)</f>
        <v>80166.654228118714</v>
      </c>
      <c r="H3" s="48">
        <f>IF(M3=0,0,G3/M3)</f>
        <v>6.071596790814001E-2</v>
      </c>
      <c r="I3" s="47">
        <f>SUBTOTAL(9,I6:I1048576)</f>
        <v>6879.5</v>
      </c>
      <c r="J3" s="47">
        <f>SUBTOTAL(9,J6:J1048576)</f>
        <v>1240188.7150448631</v>
      </c>
      <c r="K3" s="48">
        <f>IF(M3=0,0,J3/M3)</f>
        <v>0.93928403209185996</v>
      </c>
      <c r="L3" s="47">
        <f>SUBTOTAL(9,L6:L1048576)</f>
        <v>7218.22</v>
      </c>
      <c r="M3" s="49">
        <f>SUBTOTAL(9,M6:M1048576)</f>
        <v>1320355.3692729818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585</v>
      </c>
      <c r="B6" s="655" t="s">
        <v>2928</v>
      </c>
      <c r="C6" s="655" t="s">
        <v>1879</v>
      </c>
      <c r="D6" s="655" t="s">
        <v>1690</v>
      </c>
      <c r="E6" s="655" t="s">
        <v>2929</v>
      </c>
      <c r="F6" s="658"/>
      <c r="G6" s="658"/>
      <c r="H6" s="676">
        <v>0</v>
      </c>
      <c r="I6" s="658">
        <v>6</v>
      </c>
      <c r="J6" s="658">
        <v>1506.8819006526851</v>
      </c>
      <c r="K6" s="676">
        <v>1</v>
      </c>
      <c r="L6" s="658">
        <v>6</v>
      </c>
      <c r="M6" s="659">
        <v>1506.8819006526851</v>
      </c>
    </row>
    <row r="7" spans="1:13" ht="14.4" customHeight="1" x14ac:dyDescent="0.3">
      <c r="A7" s="660" t="s">
        <v>585</v>
      </c>
      <c r="B7" s="661" t="s">
        <v>2928</v>
      </c>
      <c r="C7" s="661" t="s">
        <v>1686</v>
      </c>
      <c r="D7" s="661" t="s">
        <v>1610</v>
      </c>
      <c r="E7" s="661" t="s">
        <v>2930</v>
      </c>
      <c r="F7" s="664"/>
      <c r="G7" s="664"/>
      <c r="H7" s="677">
        <v>0</v>
      </c>
      <c r="I7" s="664">
        <v>22</v>
      </c>
      <c r="J7" s="664">
        <v>808.18074495643225</v>
      </c>
      <c r="K7" s="677">
        <v>1</v>
      </c>
      <c r="L7" s="664">
        <v>22</v>
      </c>
      <c r="M7" s="665">
        <v>808.18074495643225</v>
      </c>
    </row>
    <row r="8" spans="1:13" ht="14.4" customHeight="1" x14ac:dyDescent="0.3">
      <c r="A8" s="660" t="s">
        <v>585</v>
      </c>
      <c r="B8" s="661" t="s">
        <v>2928</v>
      </c>
      <c r="C8" s="661" t="s">
        <v>1609</v>
      </c>
      <c r="D8" s="661" t="s">
        <v>1610</v>
      </c>
      <c r="E8" s="661" t="s">
        <v>1611</v>
      </c>
      <c r="F8" s="664"/>
      <c r="G8" s="664"/>
      <c r="H8" s="677">
        <v>0</v>
      </c>
      <c r="I8" s="664">
        <v>2</v>
      </c>
      <c r="J8" s="664">
        <v>256.25999999999993</v>
      </c>
      <c r="K8" s="677">
        <v>1</v>
      </c>
      <c r="L8" s="664">
        <v>2</v>
      </c>
      <c r="M8" s="665">
        <v>256.25999999999993</v>
      </c>
    </row>
    <row r="9" spans="1:13" ht="14.4" customHeight="1" x14ac:dyDescent="0.3">
      <c r="A9" s="660" t="s">
        <v>585</v>
      </c>
      <c r="B9" s="661" t="s">
        <v>2928</v>
      </c>
      <c r="C9" s="661" t="s">
        <v>1689</v>
      </c>
      <c r="D9" s="661" t="s">
        <v>1690</v>
      </c>
      <c r="E9" s="661" t="s">
        <v>2931</v>
      </c>
      <c r="F9" s="664"/>
      <c r="G9" s="664"/>
      <c r="H9" s="677">
        <v>0</v>
      </c>
      <c r="I9" s="664">
        <v>79</v>
      </c>
      <c r="J9" s="664">
        <v>5807.6385892074131</v>
      </c>
      <c r="K9" s="677">
        <v>1</v>
      </c>
      <c r="L9" s="664">
        <v>79</v>
      </c>
      <c r="M9" s="665">
        <v>5807.6385892074131</v>
      </c>
    </row>
    <row r="10" spans="1:13" ht="14.4" customHeight="1" x14ac:dyDescent="0.3">
      <c r="A10" s="660" t="s">
        <v>585</v>
      </c>
      <c r="B10" s="661" t="s">
        <v>2928</v>
      </c>
      <c r="C10" s="661" t="s">
        <v>1809</v>
      </c>
      <c r="D10" s="661" t="s">
        <v>1810</v>
      </c>
      <c r="E10" s="661" t="s">
        <v>1811</v>
      </c>
      <c r="F10" s="664"/>
      <c r="G10" s="664"/>
      <c r="H10" s="677">
        <v>0</v>
      </c>
      <c r="I10" s="664">
        <v>20</v>
      </c>
      <c r="J10" s="664">
        <v>1418.7599999999998</v>
      </c>
      <c r="K10" s="677">
        <v>1</v>
      </c>
      <c r="L10" s="664">
        <v>20</v>
      </c>
      <c r="M10" s="665">
        <v>1418.7599999999998</v>
      </c>
    </row>
    <row r="11" spans="1:13" ht="14.4" customHeight="1" x14ac:dyDescent="0.3">
      <c r="A11" s="660" t="s">
        <v>585</v>
      </c>
      <c r="B11" s="661" t="s">
        <v>2932</v>
      </c>
      <c r="C11" s="661" t="s">
        <v>1644</v>
      </c>
      <c r="D11" s="661" t="s">
        <v>2933</v>
      </c>
      <c r="E11" s="661" t="s">
        <v>2934</v>
      </c>
      <c r="F11" s="664"/>
      <c r="G11" s="664"/>
      <c r="H11" s="677">
        <v>0</v>
      </c>
      <c r="I11" s="664">
        <v>10</v>
      </c>
      <c r="J11" s="664">
        <v>1036.2999870504459</v>
      </c>
      <c r="K11" s="677">
        <v>1</v>
      </c>
      <c r="L11" s="664">
        <v>10</v>
      </c>
      <c r="M11" s="665">
        <v>1036.2999870504459</v>
      </c>
    </row>
    <row r="12" spans="1:13" ht="14.4" customHeight="1" x14ac:dyDescent="0.3">
      <c r="A12" s="660" t="s">
        <v>585</v>
      </c>
      <c r="B12" s="661" t="s">
        <v>2932</v>
      </c>
      <c r="C12" s="661" t="s">
        <v>1648</v>
      </c>
      <c r="D12" s="661" t="s">
        <v>2933</v>
      </c>
      <c r="E12" s="661" t="s">
        <v>2935</v>
      </c>
      <c r="F12" s="664"/>
      <c r="G12" s="664"/>
      <c r="H12" s="677">
        <v>0</v>
      </c>
      <c r="I12" s="664">
        <v>3</v>
      </c>
      <c r="J12" s="664">
        <v>530.89022292887239</v>
      </c>
      <c r="K12" s="677">
        <v>1</v>
      </c>
      <c r="L12" s="664">
        <v>3</v>
      </c>
      <c r="M12" s="665">
        <v>530.89022292887239</v>
      </c>
    </row>
    <row r="13" spans="1:13" ht="14.4" customHeight="1" x14ac:dyDescent="0.3">
      <c r="A13" s="660" t="s">
        <v>585</v>
      </c>
      <c r="B13" s="661" t="s">
        <v>2936</v>
      </c>
      <c r="C13" s="661" t="s">
        <v>1729</v>
      </c>
      <c r="D13" s="661" t="s">
        <v>1730</v>
      </c>
      <c r="E13" s="661" t="s">
        <v>1731</v>
      </c>
      <c r="F13" s="664"/>
      <c r="G13" s="664"/>
      <c r="H13" s="677">
        <v>0</v>
      </c>
      <c r="I13" s="664">
        <v>1</v>
      </c>
      <c r="J13" s="664">
        <v>65.230082489956132</v>
      </c>
      <c r="K13" s="677">
        <v>1</v>
      </c>
      <c r="L13" s="664">
        <v>1</v>
      </c>
      <c r="M13" s="665">
        <v>65.230082489956132</v>
      </c>
    </row>
    <row r="14" spans="1:13" ht="14.4" customHeight="1" x14ac:dyDescent="0.3">
      <c r="A14" s="660" t="s">
        <v>585</v>
      </c>
      <c r="B14" s="661" t="s">
        <v>2936</v>
      </c>
      <c r="C14" s="661" t="s">
        <v>1885</v>
      </c>
      <c r="D14" s="661" t="s">
        <v>1730</v>
      </c>
      <c r="E14" s="661" t="s">
        <v>1886</v>
      </c>
      <c r="F14" s="664"/>
      <c r="G14" s="664"/>
      <c r="H14" s="677">
        <v>0</v>
      </c>
      <c r="I14" s="664">
        <v>1</v>
      </c>
      <c r="J14" s="664">
        <v>128.21</v>
      </c>
      <c r="K14" s="677">
        <v>1</v>
      </c>
      <c r="L14" s="664">
        <v>1</v>
      </c>
      <c r="M14" s="665">
        <v>128.21</v>
      </c>
    </row>
    <row r="15" spans="1:13" ht="14.4" customHeight="1" x14ac:dyDescent="0.3">
      <c r="A15" s="660" t="s">
        <v>585</v>
      </c>
      <c r="B15" s="661" t="s">
        <v>2937</v>
      </c>
      <c r="C15" s="661" t="s">
        <v>1872</v>
      </c>
      <c r="D15" s="661" t="s">
        <v>1873</v>
      </c>
      <c r="E15" s="661" t="s">
        <v>1874</v>
      </c>
      <c r="F15" s="664"/>
      <c r="G15" s="664"/>
      <c r="H15" s="677">
        <v>0</v>
      </c>
      <c r="I15" s="664">
        <v>1</v>
      </c>
      <c r="J15" s="664">
        <v>187.07000000000002</v>
      </c>
      <c r="K15" s="677">
        <v>1</v>
      </c>
      <c r="L15" s="664">
        <v>1</v>
      </c>
      <c r="M15" s="665">
        <v>187.07000000000002</v>
      </c>
    </row>
    <row r="16" spans="1:13" ht="14.4" customHeight="1" x14ac:dyDescent="0.3">
      <c r="A16" s="660" t="s">
        <v>585</v>
      </c>
      <c r="B16" s="661" t="s">
        <v>2937</v>
      </c>
      <c r="C16" s="661" t="s">
        <v>1905</v>
      </c>
      <c r="D16" s="661" t="s">
        <v>1906</v>
      </c>
      <c r="E16" s="661" t="s">
        <v>2938</v>
      </c>
      <c r="F16" s="664"/>
      <c r="G16" s="664"/>
      <c r="H16" s="677">
        <v>0</v>
      </c>
      <c r="I16" s="664">
        <v>1</v>
      </c>
      <c r="J16" s="664">
        <v>1103.0200000000002</v>
      </c>
      <c r="K16" s="677">
        <v>1</v>
      </c>
      <c r="L16" s="664">
        <v>1</v>
      </c>
      <c r="M16" s="665">
        <v>1103.0200000000002</v>
      </c>
    </row>
    <row r="17" spans="1:13" ht="14.4" customHeight="1" x14ac:dyDescent="0.3">
      <c r="A17" s="660" t="s">
        <v>585</v>
      </c>
      <c r="B17" s="661" t="s">
        <v>2939</v>
      </c>
      <c r="C17" s="661" t="s">
        <v>1803</v>
      </c>
      <c r="D17" s="661" t="s">
        <v>1678</v>
      </c>
      <c r="E17" s="661" t="s">
        <v>1804</v>
      </c>
      <c r="F17" s="664"/>
      <c r="G17" s="664"/>
      <c r="H17" s="677">
        <v>0</v>
      </c>
      <c r="I17" s="664">
        <v>14</v>
      </c>
      <c r="J17" s="664">
        <v>1079.4798621523194</v>
      </c>
      <c r="K17" s="677">
        <v>1</v>
      </c>
      <c r="L17" s="664">
        <v>14</v>
      </c>
      <c r="M17" s="665">
        <v>1079.4798621523194</v>
      </c>
    </row>
    <row r="18" spans="1:13" ht="14.4" customHeight="1" x14ac:dyDescent="0.3">
      <c r="A18" s="660" t="s">
        <v>585</v>
      </c>
      <c r="B18" s="661" t="s">
        <v>2939</v>
      </c>
      <c r="C18" s="661" t="s">
        <v>1677</v>
      </c>
      <c r="D18" s="661" t="s">
        <v>1678</v>
      </c>
      <c r="E18" s="661" t="s">
        <v>1679</v>
      </c>
      <c r="F18" s="664"/>
      <c r="G18" s="664"/>
      <c r="H18" s="677">
        <v>0</v>
      </c>
      <c r="I18" s="664">
        <v>1</v>
      </c>
      <c r="J18" s="664">
        <v>112.74999999999996</v>
      </c>
      <c r="K18" s="677">
        <v>1</v>
      </c>
      <c r="L18" s="664">
        <v>1</v>
      </c>
      <c r="M18" s="665">
        <v>112.74999999999996</v>
      </c>
    </row>
    <row r="19" spans="1:13" ht="14.4" customHeight="1" x14ac:dyDescent="0.3">
      <c r="A19" s="660" t="s">
        <v>585</v>
      </c>
      <c r="B19" s="661" t="s">
        <v>2940</v>
      </c>
      <c r="C19" s="661" t="s">
        <v>1846</v>
      </c>
      <c r="D19" s="661" t="s">
        <v>2941</v>
      </c>
      <c r="E19" s="661" t="s">
        <v>1848</v>
      </c>
      <c r="F19" s="664"/>
      <c r="G19" s="664"/>
      <c r="H19" s="677">
        <v>0</v>
      </c>
      <c r="I19" s="664">
        <v>2</v>
      </c>
      <c r="J19" s="664">
        <v>1316.5603591419072</v>
      </c>
      <c r="K19" s="677">
        <v>1</v>
      </c>
      <c r="L19" s="664">
        <v>2</v>
      </c>
      <c r="M19" s="665">
        <v>1316.5603591419072</v>
      </c>
    </row>
    <row r="20" spans="1:13" ht="14.4" customHeight="1" x14ac:dyDescent="0.3">
      <c r="A20" s="660" t="s">
        <v>585</v>
      </c>
      <c r="B20" s="661" t="s">
        <v>2942</v>
      </c>
      <c r="C20" s="661" t="s">
        <v>1795</v>
      </c>
      <c r="D20" s="661" t="s">
        <v>1796</v>
      </c>
      <c r="E20" s="661" t="s">
        <v>1797</v>
      </c>
      <c r="F20" s="664"/>
      <c r="G20" s="664"/>
      <c r="H20" s="677">
        <v>0</v>
      </c>
      <c r="I20" s="664">
        <v>12</v>
      </c>
      <c r="J20" s="664">
        <v>5704.4125181276413</v>
      </c>
      <c r="K20" s="677">
        <v>1</v>
      </c>
      <c r="L20" s="664">
        <v>12</v>
      </c>
      <c r="M20" s="665">
        <v>5704.4125181276413</v>
      </c>
    </row>
    <row r="21" spans="1:13" ht="14.4" customHeight="1" x14ac:dyDescent="0.3">
      <c r="A21" s="660" t="s">
        <v>585</v>
      </c>
      <c r="B21" s="661" t="s">
        <v>2942</v>
      </c>
      <c r="C21" s="661" t="s">
        <v>1850</v>
      </c>
      <c r="D21" s="661" t="s">
        <v>1851</v>
      </c>
      <c r="E21" s="661" t="s">
        <v>1848</v>
      </c>
      <c r="F21" s="664"/>
      <c r="G21" s="664"/>
      <c r="H21" s="677">
        <v>0</v>
      </c>
      <c r="I21" s="664">
        <v>1</v>
      </c>
      <c r="J21" s="664">
        <v>799.86</v>
      </c>
      <c r="K21" s="677">
        <v>1</v>
      </c>
      <c r="L21" s="664">
        <v>1</v>
      </c>
      <c r="M21" s="665">
        <v>799.86</v>
      </c>
    </row>
    <row r="22" spans="1:13" ht="14.4" customHeight="1" x14ac:dyDescent="0.3">
      <c r="A22" s="660" t="s">
        <v>585</v>
      </c>
      <c r="B22" s="661" t="s">
        <v>2943</v>
      </c>
      <c r="C22" s="661" t="s">
        <v>1842</v>
      </c>
      <c r="D22" s="661" t="s">
        <v>1843</v>
      </c>
      <c r="E22" s="661" t="s">
        <v>1844</v>
      </c>
      <c r="F22" s="664"/>
      <c r="G22" s="664"/>
      <c r="H22" s="677">
        <v>0</v>
      </c>
      <c r="I22" s="664">
        <v>1</v>
      </c>
      <c r="J22" s="664">
        <v>665.72</v>
      </c>
      <c r="K22" s="677">
        <v>1</v>
      </c>
      <c r="L22" s="664">
        <v>1</v>
      </c>
      <c r="M22" s="665">
        <v>665.72</v>
      </c>
    </row>
    <row r="23" spans="1:13" ht="14.4" customHeight="1" x14ac:dyDescent="0.3">
      <c r="A23" s="660" t="s">
        <v>585</v>
      </c>
      <c r="B23" s="661" t="s">
        <v>2944</v>
      </c>
      <c r="C23" s="661" t="s">
        <v>1659</v>
      </c>
      <c r="D23" s="661" t="s">
        <v>1660</v>
      </c>
      <c r="E23" s="661" t="s">
        <v>1661</v>
      </c>
      <c r="F23" s="664"/>
      <c r="G23" s="664"/>
      <c r="H23" s="677">
        <v>0</v>
      </c>
      <c r="I23" s="664">
        <v>1</v>
      </c>
      <c r="J23" s="664">
        <v>801.73</v>
      </c>
      <c r="K23" s="677">
        <v>1</v>
      </c>
      <c r="L23" s="664">
        <v>1</v>
      </c>
      <c r="M23" s="665">
        <v>801.73</v>
      </c>
    </row>
    <row r="24" spans="1:13" ht="14.4" customHeight="1" x14ac:dyDescent="0.3">
      <c r="A24" s="660" t="s">
        <v>585</v>
      </c>
      <c r="B24" s="661" t="s">
        <v>2945</v>
      </c>
      <c r="C24" s="661" t="s">
        <v>1876</v>
      </c>
      <c r="D24" s="661" t="s">
        <v>1701</v>
      </c>
      <c r="E24" s="661" t="s">
        <v>1877</v>
      </c>
      <c r="F24" s="664"/>
      <c r="G24" s="664"/>
      <c r="H24" s="677">
        <v>0</v>
      </c>
      <c r="I24" s="664">
        <v>1</v>
      </c>
      <c r="J24" s="664">
        <v>111.61000000000003</v>
      </c>
      <c r="K24" s="677">
        <v>1</v>
      </c>
      <c r="L24" s="664">
        <v>1</v>
      </c>
      <c r="M24" s="665">
        <v>111.61000000000003</v>
      </c>
    </row>
    <row r="25" spans="1:13" ht="14.4" customHeight="1" x14ac:dyDescent="0.3">
      <c r="A25" s="660" t="s">
        <v>585</v>
      </c>
      <c r="B25" s="661" t="s">
        <v>2945</v>
      </c>
      <c r="C25" s="661" t="s">
        <v>1912</v>
      </c>
      <c r="D25" s="661" t="s">
        <v>1913</v>
      </c>
      <c r="E25" s="661" t="s">
        <v>1914</v>
      </c>
      <c r="F25" s="664">
        <v>1</v>
      </c>
      <c r="G25" s="664">
        <v>104.17</v>
      </c>
      <c r="H25" s="677">
        <v>7.4998449077917459E-2</v>
      </c>
      <c r="I25" s="664">
        <v>13</v>
      </c>
      <c r="J25" s="664">
        <v>1284.7920556256518</v>
      </c>
      <c r="K25" s="677">
        <v>0.92500155092208247</v>
      </c>
      <c r="L25" s="664">
        <v>14</v>
      </c>
      <c r="M25" s="665">
        <v>1388.9620556256518</v>
      </c>
    </row>
    <row r="26" spans="1:13" ht="14.4" customHeight="1" x14ac:dyDescent="0.3">
      <c r="A26" s="660" t="s">
        <v>585</v>
      </c>
      <c r="B26" s="661" t="s">
        <v>2945</v>
      </c>
      <c r="C26" s="661" t="s">
        <v>1700</v>
      </c>
      <c r="D26" s="661" t="s">
        <v>1701</v>
      </c>
      <c r="E26" s="661" t="s">
        <v>2946</v>
      </c>
      <c r="F26" s="664"/>
      <c r="G26" s="664"/>
      <c r="H26" s="677">
        <v>0</v>
      </c>
      <c r="I26" s="664">
        <v>7</v>
      </c>
      <c r="J26" s="664">
        <v>386.26052944437185</v>
      </c>
      <c r="K26" s="677">
        <v>1</v>
      </c>
      <c r="L26" s="664">
        <v>7</v>
      </c>
      <c r="M26" s="665">
        <v>386.26052944437185</v>
      </c>
    </row>
    <row r="27" spans="1:13" ht="14.4" customHeight="1" x14ac:dyDescent="0.3">
      <c r="A27" s="660" t="s">
        <v>585</v>
      </c>
      <c r="B27" s="661" t="s">
        <v>2945</v>
      </c>
      <c r="C27" s="661" t="s">
        <v>1704</v>
      </c>
      <c r="D27" s="661" t="s">
        <v>1705</v>
      </c>
      <c r="E27" s="661" t="s">
        <v>2947</v>
      </c>
      <c r="F27" s="664"/>
      <c r="G27" s="664"/>
      <c r="H27" s="677">
        <v>0</v>
      </c>
      <c r="I27" s="664">
        <v>6</v>
      </c>
      <c r="J27" s="664">
        <v>538.11959935973687</v>
      </c>
      <c r="K27" s="677">
        <v>1</v>
      </c>
      <c r="L27" s="664">
        <v>6</v>
      </c>
      <c r="M27" s="665">
        <v>538.11959935973687</v>
      </c>
    </row>
    <row r="28" spans="1:13" ht="14.4" customHeight="1" x14ac:dyDescent="0.3">
      <c r="A28" s="660" t="s">
        <v>585</v>
      </c>
      <c r="B28" s="661" t="s">
        <v>2948</v>
      </c>
      <c r="C28" s="661" t="s">
        <v>1776</v>
      </c>
      <c r="D28" s="661" t="s">
        <v>1777</v>
      </c>
      <c r="E28" s="661" t="s">
        <v>1778</v>
      </c>
      <c r="F28" s="664"/>
      <c r="G28" s="664"/>
      <c r="H28" s="677">
        <v>0</v>
      </c>
      <c r="I28" s="664">
        <v>9</v>
      </c>
      <c r="J28" s="664">
        <v>215.57190884402661</v>
      </c>
      <c r="K28" s="677">
        <v>1</v>
      </c>
      <c r="L28" s="664">
        <v>9</v>
      </c>
      <c r="M28" s="665">
        <v>215.57190884402661</v>
      </c>
    </row>
    <row r="29" spans="1:13" ht="14.4" customHeight="1" x14ac:dyDescent="0.3">
      <c r="A29" s="660" t="s">
        <v>585</v>
      </c>
      <c r="B29" s="661" t="s">
        <v>2948</v>
      </c>
      <c r="C29" s="661" t="s">
        <v>1772</v>
      </c>
      <c r="D29" s="661" t="s">
        <v>1773</v>
      </c>
      <c r="E29" s="661" t="s">
        <v>1774</v>
      </c>
      <c r="F29" s="664"/>
      <c r="G29" s="664"/>
      <c r="H29" s="677">
        <v>0</v>
      </c>
      <c r="I29" s="664">
        <v>5</v>
      </c>
      <c r="J29" s="664">
        <v>153.19026475092062</v>
      </c>
      <c r="K29" s="677">
        <v>1</v>
      </c>
      <c r="L29" s="664">
        <v>5</v>
      </c>
      <c r="M29" s="665">
        <v>153.19026475092062</v>
      </c>
    </row>
    <row r="30" spans="1:13" ht="14.4" customHeight="1" x14ac:dyDescent="0.3">
      <c r="A30" s="660" t="s">
        <v>585</v>
      </c>
      <c r="B30" s="661" t="s">
        <v>2948</v>
      </c>
      <c r="C30" s="661" t="s">
        <v>612</v>
      </c>
      <c r="D30" s="661" t="s">
        <v>613</v>
      </c>
      <c r="E30" s="661" t="s">
        <v>614</v>
      </c>
      <c r="F30" s="664">
        <v>1</v>
      </c>
      <c r="G30" s="664">
        <v>89.79000000000002</v>
      </c>
      <c r="H30" s="677">
        <v>1</v>
      </c>
      <c r="I30" s="664"/>
      <c r="J30" s="664"/>
      <c r="K30" s="677">
        <v>0</v>
      </c>
      <c r="L30" s="664">
        <v>1</v>
      </c>
      <c r="M30" s="665">
        <v>89.79000000000002</v>
      </c>
    </row>
    <row r="31" spans="1:13" ht="14.4" customHeight="1" x14ac:dyDescent="0.3">
      <c r="A31" s="660" t="s">
        <v>585</v>
      </c>
      <c r="B31" s="661" t="s">
        <v>2949</v>
      </c>
      <c r="C31" s="661" t="s">
        <v>1739</v>
      </c>
      <c r="D31" s="661" t="s">
        <v>1740</v>
      </c>
      <c r="E31" s="661" t="s">
        <v>1741</v>
      </c>
      <c r="F31" s="664"/>
      <c r="G31" s="664"/>
      <c r="H31" s="677">
        <v>0</v>
      </c>
      <c r="I31" s="664">
        <v>2</v>
      </c>
      <c r="J31" s="664">
        <v>198.13</v>
      </c>
      <c r="K31" s="677">
        <v>1</v>
      </c>
      <c r="L31" s="664">
        <v>2</v>
      </c>
      <c r="M31" s="665">
        <v>198.13</v>
      </c>
    </row>
    <row r="32" spans="1:13" ht="14.4" customHeight="1" x14ac:dyDescent="0.3">
      <c r="A32" s="660" t="s">
        <v>585</v>
      </c>
      <c r="B32" s="661" t="s">
        <v>2949</v>
      </c>
      <c r="C32" s="661" t="s">
        <v>1824</v>
      </c>
      <c r="D32" s="661" t="s">
        <v>2950</v>
      </c>
      <c r="E32" s="661" t="s">
        <v>2951</v>
      </c>
      <c r="F32" s="664"/>
      <c r="G32" s="664"/>
      <c r="H32" s="677">
        <v>0</v>
      </c>
      <c r="I32" s="664">
        <v>2</v>
      </c>
      <c r="J32" s="664">
        <v>234.51</v>
      </c>
      <c r="K32" s="677">
        <v>1</v>
      </c>
      <c r="L32" s="664">
        <v>2</v>
      </c>
      <c r="M32" s="665">
        <v>234.51</v>
      </c>
    </row>
    <row r="33" spans="1:13" ht="14.4" customHeight="1" x14ac:dyDescent="0.3">
      <c r="A33" s="660" t="s">
        <v>585</v>
      </c>
      <c r="B33" s="661" t="s">
        <v>2949</v>
      </c>
      <c r="C33" s="661" t="s">
        <v>1751</v>
      </c>
      <c r="D33" s="661" t="s">
        <v>2952</v>
      </c>
      <c r="E33" s="661" t="s">
        <v>1160</v>
      </c>
      <c r="F33" s="664"/>
      <c r="G33" s="664"/>
      <c r="H33" s="677">
        <v>0</v>
      </c>
      <c r="I33" s="664">
        <v>11</v>
      </c>
      <c r="J33" s="664">
        <v>1592.2529288722978</v>
      </c>
      <c r="K33" s="677">
        <v>1</v>
      </c>
      <c r="L33" s="664">
        <v>11</v>
      </c>
      <c r="M33" s="665">
        <v>1592.2529288722978</v>
      </c>
    </row>
    <row r="34" spans="1:13" ht="14.4" customHeight="1" x14ac:dyDescent="0.3">
      <c r="A34" s="660" t="s">
        <v>585</v>
      </c>
      <c r="B34" s="661" t="s">
        <v>2953</v>
      </c>
      <c r="C34" s="661" t="s">
        <v>1853</v>
      </c>
      <c r="D34" s="661" t="s">
        <v>1664</v>
      </c>
      <c r="E34" s="661" t="s">
        <v>1854</v>
      </c>
      <c r="F34" s="664"/>
      <c r="G34" s="664"/>
      <c r="H34" s="677">
        <v>0</v>
      </c>
      <c r="I34" s="664">
        <v>104</v>
      </c>
      <c r="J34" s="664">
        <v>37076.002432463793</v>
      </c>
      <c r="K34" s="677">
        <v>1</v>
      </c>
      <c r="L34" s="664">
        <v>104</v>
      </c>
      <c r="M34" s="665">
        <v>37076.002432463793</v>
      </c>
    </row>
    <row r="35" spans="1:13" ht="14.4" customHeight="1" x14ac:dyDescent="0.3">
      <c r="A35" s="660" t="s">
        <v>585</v>
      </c>
      <c r="B35" s="661" t="s">
        <v>2953</v>
      </c>
      <c r="C35" s="661" t="s">
        <v>1856</v>
      </c>
      <c r="D35" s="661" t="s">
        <v>1664</v>
      </c>
      <c r="E35" s="661" t="s">
        <v>1857</v>
      </c>
      <c r="F35" s="664"/>
      <c r="G35" s="664"/>
      <c r="H35" s="677">
        <v>0</v>
      </c>
      <c r="I35" s="664">
        <v>60</v>
      </c>
      <c r="J35" s="664">
        <v>24948.475637875625</v>
      </c>
      <c r="K35" s="677">
        <v>1</v>
      </c>
      <c r="L35" s="664">
        <v>60</v>
      </c>
      <c r="M35" s="665">
        <v>24948.475637875625</v>
      </c>
    </row>
    <row r="36" spans="1:13" ht="14.4" customHeight="1" x14ac:dyDescent="0.3">
      <c r="A36" s="660" t="s">
        <v>585</v>
      </c>
      <c r="B36" s="661" t="s">
        <v>2953</v>
      </c>
      <c r="C36" s="661" t="s">
        <v>1663</v>
      </c>
      <c r="D36" s="661" t="s">
        <v>1664</v>
      </c>
      <c r="E36" s="661" t="s">
        <v>1665</v>
      </c>
      <c r="F36" s="664"/>
      <c r="G36" s="664"/>
      <c r="H36" s="677">
        <v>0</v>
      </c>
      <c r="I36" s="664">
        <v>39</v>
      </c>
      <c r="J36" s="664">
        <v>19195.789474715428</v>
      </c>
      <c r="K36" s="677">
        <v>1</v>
      </c>
      <c r="L36" s="664">
        <v>39</v>
      </c>
      <c r="M36" s="665">
        <v>19195.789474715428</v>
      </c>
    </row>
    <row r="37" spans="1:13" ht="14.4" customHeight="1" x14ac:dyDescent="0.3">
      <c r="A37" s="660" t="s">
        <v>585</v>
      </c>
      <c r="B37" s="661" t="s">
        <v>2953</v>
      </c>
      <c r="C37" s="661" t="s">
        <v>1667</v>
      </c>
      <c r="D37" s="661" t="s">
        <v>1664</v>
      </c>
      <c r="E37" s="661" t="s">
        <v>1668</v>
      </c>
      <c r="F37" s="664"/>
      <c r="G37" s="664"/>
      <c r="H37" s="677">
        <v>0</v>
      </c>
      <c r="I37" s="664">
        <v>20</v>
      </c>
      <c r="J37" s="664">
        <v>18860.000262661921</v>
      </c>
      <c r="K37" s="677">
        <v>1</v>
      </c>
      <c r="L37" s="664">
        <v>20</v>
      </c>
      <c r="M37" s="665">
        <v>18860.000262661921</v>
      </c>
    </row>
    <row r="38" spans="1:13" ht="14.4" customHeight="1" x14ac:dyDescent="0.3">
      <c r="A38" s="660" t="s">
        <v>585</v>
      </c>
      <c r="B38" s="661" t="s">
        <v>2953</v>
      </c>
      <c r="C38" s="661" t="s">
        <v>1670</v>
      </c>
      <c r="D38" s="661" t="s">
        <v>1664</v>
      </c>
      <c r="E38" s="661" t="s">
        <v>1671</v>
      </c>
      <c r="F38" s="664"/>
      <c r="G38" s="664"/>
      <c r="H38" s="677">
        <v>0</v>
      </c>
      <c r="I38" s="664">
        <v>7</v>
      </c>
      <c r="J38" s="664">
        <v>7402.2178081678958</v>
      </c>
      <c r="K38" s="677">
        <v>1</v>
      </c>
      <c r="L38" s="664">
        <v>7</v>
      </c>
      <c r="M38" s="665">
        <v>7402.2178081678958</v>
      </c>
    </row>
    <row r="39" spans="1:13" ht="14.4" customHeight="1" x14ac:dyDescent="0.3">
      <c r="A39" s="660" t="s">
        <v>585</v>
      </c>
      <c r="B39" s="661" t="s">
        <v>2953</v>
      </c>
      <c r="C39" s="661" t="s">
        <v>1716</v>
      </c>
      <c r="D39" s="661" t="s">
        <v>1717</v>
      </c>
      <c r="E39" s="661" t="s">
        <v>1665</v>
      </c>
      <c r="F39" s="664"/>
      <c r="G39" s="664"/>
      <c r="H39" s="677">
        <v>0</v>
      </c>
      <c r="I39" s="664">
        <v>53</v>
      </c>
      <c r="J39" s="664">
        <v>76790.82934710347</v>
      </c>
      <c r="K39" s="677">
        <v>1</v>
      </c>
      <c r="L39" s="664">
        <v>53</v>
      </c>
      <c r="M39" s="665">
        <v>76790.82934710347</v>
      </c>
    </row>
    <row r="40" spans="1:13" ht="14.4" customHeight="1" x14ac:dyDescent="0.3">
      <c r="A40" s="660" t="s">
        <v>585</v>
      </c>
      <c r="B40" s="661" t="s">
        <v>2953</v>
      </c>
      <c r="C40" s="661" t="s">
        <v>1720</v>
      </c>
      <c r="D40" s="661" t="s">
        <v>1717</v>
      </c>
      <c r="E40" s="661" t="s">
        <v>1668</v>
      </c>
      <c r="F40" s="664"/>
      <c r="G40" s="664"/>
      <c r="H40" s="677">
        <v>0</v>
      </c>
      <c r="I40" s="664">
        <v>25</v>
      </c>
      <c r="J40" s="664">
        <v>49100.008100470477</v>
      </c>
      <c r="K40" s="677">
        <v>1</v>
      </c>
      <c r="L40" s="664">
        <v>25</v>
      </c>
      <c r="M40" s="665">
        <v>49100.008100470477</v>
      </c>
    </row>
    <row r="41" spans="1:13" ht="14.4" customHeight="1" x14ac:dyDescent="0.3">
      <c r="A41" s="660" t="s">
        <v>585</v>
      </c>
      <c r="B41" s="661" t="s">
        <v>2953</v>
      </c>
      <c r="C41" s="661" t="s">
        <v>1723</v>
      </c>
      <c r="D41" s="661" t="s">
        <v>1717</v>
      </c>
      <c r="E41" s="661" t="s">
        <v>1671</v>
      </c>
      <c r="F41" s="664"/>
      <c r="G41" s="664"/>
      <c r="H41" s="677">
        <v>0</v>
      </c>
      <c r="I41" s="664">
        <v>11</v>
      </c>
      <c r="J41" s="664">
        <v>27153.440323658546</v>
      </c>
      <c r="K41" s="677">
        <v>1</v>
      </c>
      <c r="L41" s="664">
        <v>11</v>
      </c>
      <c r="M41" s="665">
        <v>27153.440323658546</v>
      </c>
    </row>
    <row r="42" spans="1:13" ht="14.4" customHeight="1" x14ac:dyDescent="0.3">
      <c r="A42" s="660" t="s">
        <v>585</v>
      </c>
      <c r="B42" s="661" t="s">
        <v>2954</v>
      </c>
      <c r="C42" s="661" t="s">
        <v>1909</v>
      </c>
      <c r="D42" s="661" t="s">
        <v>1910</v>
      </c>
      <c r="E42" s="661" t="s">
        <v>1911</v>
      </c>
      <c r="F42" s="664"/>
      <c r="G42" s="664"/>
      <c r="H42" s="677">
        <v>0</v>
      </c>
      <c r="I42" s="664">
        <v>35</v>
      </c>
      <c r="J42" s="664">
        <v>2546.9196550742249</v>
      </c>
      <c r="K42" s="677">
        <v>1</v>
      </c>
      <c r="L42" s="664">
        <v>35</v>
      </c>
      <c r="M42" s="665">
        <v>2546.9196550742249</v>
      </c>
    </row>
    <row r="43" spans="1:13" ht="14.4" customHeight="1" x14ac:dyDescent="0.3">
      <c r="A43" s="660" t="s">
        <v>585</v>
      </c>
      <c r="B43" s="661" t="s">
        <v>2954</v>
      </c>
      <c r="C43" s="661" t="s">
        <v>604</v>
      </c>
      <c r="D43" s="661" t="s">
        <v>605</v>
      </c>
      <c r="E43" s="661" t="s">
        <v>606</v>
      </c>
      <c r="F43" s="664">
        <v>13</v>
      </c>
      <c r="G43" s="664">
        <v>1312.0109312822672</v>
      </c>
      <c r="H43" s="677">
        <v>0.68423683251158163</v>
      </c>
      <c r="I43" s="664">
        <v>6</v>
      </c>
      <c r="J43" s="664">
        <v>605.46978437338953</v>
      </c>
      <c r="K43" s="677">
        <v>0.31576316748841843</v>
      </c>
      <c r="L43" s="664">
        <v>19</v>
      </c>
      <c r="M43" s="665">
        <v>1917.4807156556567</v>
      </c>
    </row>
    <row r="44" spans="1:13" ht="14.4" customHeight="1" x14ac:dyDescent="0.3">
      <c r="A44" s="660" t="s">
        <v>585</v>
      </c>
      <c r="B44" s="661" t="s">
        <v>2955</v>
      </c>
      <c r="C44" s="661" t="s">
        <v>1755</v>
      </c>
      <c r="D44" s="661" t="s">
        <v>1756</v>
      </c>
      <c r="E44" s="661" t="s">
        <v>2956</v>
      </c>
      <c r="F44" s="664"/>
      <c r="G44" s="664"/>
      <c r="H44" s="677">
        <v>0</v>
      </c>
      <c r="I44" s="664">
        <v>1</v>
      </c>
      <c r="J44" s="664">
        <v>1200.1056119650743</v>
      </c>
      <c r="K44" s="677">
        <v>1</v>
      </c>
      <c r="L44" s="664">
        <v>1</v>
      </c>
      <c r="M44" s="665">
        <v>1200.1056119650743</v>
      </c>
    </row>
    <row r="45" spans="1:13" ht="14.4" customHeight="1" x14ac:dyDescent="0.3">
      <c r="A45" s="660" t="s">
        <v>585</v>
      </c>
      <c r="B45" s="661" t="s">
        <v>2957</v>
      </c>
      <c r="C45" s="661" t="s">
        <v>1655</v>
      </c>
      <c r="D45" s="661" t="s">
        <v>2958</v>
      </c>
      <c r="E45" s="661" t="s">
        <v>1657</v>
      </c>
      <c r="F45" s="664"/>
      <c r="G45" s="664"/>
      <c r="H45" s="677">
        <v>0</v>
      </c>
      <c r="I45" s="664">
        <v>3</v>
      </c>
      <c r="J45" s="664">
        <v>3722.1369701406938</v>
      </c>
      <c r="K45" s="677">
        <v>1</v>
      </c>
      <c r="L45" s="664">
        <v>3</v>
      </c>
      <c r="M45" s="665">
        <v>3722.1369701406938</v>
      </c>
    </row>
    <row r="46" spans="1:13" ht="14.4" customHeight="1" x14ac:dyDescent="0.3">
      <c r="A46" s="660" t="s">
        <v>585</v>
      </c>
      <c r="B46" s="661" t="s">
        <v>2959</v>
      </c>
      <c r="C46" s="661" t="s">
        <v>1769</v>
      </c>
      <c r="D46" s="661" t="s">
        <v>1628</v>
      </c>
      <c r="E46" s="661" t="s">
        <v>1770</v>
      </c>
      <c r="F46" s="664"/>
      <c r="G46" s="664"/>
      <c r="H46" s="677">
        <v>0</v>
      </c>
      <c r="I46" s="664">
        <v>204</v>
      </c>
      <c r="J46" s="664">
        <v>27599.475897841901</v>
      </c>
      <c r="K46" s="677">
        <v>1</v>
      </c>
      <c r="L46" s="664">
        <v>204</v>
      </c>
      <c r="M46" s="665">
        <v>27599.475897841901</v>
      </c>
    </row>
    <row r="47" spans="1:13" ht="14.4" customHeight="1" x14ac:dyDescent="0.3">
      <c r="A47" s="660" t="s">
        <v>585</v>
      </c>
      <c r="B47" s="661" t="s">
        <v>2959</v>
      </c>
      <c r="C47" s="661" t="s">
        <v>1627</v>
      </c>
      <c r="D47" s="661" t="s">
        <v>1628</v>
      </c>
      <c r="E47" s="661" t="s">
        <v>2960</v>
      </c>
      <c r="F47" s="664"/>
      <c r="G47" s="664"/>
      <c r="H47" s="677">
        <v>0</v>
      </c>
      <c r="I47" s="664">
        <v>52</v>
      </c>
      <c r="J47" s="664">
        <v>2459.5414578850864</v>
      </c>
      <c r="K47" s="677">
        <v>1</v>
      </c>
      <c r="L47" s="664">
        <v>52</v>
      </c>
      <c r="M47" s="665">
        <v>2459.5414578850864</v>
      </c>
    </row>
    <row r="48" spans="1:13" ht="14.4" customHeight="1" x14ac:dyDescent="0.3">
      <c r="A48" s="660" t="s">
        <v>585</v>
      </c>
      <c r="B48" s="661" t="s">
        <v>2959</v>
      </c>
      <c r="C48" s="661" t="s">
        <v>1631</v>
      </c>
      <c r="D48" s="661" t="s">
        <v>1628</v>
      </c>
      <c r="E48" s="661" t="s">
        <v>2961</v>
      </c>
      <c r="F48" s="664"/>
      <c r="G48" s="664"/>
      <c r="H48" s="677">
        <v>0</v>
      </c>
      <c r="I48" s="664">
        <v>20</v>
      </c>
      <c r="J48" s="664">
        <v>1892.6428533567885</v>
      </c>
      <c r="K48" s="677">
        <v>1</v>
      </c>
      <c r="L48" s="664">
        <v>20</v>
      </c>
      <c r="M48" s="665">
        <v>1892.6428533567885</v>
      </c>
    </row>
    <row r="49" spans="1:13" ht="14.4" customHeight="1" x14ac:dyDescent="0.3">
      <c r="A49" s="660" t="s">
        <v>585</v>
      </c>
      <c r="B49" s="661" t="s">
        <v>2962</v>
      </c>
      <c r="C49" s="661" t="s">
        <v>1916</v>
      </c>
      <c r="D49" s="661" t="s">
        <v>1917</v>
      </c>
      <c r="E49" s="661" t="s">
        <v>1918</v>
      </c>
      <c r="F49" s="664"/>
      <c r="G49" s="664"/>
      <c r="H49" s="677">
        <v>0</v>
      </c>
      <c r="I49" s="664">
        <v>1</v>
      </c>
      <c r="J49" s="664">
        <v>408.65</v>
      </c>
      <c r="K49" s="677">
        <v>1</v>
      </c>
      <c r="L49" s="664">
        <v>1</v>
      </c>
      <c r="M49" s="665">
        <v>408.65</v>
      </c>
    </row>
    <row r="50" spans="1:13" ht="14.4" customHeight="1" x14ac:dyDescent="0.3">
      <c r="A50" s="660" t="s">
        <v>585</v>
      </c>
      <c r="B50" s="661" t="s">
        <v>2963</v>
      </c>
      <c r="C50" s="661" t="s">
        <v>1138</v>
      </c>
      <c r="D50" s="661" t="s">
        <v>1139</v>
      </c>
      <c r="E50" s="661" t="s">
        <v>1140</v>
      </c>
      <c r="F50" s="664"/>
      <c r="G50" s="664"/>
      <c r="H50" s="677">
        <v>0</v>
      </c>
      <c r="I50" s="664">
        <v>1</v>
      </c>
      <c r="J50" s="664">
        <v>115.08999999999999</v>
      </c>
      <c r="K50" s="677">
        <v>1</v>
      </c>
      <c r="L50" s="664">
        <v>1</v>
      </c>
      <c r="M50" s="665">
        <v>115.08999999999999</v>
      </c>
    </row>
    <row r="51" spans="1:13" ht="14.4" customHeight="1" x14ac:dyDescent="0.3">
      <c r="A51" s="660" t="s">
        <v>585</v>
      </c>
      <c r="B51" s="661" t="s">
        <v>2964</v>
      </c>
      <c r="C51" s="661" t="s">
        <v>1693</v>
      </c>
      <c r="D51" s="661" t="s">
        <v>1694</v>
      </c>
      <c r="E51" s="661" t="s">
        <v>1695</v>
      </c>
      <c r="F51" s="664"/>
      <c r="G51" s="664"/>
      <c r="H51" s="677">
        <v>0</v>
      </c>
      <c r="I51" s="664">
        <v>7</v>
      </c>
      <c r="J51" s="664">
        <v>558.80999999999995</v>
      </c>
      <c r="K51" s="677">
        <v>1</v>
      </c>
      <c r="L51" s="664">
        <v>7</v>
      </c>
      <c r="M51" s="665">
        <v>558.80999999999995</v>
      </c>
    </row>
    <row r="52" spans="1:13" ht="14.4" customHeight="1" x14ac:dyDescent="0.3">
      <c r="A52" s="660" t="s">
        <v>585</v>
      </c>
      <c r="B52" s="661" t="s">
        <v>2964</v>
      </c>
      <c r="C52" s="661" t="s">
        <v>1697</v>
      </c>
      <c r="D52" s="661" t="s">
        <v>1694</v>
      </c>
      <c r="E52" s="661" t="s">
        <v>1698</v>
      </c>
      <c r="F52" s="664"/>
      <c r="G52" s="664"/>
      <c r="H52" s="677">
        <v>0</v>
      </c>
      <c r="I52" s="664">
        <v>1</v>
      </c>
      <c r="J52" s="664">
        <v>279.42</v>
      </c>
      <c r="K52" s="677">
        <v>1</v>
      </c>
      <c r="L52" s="664">
        <v>1</v>
      </c>
      <c r="M52" s="665">
        <v>279.42</v>
      </c>
    </row>
    <row r="53" spans="1:13" ht="14.4" customHeight="1" x14ac:dyDescent="0.3">
      <c r="A53" s="660" t="s">
        <v>585</v>
      </c>
      <c r="B53" s="661" t="s">
        <v>2965</v>
      </c>
      <c r="C53" s="661" t="s">
        <v>630</v>
      </c>
      <c r="D53" s="661" t="s">
        <v>631</v>
      </c>
      <c r="E53" s="661" t="s">
        <v>632</v>
      </c>
      <c r="F53" s="664">
        <v>1</v>
      </c>
      <c r="G53" s="664">
        <v>101.13969143637665</v>
      </c>
      <c r="H53" s="677">
        <v>1</v>
      </c>
      <c r="I53" s="664"/>
      <c r="J53" s="664"/>
      <c r="K53" s="677">
        <v>0</v>
      </c>
      <c r="L53" s="664">
        <v>1</v>
      </c>
      <c r="M53" s="665">
        <v>101.13969143637665</v>
      </c>
    </row>
    <row r="54" spans="1:13" ht="14.4" customHeight="1" x14ac:dyDescent="0.3">
      <c r="A54" s="660" t="s">
        <v>585</v>
      </c>
      <c r="B54" s="661" t="s">
        <v>2965</v>
      </c>
      <c r="C54" s="661" t="s">
        <v>1684</v>
      </c>
      <c r="D54" s="661" t="s">
        <v>631</v>
      </c>
      <c r="E54" s="661" t="s">
        <v>1082</v>
      </c>
      <c r="F54" s="664"/>
      <c r="G54" s="664"/>
      <c r="H54" s="677">
        <v>0</v>
      </c>
      <c r="I54" s="664">
        <v>95</v>
      </c>
      <c r="J54" s="664">
        <v>4332.0196427183582</v>
      </c>
      <c r="K54" s="677">
        <v>1</v>
      </c>
      <c r="L54" s="664">
        <v>95</v>
      </c>
      <c r="M54" s="665">
        <v>4332.0196427183582</v>
      </c>
    </row>
    <row r="55" spans="1:13" ht="14.4" customHeight="1" x14ac:dyDescent="0.3">
      <c r="A55" s="660" t="s">
        <v>585</v>
      </c>
      <c r="B55" s="661" t="s">
        <v>2966</v>
      </c>
      <c r="C55" s="661" t="s">
        <v>1780</v>
      </c>
      <c r="D55" s="661" t="s">
        <v>1781</v>
      </c>
      <c r="E55" s="661" t="s">
        <v>1782</v>
      </c>
      <c r="F55" s="664"/>
      <c r="G55" s="664"/>
      <c r="H55" s="677">
        <v>0</v>
      </c>
      <c r="I55" s="664">
        <v>5</v>
      </c>
      <c r="J55" s="664">
        <v>130.55000000000001</v>
      </c>
      <c r="K55" s="677">
        <v>1</v>
      </c>
      <c r="L55" s="664">
        <v>5</v>
      </c>
      <c r="M55" s="665">
        <v>130.55000000000001</v>
      </c>
    </row>
    <row r="56" spans="1:13" ht="14.4" customHeight="1" x14ac:dyDescent="0.3">
      <c r="A56" s="660" t="s">
        <v>585</v>
      </c>
      <c r="B56" s="661" t="s">
        <v>2966</v>
      </c>
      <c r="C56" s="661" t="s">
        <v>1866</v>
      </c>
      <c r="D56" s="661" t="s">
        <v>1781</v>
      </c>
      <c r="E56" s="661" t="s">
        <v>1867</v>
      </c>
      <c r="F56" s="664"/>
      <c r="G56" s="664"/>
      <c r="H56" s="677">
        <v>0</v>
      </c>
      <c r="I56" s="664">
        <v>1</v>
      </c>
      <c r="J56" s="664">
        <v>86.849849535352732</v>
      </c>
      <c r="K56" s="677">
        <v>1</v>
      </c>
      <c r="L56" s="664">
        <v>1</v>
      </c>
      <c r="M56" s="665">
        <v>86.849849535352732</v>
      </c>
    </row>
    <row r="57" spans="1:13" ht="14.4" customHeight="1" x14ac:dyDescent="0.3">
      <c r="A57" s="660" t="s">
        <v>585</v>
      </c>
      <c r="B57" s="661" t="s">
        <v>2966</v>
      </c>
      <c r="C57" s="661" t="s">
        <v>1784</v>
      </c>
      <c r="D57" s="661" t="s">
        <v>1785</v>
      </c>
      <c r="E57" s="661" t="s">
        <v>1786</v>
      </c>
      <c r="F57" s="664"/>
      <c r="G57" s="664"/>
      <c r="H57" s="677">
        <v>0</v>
      </c>
      <c r="I57" s="664">
        <v>2</v>
      </c>
      <c r="J57" s="664">
        <v>92.350000000000023</v>
      </c>
      <c r="K57" s="677">
        <v>1</v>
      </c>
      <c r="L57" s="664">
        <v>2</v>
      </c>
      <c r="M57" s="665">
        <v>92.350000000000023</v>
      </c>
    </row>
    <row r="58" spans="1:13" ht="14.4" customHeight="1" x14ac:dyDescent="0.3">
      <c r="A58" s="660" t="s">
        <v>585</v>
      </c>
      <c r="B58" s="661" t="s">
        <v>2967</v>
      </c>
      <c r="C58" s="661" t="s">
        <v>1162</v>
      </c>
      <c r="D58" s="661" t="s">
        <v>1159</v>
      </c>
      <c r="E58" s="661" t="s">
        <v>1078</v>
      </c>
      <c r="F58" s="664"/>
      <c r="G58" s="664"/>
      <c r="H58" s="677">
        <v>0</v>
      </c>
      <c r="I58" s="664">
        <v>3</v>
      </c>
      <c r="J58" s="664">
        <v>108.96043967617238</v>
      </c>
      <c r="K58" s="677">
        <v>1</v>
      </c>
      <c r="L58" s="664">
        <v>3</v>
      </c>
      <c r="M58" s="665">
        <v>108.96043967617238</v>
      </c>
    </row>
    <row r="59" spans="1:13" ht="14.4" customHeight="1" x14ac:dyDescent="0.3">
      <c r="A59" s="660" t="s">
        <v>585</v>
      </c>
      <c r="B59" s="661" t="s">
        <v>2968</v>
      </c>
      <c r="C59" s="661" t="s">
        <v>1831</v>
      </c>
      <c r="D59" s="661" t="s">
        <v>1832</v>
      </c>
      <c r="E59" s="661" t="s">
        <v>1833</v>
      </c>
      <c r="F59" s="664"/>
      <c r="G59" s="664"/>
      <c r="H59" s="677">
        <v>0</v>
      </c>
      <c r="I59" s="664">
        <v>29</v>
      </c>
      <c r="J59" s="664">
        <v>1205.7603150194664</v>
      </c>
      <c r="K59" s="677">
        <v>1</v>
      </c>
      <c r="L59" s="664">
        <v>29</v>
      </c>
      <c r="M59" s="665">
        <v>1205.7603150194664</v>
      </c>
    </row>
    <row r="60" spans="1:13" ht="14.4" customHeight="1" x14ac:dyDescent="0.3">
      <c r="A60" s="660" t="s">
        <v>585</v>
      </c>
      <c r="B60" s="661" t="s">
        <v>2969</v>
      </c>
      <c r="C60" s="661" t="s">
        <v>1350</v>
      </c>
      <c r="D60" s="661" t="s">
        <v>1351</v>
      </c>
      <c r="E60" s="661" t="s">
        <v>2970</v>
      </c>
      <c r="F60" s="664"/>
      <c r="G60" s="664"/>
      <c r="H60" s="677">
        <v>0</v>
      </c>
      <c r="I60" s="664">
        <v>2</v>
      </c>
      <c r="J60" s="664">
        <v>164.52</v>
      </c>
      <c r="K60" s="677">
        <v>1</v>
      </c>
      <c r="L60" s="664">
        <v>2</v>
      </c>
      <c r="M60" s="665">
        <v>164.52</v>
      </c>
    </row>
    <row r="61" spans="1:13" ht="14.4" customHeight="1" x14ac:dyDescent="0.3">
      <c r="A61" s="660" t="s">
        <v>585</v>
      </c>
      <c r="B61" s="661" t="s">
        <v>2971</v>
      </c>
      <c r="C61" s="661" t="s">
        <v>1641</v>
      </c>
      <c r="D61" s="661" t="s">
        <v>2972</v>
      </c>
      <c r="E61" s="661" t="s">
        <v>1166</v>
      </c>
      <c r="F61" s="664"/>
      <c r="G61" s="664"/>
      <c r="H61" s="677">
        <v>0</v>
      </c>
      <c r="I61" s="664">
        <v>13</v>
      </c>
      <c r="J61" s="664">
        <v>1162.4397996706618</v>
      </c>
      <c r="K61" s="677">
        <v>1</v>
      </c>
      <c r="L61" s="664">
        <v>13</v>
      </c>
      <c r="M61" s="665">
        <v>1162.4397996706618</v>
      </c>
    </row>
    <row r="62" spans="1:13" ht="14.4" customHeight="1" x14ac:dyDescent="0.3">
      <c r="A62" s="660" t="s">
        <v>585</v>
      </c>
      <c r="B62" s="661" t="s">
        <v>2971</v>
      </c>
      <c r="C62" s="661" t="s">
        <v>1612</v>
      </c>
      <c r="D62" s="661" t="s">
        <v>1613</v>
      </c>
      <c r="E62" s="661" t="s">
        <v>1614</v>
      </c>
      <c r="F62" s="664"/>
      <c r="G62" s="664"/>
      <c r="H62" s="677">
        <v>0</v>
      </c>
      <c r="I62" s="664">
        <v>6</v>
      </c>
      <c r="J62" s="664">
        <v>79.890000000000015</v>
      </c>
      <c r="K62" s="677">
        <v>1</v>
      </c>
      <c r="L62" s="664">
        <v>6</v>
      </c>
      <c r="M62" s="665">
        <v>79.890000000000015</v>
      </c>
    </row>
    <row r="63" spans="1:13" ht="14.4" customHeight="1" x14ac:dyDescent="0.3">
      <c r="A63" s="660" t="s">
        <v>585</v>
      </c>
      <c r="B63" s="661" t="s">
        <v>2971</v>
      </c>
      <c r="C63" s="661" t="s">
        <v>1615</v>
      </c>
      <c r="D63" s="661" t="s">
        <v>1616</v>
      </c>
      <c r="E63" s="661" t="s">
        <v>1617</v>
      </c>
      <c r="F63" s="664"/>
      <c r="G63" s="664"/>
      <c r="H63" s="677">
        <v>0</v>
      </c>
      <c r="I63" s="664">
        <v>22</v>
      </c>
      <c r="J63" s="664">
        <v>418.48019015387581</v>
      </c>
      <c r="K63" s="677">
        <v>1</v>
      </c>
      <c r="L63" s="664">
        <v>22</v>
      </c>
      <c r="M63" s="665">
        <v>418.48019015387581</v>
      </c>
    </row>
    <row r="64" spans="1:13" ht="14.4" customHeight="1" x14ac:dyDescent="0.3">
      <c r="A64" s="660" t="s">
        <v>585</v>
      </c>
      <c r="B64" s="661" t="s">
        <v>2971</v>
      </c>
      <c r="C64" s="661" t="s">
        <v>1708</v>
      </c>
      <c r="D64" s="661" t="s">
        <v>2973</v>
      </c>
      <c r="E64" s="661" t="s">
        <v>1078</v>
      </c>
      <c r="F64" s="664"/>
      <c r="G64" s="664"/>
      <c r="H64" s="677">
        <v>0</v>
      </c>
      <c r="I64" s="664">
        <v>31</v>
      </c>
      <c r="J64" s="664">
        <v>1440.2510562234199</v>
      </c>
      <c r="K64" s="677">
        <v>1</v>
      </c>
      <c r="L64" s="664">
        <v>31</v>
      </c>
      <c r="M64" s="665">
        <v>1440.2510562234199</v>
      </c>
    </row>
    <row r="65" spans="1:13" ht="14.4" customHeight="1" x14ac:dyDescent="0.3">
      <c r="A65" s="660" t="s">
        <v>585</v>
      </c>
      <c r="B65" s="661" t="s">
        <v>2974</v>
      </c>
      <c r="C65" s="661" t="s">
        <v>1763</v>
      </c>
      <c r="D65" s="661" t="s">
        <v>1764</v>
      </c>
      <c r="E65" s="661" t="s">
        <v>1299</v>
      </c>
      <c r="F65" s="664"/>
      <c r="G65" s="664"/>
      <c r="H65" s="677">
        <v>0</v>
      </c>
      <c r="I65" s="664">
        <v>3</v>
      </c>
      <c r="J65" s="664">
        <v>296.7</v>
      </c>
      <c r="K65" s="677">
        <v>1</v>
      </c>
      <c r="L65" s="664">
        <v>3</v>
      </c>
      <c r="M65" s="665">
        <v>296.7</v>
      </c>
    </row>
    <row r="66" spans="1:13" ht="14.4" customHeight="1" x14ac:dyDescent="0.3">
      <c r="A66" s="660" t="s">
        <v>585</v>
      </c>
      <c r="B66" s="661" t="s">
        <v>2975</v>
      </c>
      <c r="C66" s="661" t="s">
        <v>1902</v>
      </c>
      <c r="D66" s="661" t="s">
        <v>1903</v>
      </c>
      <c r="E66" s="661" t="s">
        <v>1299</v>
      </c>
      <c r="F66" s="664"/>
      <c r="G66" s="664"/>
      <c r="H66" s="677">
        <v>0</v>
      </c>
      <c r="I66" s="664">
        <v>2</v>
      </c>
      <c r="J66" s="664">
        <v>203.67999999999992</v>
      </c>
      <c r="K66" s="677">
        <v>1</v>
      </c>
      <c r="L66" s="664">
        <v>2</v>
      </c>
      <c r="M66" s="665">
        <v>203.67999999999992</v>
      </c>
    </row>
    <row r="67" spans="1:13" ht="14.4" customHeight="1" x14ac:dyDescent="0.3">
      <c r="A67" s="660" t="s">
        <v>585</v>
      </c>
      <c r="B67" s="661" t="s">
        <v>2975</v>
      </c>
      <c r="C67" s="661" t="s">
        <v>608</v>
      </c>
      <c r="D67" s="661" t="s">
        <v>609</v>
      </c>
      <c r="E67" s="661" t="s">
        <v>1299</v>
      </c>
      <c r="F67" s="664">
        <v>1</v>
      </c>
      <c r="G67" s="664">
        <v>99.96</v>
      </c>
      <c r="H67" s="677">
        <v>1</v>
      </c>
      <c r="I67" s="664"/>
      <c r="J67" s="664"/>
      <c r="K67" s="677">
        <v>0</v>
      </c>
      <c r="L67" s="664">
        <v>1</v>
      </c>
      <c r="M67" s="665">
        <v>99.96</v>
      </c>
    </row>
    <row r="68" spans="1:13" ht="14.4" customHeight="1" x14ac:dyDescent="0.3">
      <c r="A68" s="660" t="s">
        <v>585</v>
      </c>
      <c r="B68" s="661" t="s">
        <v>2976</v>
      </c>
      <c r="C68" s="661" t="s">
        <v>1759</v>
      </c>
      <c r="D68" s="661" t="s">
        <v>1760</v>
      </c>
      <c r="E68" s="661" t="s">
        <v>1761</v>
      </c>
      <c r="F68" s="664"/>
      <c r="G68" s="664"/>
      <c r="H68" s="677">
        <v>0</v>
      </c>
      <c r="I68" s="664">
        <v>1</v>
      </c>
      <c r="J68" s="664">
        <v>83.11</v>
      </c>
      <c r="K68" s="677">
        <v>1</v>
      </c>
      <c r="L68" s="664">
        <v>1</v>
      </c>
      <c r="M68" s="665">
        <v>83.11</v>
      </c>
    </row>
    <row r="69" spans="1:13" ht="14.4" customHeight="1" x14ac:dyDescent="0.3">
      <c r="A69" s="660" t="s">
        <v>585</v>
      </c>
      <c r="B69" s="661" t="s">
        <v>2977</v>
      </c>
      <c r="C69" s="661" t="s">
        <v>1812</v>
      </c>
      <c r="D69" s="661" t="s">
        <v>1813</v>
      </c>
      <c r="E69" s="661" t="s">
        <v>1814</v>
      </c>
      <c r="F69" s="664"/>
      <c r="G69" s="664"/>
      <c r="H69" s="677">
        <v>0</v>
      </c>
      <c r="I69" s="664">
        <v>6</v>
      </c>
      <c r="J69" s="664">
        <v>646.75853870563492</v>
      </c>
      <c r="K69" s="677">
        <v>1</v>
      </c>
      <c r="L69" s="664">
        <v>6</v>
      </c>
      <c r="M69" s="665">
        <v>646.75853870563492</v>
      </c>
    </row>
    <row r="70" spans="1:13" ht="14.4" customHeight="1" x14ac:dyDescent="0.3">
      <c r="A70" s="660" t="s">
        <v>585</v>
      </c>
      <c r="B70" s="661" t="s">
        <v>2977</v>
      </c>
      <c r="C70" s="661" t="s">
        <v>624</v>
      </c>
      <c r="D70" s="661" t="s">
        <v>625</v>
      </c>
      <c r="E70" s="661" t="s">
        <v>626</v>
      </c>
      <c r="F70" s="664">
        <v>2</v>
      </c>
      <c r="G70" s="664">
        <v>201.46000000000006</v>
      </c>
      <c r="H70" s="677">
        <v>1</v>
      </c>
      <c r="I70" s="664"/>
      <c r="J70" s="664"/>
      <c r="K70" s="677">
        <v>0</v>
      </c>
      <c r="L70" s="664">
        <v>2</v>
      </c>
      <c r="M70" s="665">
        <v>201.46000000000006</v>
      </c>
    </row>
    <row r="71" spans="1:13" ht="14.4" customHeight="1" x14ac:dyDescent="0.3">
      <c r="A71" s="660" t="s">
        <v>585</v>
      </c>
      <c r="B71" s="661" t="s">
        <v>2978</v>
      </c>
      <c r="C71" s="661" t="s">
        <v>1638</v>
      </c>
      <c r="D71" s="661" t="s">
        <v>1639</v>
      </c>
      <c r="E71" s="661" t="s">
        <v>1170</v>
      </c>
      <c r="F71" s="664"/>
      <c r="G71" s="664"/>
      <c r="H71" s="677">
        <v>0</v>
      </c>
      <c r="I71" s="664">
        <v>2</v>
      </c>
      <c r="J71" s="664">
        <v>99.320000000000022</v>
      </c>
      <c r="K71" s="677">
        <v>1</v>
      </c>
      <c r="L71" s="664">
        <v>2</v>
      </c>
      <c r="M71" s="665">
        <v>99.320000000000022</v>
      </c>
    </row>
    <row r="72" spans="1:13" ht="14.4" customHeight="1" x14ac:dyDescent="0.3">
      <c r="A72" s="660" t="s">
        <v>585</v>
      </c>
      <c r="B72" s="661" t="s">
        <v>2978</v>
      </c>
      <c r="C72" s="661" t="s">
        <v>1892</v>
      </c>
      <c r="D72" s="661" t="s">
        <v>1639</v>
      </c>
      <c r="E72" s="661" t="s">
        <v>1295</v>
      </c>
      <c r="F72" s="664"/>
      <c r="G72" s="664"/>
      <c r="H72" s="677">
        <v>0</v>
      </c>
      <c r="I72" s="664">
        <v>1</v>
      </c>
      <c r="J72" s="664">
        <v>135.44999999999999</v>
      </c>
      <c r="K72" s="677">
        <v>1</v>
      </c>
      <c r="L72" s="664">
        <v>1</v>
      </c>
      <c r="M72" s="665">
        <v>135.44999999999999</v>
      </c>
    </row>
    <row r="73" spans="1:13" ht="14.4" customHeight="1" x14ac:dyDescent="0.3">
      <c r="A73" s="660" t="s">
        <v>585</v>
      </c>
      <c r="B73" s="661" t="s">
        <v>2979</v>
      </c>
      <c r="C73" s="661" t="s">
        <v>1788</v>
      </c>
      <c r="D73" s="661" t="s">
        <v>1789</v>
      </c>
      <c r="E73" s="661" t="s">
        <v>1092</v>
      </c>
      <c r="F73" s="664"/>
      <c r="G73" s="664"/>
      <c r="H73" s="677">
        <v>0</v>
      </c>
      <c r="I73" s="664">
        <v>1</v>
      </c>
      <c r="J73" s="664">
        <v>63.87</v>
      </c>
      <c r="K73" s="677">
        <v>1</v>
      </c>
      <c r="L73" s="664">
        <v>1</v>
      </c>
      <c r="M73" s="665">
        <v>63.87</v>
      </c>
    </row>
    <row r="74" spans="1:13" ht="14.4" customHeight="1" x14ac:dyDescent="0.3">
      <c r="A74" s="660" t="s">
        <v>585</v>
      </c>
      <c r="B74" s="661" t="s">
        <v>2980</v>
      </c>
      <c r="C74" s="661" t="s">
        <v>615</v>
      </c>
      <c r="D74" s="661" t="s">
        <v>616</v>
      </c>
      <c r="E74" s="661" t="s">
        <v>617</v>
      </c>
      <c r="F74" s="664">
        <v>13</v>
      </c>
      <c r="G74" s="664">
        <v>0.15042857142857147</v>
      </c>
      <c r="H74" s="677">
        <v>1</v>
      </c>
      <c r="I74" s="664"/>
      <c r="J74" s="664"/>
      <c r="K74" s="677">
        <v>0</v>
      </c>
      <c r="L74" s="664">
        <v>13</v>
      </c>
      <c r="M74" s="665">
        <v>0.15042857142857147</v>
      </c>
    </row>
    <row r="75" spans="1:13" ht="14.4" customHeight="1" x14ac:dyDescent="0.3">
      <c r="A75" s="660" t="s">
        <v>585</v>
      </c>
      <c r="B75" s="661" t="s">
        <v>2980</v>
      </c>
      <c r="C75" s="661" t="s">
        <v>1743</v>
      </c>
      <c r="D75" s="661" t="s">
        <v>1748</v>
      </c>
      <c r="E75" s="661" t="s">
        <v>1092</v>
      </c>
      <c r="F75" s="664"/>
      <c r="G75" s="664"/>
      <c r="H75" s="677">
        <v>0</v>
      </c>
      <c r="I75" s="664">
        <v>45</v>
      </c>
      <c r="J75" s="664">
        <v>4409.0133128844682</v>
      </c>
      <c r="K75" s="677">
        <v>1</v>
      </c>
      <c r="L75" s="664">
        <v>45</v>
      </c>
      <c r="M75" s="665">
        <v>4409.0133128844682</v>
      </c>
    </row>
    <row r="76" spans="1:13" ht="14.4" customHeight="1" x14ac:dyDescent="0.3">
      <c r="A76" s="660" t="s">
        <v>585</v>
      </c>
      <c r="B76" s="661" t="s">
        <v>2980</v>
      </c>
      <c r="C76" s="661" t="s">
        <v>1747</v>
      </c>
      <c r="D76" s="661" t="s">
        <v>1748</v>
      </c>
      <c r="E76" s="661" t="s">
        <v>2981</v>
      </c>
      <c r="F76" s="664"/>
      <c r="G76" s="664"/>
      <c r="H76" s="677">
        <v>0</v>
      </c>
      <c r="I76" s="664">
        <v>5</v>
      </c>
      <c r="J76" s="664">
        <v>1655.92</v>
      </c>
      <c r="K76" s="677">
        <v>1</v>
      </c>
      <c r="L76" s="664">
        <v>5</v>
      </c>
      <c r="M76" s="665">
        <v>1655.92</v>
      </c>
    </row>
    <row r="77" spans="1:13" ht="14.4" customHeight="1" x14ac:dyDescent="0.3">
      <c r="A77" s="660" t="s">
        <v>585</v>
      </c>
      <c r="B77" s="661" t="s">
        <v>2980</v>
      </c>
      <c r="C77" s="661" t="s">
        <v>1816</v>
      </c>
      <c r="D77" s="661" t="s">
        <v>1821</v>
      </c>
      <c r="E77" s="661" t="s">
        <v>617</v>
      </c>
      <c r="F77" s="664"/>
      <c r="G77" s="664"/>
      <c r="H77" s="677">
        <v>0</v>
      </c>
      <c r="I77" s="664">
        <v>38</v>
      </c>
      <c r="J77" s="664">
        <v>5756.9138961828694</v>
      </c>
      <c r="K77" s="677">
        <v>1</v>
      </c>
      <c r="L77" s="664">
        <v>38</v>
      </c>
      <c r="M77" s="665">
        <v>5756.9138961828694</v>
      </c>
    </row>
    <row r="78" spans="1:13" ht="14.4" customHeight="1" x14ac:dyDescent="0.3">
      <c r="A78" s="660" t="s">
        <v>585</v>
      </c>
      <c r="B78" s="661" t="s">
        <v>2980</v>
      </c>
      <c r="C78" s="661" t="s">
        <v>1820</v>
      </c>
      <c r="D78" s="661" t="s">
        <v>1821</v>
      </c>
      <c r="E78" s="661" t="s">
        <v>2982</v>
      </c>
      <c r="F78" s="664"/>
      <c r="G78" s="664"/>
      <c r="H78" s="677">
        <v>0</v>
      </c>
      <c r="I78" s="664">
        <v>5</v>
      </c>
      <c r="J78" s="664">
        <v>2615.719747904488</v>
      </c>
      <c r="K78" s="677">
        <v>1</v>
      </c>
      <c r="L78" s="664">
        <v>5</v>
      </c>
      <c r="M78" s="665">
        <v>2615.719747904488</v>
      </c>
    </row>
    <row r="79" spans="1:13" ht="14.4" customHeight="1" x14ac:dyDescent="0.3">
      <c r="A79" s="660" t="s">
        <v>585</v>
      </c>
      <c r="B79" s="661" t="s">
        <v>2983</v>
      </c>
      <c r="C79" s="661" t="s">
        <v>1827</v>
      </c>
      <c r="D79" s="661" t="s">
        <v>1828</v>
      </c>
      <c r="E79" s="661" t="s">
        <v>1829</v>
      </c>
      <c r="F79" s="664"/>
      <c r="G79" s="664"/>
      <c r="H79" s="677">
        <v>0</v>
      </c>
      <c r="I79" s="664">
        <v>2</v>
      </c>
      <c r="J79" s="664">
        <v>1502.0198345409767</v>
      </c>
      <c r="K79" s="677">
        <v>1</v>
      </c>
      <c r="L79" s="664">
        <v>2</v>
      </c>
      <c r="M79" s="665">
        <v>1502.0198345409767</v>
      </c>
    </row>
    <row r="80" spans="1:13" ht="14.4" customHeight="1" x14ac:dyDescent="0.3">
      <c r="A80" s="660" t="s">
        <v>585</v>
      </c>
      <c r="B80" s="661" t="s">
        <v>2984</v>
      </c>
      <c r="C80" s="661" t="s">
        <v>1869</v>
      </c>
      <c r="D80" s="661" t="s">
        <v>1870</v>
      </c>
      <c r="E80" s="661" t="s">
        <v>1295</v>
      </c>
      <c r="F80" s="664"/>
      <c r="G80" s="664"/>
      <c r="H80" s="677">
        <v>0</v>
      </c>
      <c r="I80" s="664">
        <v>1</v>
      </c>
      <c r="J80" s="664">
        <v>609.33000000000004</v>
      </c>
      <c r="K80" s="677">
        <v>1</v>
      </c>
      <c r="L80" s="664">
        <v>1</v>
      </c>
      <c r="M80" s="665">
        <v>609.33000000000004</v>
      </c>
    </row>
    <row r="81" spans="1:13" ht="14.4" customHeight="1" x14ac:dyDescent="0.3">
      <c r="A81" s="660" t="s">
        <v>585</v>
      </c>
      <c r="B81" s="661" t="s">
        <v>2985</v>
      </c>
      <c r="C81" s="661" t="s">
        <v>1634</v>
      </c>
      <c r="D81" s="661" t="s">
        <v>1635</v>
      </c>
      <c r="E81" s="661" t="s">
        <v>2986</v>
      </c>
      <c r="F81" s="664"/>
      <c r="G81" s="664"/>
      <c r="H81" s="677">
        <v>0</v>
      </c>
      <c r="I81" s="664">
        <v>8</v>
      </c>
      <c r="J81" s="664">
        <v>986.08080449045349</v>
      </c>
      <c r="K81" s="677">
        <v>1</v>
      </c>
      <c r="L81" s="664">
        <v>8</v>
      </c>
      <c r="M81" s="665">
        <v>986.08080449045349</v>
      </c>
    </row>
    <row r="82" spans="1:13" ht="14.4" customHeight="1" x14ac:dyDescent="0.3">
      <c r="A82" s="660" t="s">
        <v>585</v>
      </c>
      <c r="B82" s="661" t="s">
        <v>2985</v>
      </c>
      <c r="C82" s="661" t="s">
        <v>1806</v>
      </c>
      <c r="D82" s="661" t="s">
        <v>1635</v>
      </c>
      <c r="E82" s="661" t="s">
        <v>1807</v>
      </c>
      <c r="F82" s="664"/>
      <c r="G82" s="664"/>
      <c r="H82" s="677">
        <v>0</v>
      </c>
      <c r="I82" s="664">
        <v>1</v>
      </c>
      <c r="J82" s="664">
        <v>376.42874875683401</v>
      </c>
      <c r="K82" s="677">
        <v>1</v>
      </c>
      <c r="L82" s="664">
        <v>1</v>
      </c>
      <c r="M82" s="665">
        <v>376.42874875683401</v>
      </c>
    </row>
    <row r="83" spans="1:13" ht="14.4" customHeight="1" x14ac:dyDescent="0.3">
      <c r="A83" s="660" t="s">
        <v>585</v>
      </c>
      <c r="B83" s="661" t="s">
        <v>2987</v>
      </c>
      <c r="C83" s="661" t="s">
        <v>1888</v>
      </c>
      <c r="D83" s="661" t="s">
        <v>1889</v>
      </c>
      <c r="E83" s="661" t="s">
        <v>1890</v>
      </c>
      <c r="F83" s="664"/>
      <c r="G83" s="664"/>
      <c r="H83" s="677">
        <v>0</v>
      </c>
      <c r="I83" s="664">
        <v>1</v>
      </c>
      <c r="J83" s="664">
        <v>549.54000000000019</v>
      </c>
      <c r="K83" s="677">
        <v>1</v>
      </c>
      <c r="L83" s="664">
        <v>1</v>
      </c>
      <c r="M83" s="665">
        <v>549.54000000000019</v>
      </c>
    </row>
    <row r="84" spans="1:13" ht="14.4" customHeight="1" x14ac:dyDescent="0.3">
      <c r="A84" s="660" t="s">
        <v>585</v>
      </c>
      <c r="B84" s="661" t="s">
        <v>2988</v>
      </c>
      <c r="C84" s="661" t="s">
        <v>1863</v>
      </c>
      <c r="D84" s="661" t="s">
        <v>2989</v>
      </c>
      <c r="E84" s="661" t="s">
        <v>2990</v>
      </c>
      <c r="F84" s="664"/>
      <c r="G84" s="664"/>
      <c r="H84" s="677">
        <v>0</v>
      </c>
      <c r="I84" s="664">
        <v>6</v>
      </c>
      <c r="J84" s="664">
        <v>785.30739528671097</v>
      </c>
      <c r="K84" s="677">
        <v>1</v>
      </c>
      <c r="L84" s="664">
        <v>6</v>
      </c>
      <c r="M84" s="665">
        <v>785.30739528671097</v>
      </c>
    </row>
    <row r="85" spans="1:13" ht="14.4" customHeight="1" x14ac:dyDescent="0.3">
      <c r="A85" s="660" t="s">
        <v>585</v>
      </c>
      <c r="B85" s="661" t="s">
        <v>2988</v>
      </c>
      <c r="C85" s="661" t="s">
        <v>1619</v>
      </c>
      <c r="D85" s="661" t="s">
        <v>2991</v>
      </c>
      <c r="E85" s="661" t="s">
        <v>2992</v>
      </c>
      <c r="F85" s="664"/>
      <c r="G85" s="664"/>
      <c r="H85" s="677">
        <v>0</v>
      </c>
      <c r="I85" s="664">
        <v>22</v>
      </c>
      <c r="J85" s="664">
        <v>799.25980981613202</v>
      </c>
      <c r="K85" s="677">
        <v>1</v>
      </c>
      <c r="L85" s="664">
        <v>22</v>
      </c>
      <c r="M85" s="665">
        <v>799.25980981613202</v>
      </c>
    </row>
    <row r="86" spans="1:13" ht="14.4" customHeight="1" x14ac:dyDescent="0.3">
      <c r="A86" s="660" t="s">
        <v>585</v>
      </c>
      <c r="B86" s="661" t="s">
        <v>2993</v>
      </c>
      <c r="C86" s="661" t="s">
        <v>621</v>
      </c>
      <c r="D86" s="661" t="s">
        <v>622</v>
      </c>
      <c r="E86" s="661" t="s">
        <v>623</v>
      </c>
      <c r="F86" s="664">
        <v>1</v>
      </c>
      <c r="G86" s="664">
        <v>82.420000000000044</v>
      </c>
      <c r="H86" s="677">
        <v>1</v>
      </c>
      <c r="I86" s="664"/>
      <c r="J86" s="664"/>
      <c r="K86" s="677">
        <v>0</v>
      </c>
      <c r="L86" s="664">
        <v>1</v>
      </c>
      <c r="M86" s="665">
        <v>82.420000000000044</v>
      </c>
    </row>
    <row r="87" spans="1:13" ht="14.4" customHeight="1" x14ac:dyDescent="0.3">
      <c r="A87" s="660" t="s">
        <v>585</v>
      </c>
      <c r="B87" s="661" t="s">
        <v>2993</v>
      </c>
      <c r="C87" s="661" t="s">
        <v>618</v>
      </c>
      <c r="D87" s="661" t="s">
        <v>619</v>
      </c>
      <c r="E87" s="661" t="s">
        <v>620</v>
      </c>
      <c r="F87" s="664">
        <v>1</v>
      </c>
      <c r="G87" s="664">
        <v>64.86</v>
      </c>
      <c r="H87" s="677">
        <v>1</v>
      </c>
      <c r="I87" s="664"/>
      <c r="J87" s="664"/>
      <c r="K87" s="677">
        <v>0</v>
      </c>
      <c r="L87" s="664">
        <v>1</v>
      </c>
      <c r="M87" s="665">
        <v>64.86</v>
      </c>
    </row>
    <row r="88" spans="1:13" ht="14.4" customHeight="1" x14ac:dyDescent="0.3">
      <c r="A88" s="660" t="s">
        <v>585</v>
      </c>
      <c r="B88" s="661" t="s">
        <v>2993</v>
      </c>
      <c r="C88" s="661" t="s">
        <v>1859</v>
      </c>
      <c r="D88" s="661" t="s">
        <v>1860</v>
      </c>
      <c r="E88" s="661" t="s">
        <v>2994</v>
      </c>
      <c r="F88" s="664"/>
      <c r="G88" s="664"/>
      <c r="H88" s="677">
        <v>0</v>
      </c>
      <c r="I88" s="664">
        <v>1</v>
      </c>
      <c r="J88" s="664">
        <v>97.76</v>
      </c>
      <c r="K88" s="677">
        <v>1</v>
      </c>
      <c r="L88" s="664">
        <v>1</v>
      </c>
      <c r="M88" s="665">
        <v>97.76</v>
      </c>
    </row>
    <row r="89" spans="1:13" ht="14.4" customHeight="1" x14ac:dyDescent="0.3">
      <c r="A89" s="660" t="s">
        <v>585</v>
      </c>
      <c r="B89" s="661" t="s">
        <v>2993</v>
      </c>
      <c r="C89" s="661" t="s">
        <v>1681</v>
      </c>
      <c r="D89" s="661" t="s">
        <v>1682</v>
      </c>
      <c r="E89" s="661" t="s">
        <v>2995</v>
      </c>
      <c r="F89" s="664"/>
      <c r="G89" s="664"/>
      <c r="H89" s="677">
        <v>0</v>
      </c>
      <c r="I89" s="664">
        <v>3</v>
      </c>
      <c r="J89" s="664">
        <v>186.03999999999996</v>
      </c>
      <c r="K89" s="677">
        <v>1</v>
      </c>
      <c r="L89" s="664">
        <v>3</v>
      </c>
      <c r="M89" s="665">
        <v>186.03999999999996</v>
      </c>
    </row>
    <row r="90" spans="1:13" ht="14.4" customHeight="1" x14ac:dyDescent="0.3">
      <c r="A90" s="660" t="s">
        <v>585</v>
      </c>
      <c r="B90" s="661" t="s">
        <v>2996</v>
      </c>
      <c r="C90" s="661" t="s">
        <v>2136</v>
      </c>
      <c r="D90" s="661" t="s">
        <v>2137</v>
      </c>
      <c r="E90" s="661" t="s">
        <v>2138</v>
      </c>
      <c r="F90" s="664"/>
      <c r="G90" s="664"/>
      <c r="H90" s="677">
        <v>0</v>
      </c>
      <c r="I90" s="664">
        <v>1</v>
      </c>
      <c r="J90" s="664">
        <v>12592.49</v>
      </c>
      <c r="K90" s="677">
        <v>1</v>
      </c>
      <c r="L90" s="664">
        <v>1</v>
      </c>
      <c r="M90" s="665">
        <v>12592.49</v>
      </c>
    </row>
    <row r="91" spans="1:13" ht="14.4" customHeight="1" x14ac:dyDescent="0.3">
      <c r="A91" s="660" t="s">
        <v>585</v>
      </c>
      <c r="B91" s="661" t="s">
        <v>2997</v>
      </c>
      <c r="C91" s="661" t="s">
        <v>2093</v>
      </c>
      <c r="D91" s="661" t="s">
        <v>2010</v>
      </c>
      <c r="E91" s="661" t="s">
        <v>2094</v>
      </c>
      <c r="F91" s="664"/>
      <c r="G91" s="664"/>
      <c r="H91" s="677">
        <v>0</v>
      </c>
      <c r="I91" s="664">
        <v>746</v>
      </c>
      <c r="J91" s="664">
        <v>34187.335612331364</v>
      </c>
      <c r="K91" s="677">
        <v>1</v>
      </c>
      <c r="L91" s="664">
        <v>746</v>
      </c>
      <c r="M91" s="665">
        <v>34187.335612331364</v>
      </c>
    </row>
    <row r="92" spans="1:13" ht="14.4" customHeight="1" x14ac:dyDescent="0.3">
      <c r="A92" s="660" t="s">
        <v>585</v>
      </c>
      <c r="B92" s="661" t="s">
        <v>2998</v>
      </c>
      <c r="C92" s="661" t="s">
        <v>2081</v>
      </c>
      <c r="D92" s="661" t="s">
        <v>2082</v>
      </c>
      <c r="E92" s="661" t="s">
        <v>2083</v>
      </c>
      <c r="F92" s="664">
        <v>4</v>
      </c>
      <c r="G92" s="664">
        <v>686.36</v>
      </c>
      <c r="H92" s="677">
        <v>1</v>
      </c>
      <c r="I92" s="664"/>
      <c r="J92" s="664"/>
      <c r="K92" s="677">
        <v>0</v>
      </c>
      <c r="L92" s="664">
        <v>4</v>
      </c>
      <c r="M92" s="665">
        <v>686.36</v>
      </c>
    </row>
    <row r="93" spans="1:13" ht="14.4" customHeight="1" x14ac:dyDescent="0.3">
      <c r="A93" s="660" t="s">
        <v>585</v>
      </c>
      <c r="B93" s="661" t="s">
        <v>2998</v>
      </c>
      <c r="C93" s="661" t="s">
        <v>2001</v>
      </c>
      <c r="D93" s="661" t="s">
        <v>2999</v>
      </c>
      <c r="E93" s="661" t="s">
        <v>3000</v>
      </c>
      <c r="F93" s="664"/>
      <c r="G93" s="664"/>
      <c r="H93" s="677">
        <v>0</v>
      </c>
      <c r="I93" s="664">
        <v>22</v>
      </c>
      <c r="J93" s="664">
        <v>3265.0785887344946</v>
      </c>
      <c r="K93" s="677">
        <v>1</v>
      </c>
      <c r="L93" s="664">
        <v>22</v>
      </c>
      <c r="M93" s="665">
        <v>3265.0785887344946</v>
      </c>
    </row>
    <row r="94" spans="1:13" ht="14.4" customHeight="1" x14ac:dyDescent="0.3">
      <c r="A94" s="660" t="s">
        <v>585</v>
      </c>
      <c r="B94" s="661" t="s">
        <v>2998</v>
      </c>
      <c r="C94" s="661" t="s">
        <v>2021</v>
      </c>
      <c r="D94" s="661" t="s">
        <v>3001</v>
      </c>
      <c r="E94" s="661" t="s">
        <v>3002</v>
      </c>
      <c r="F94" s="664"/>
      <c r="G94" s="664"/>
      <c r="H94" s="677">
        <v>0</v>
      </c>
      <c r="I94" s="664">
        <v>48</v>
      </c>
      <c r="J94" s="664">
        <v>4958.3597424402742</v>
      </c>
      <c r="K94" s="677">
        <v>1</v>
      </c>
      <c r="L94" s="664">
        <v>48</v>
      </c>
      <c r="M94" s="665">
        <v>4958.3597424402742</v>
      </c>
    </row>
    <row r="95" spans="1:13" ht="14.4" customHeight="1" x14ac:dyDescent="0.3">
      <c r="A95" s="660" t="s">
        <v>585</v>
      </c>
      <c r="B95" s="661" t="s">
        <v>3003</v>
      </c>
      <c r="C95" s="661" t="s">
        <v>1990</v>
      </c>
      <c r="D95" s="661" t="s">
        <v>1991</v>
      </c>
      <c r="E95" s="661" t="s">
        <v>1992</v>
      </c>
      <c r="F95" s="664">
        <v>4.7999999999999989</v>
      </c>
      <c r="G95" s="664">
        <v>987.37800000000004</v>
      </c>
      <c r="H95" s="677">
        <v>1</v>
      </c>
      <c r="I95" s="664"/>
      <c r="J95" s="664"/>
      <c r="K95" s="677">
        <v>0</v>
      </c>
      <c r="L95" s="664">
        <v>4.7999999999999989</v>
      </c>
      <c r="M95" s="665">
        <v>987.37800000000004</v>
      </c>
    </row>
    <row r="96" spans="1:13" ht="14.4" customHeight="1" x14ac:dyDescent="0.3">
      <c r="A96" s="660" t="s">
        <v>585</v>
      </c>
      <c r="B96" s="661" t="s">
        <v>3003</v>
      </c>
      <c r="C96" s="661" t="s">
        <v>1983</v>
      </c>
      <c r="D96" s="661" t="s">
        <v>1984</v>
      </c>
      <c r="E96" s="661" t="s">
        <v>3004</v>
      </c>
      <c r="F96" s="664">
        <v>0.72</v>
      </c>
      <c r="G96" s="664">
        <v>467.17199999999997</v>
      </c>
      <c r="H96" s="677">
        <v>1</v>
      </c>
      <c r="I96" s="664"/>
      <c r="J96" s="664"/>
      <c r="K96" s="677">
        <v>0</v>
      </c>
      <c r="L96" s="664">
        <v>0.72</v>
      </c>
      <c r="M96" s="665">
        <v>467.17199999999997</v>
      </c>
    </row>
    <row r="97" spans="1:13" ht="14.4" customHeight="1" x14ac:dyDescent="0.3">
      <c r="A97" s="660" t="s">
        <v>585</v>
      </c>
      <c r="B97" s="661" t="s">
        <v>3003</v>
      </c>
      <c r="C97" s="661" t="s">
        <v>2115</v>
      </c>
      <c r="D97" s="661" t="s">
        <v>2116</v>
      </c>
      <c r="E97" s="661" t="s">
        <v>3005</v>
      </c>
      <c r="F97" s="664"/>
      <c r="G97" s="664"/>
      <c r="H97" s="677">
        <v>0</v>
      </c>
      <c r="I97" s="664">
        <v>103.8</v>
      </c>
      <c r="J97" s="664">
        <v>21607.079532272179</v>
      </c>
      <c r="K97" s="677">
        <v>1</v>
      </c>
      <c r="L97" s="664">
        <v>103.8</v>
      </c>
      <c r="M97" s="665">
        <v>21607.079532272179</v>
      </c>
    </row>
    <row r="98" spans="1:13" ht="14.4" customHeight="1" x14ac:dyDescent="0.3">
      <c r="A98" s="660" t="s">
        <v>585</v>
      </c>
      <c r="B98" s="661" t="s">
        <v>3003</v>
      </c>
      <c r="C98" s="661" t="s">
        <v>1987</v>
      </c>
      <c r="D98" s="661" t="s">
        <v>3006</v>
      </c>
      <c r="E98" s="661" t="s">
        <v>3005</v>
      </c>
      <c r="F98" s="664">
        <v>2.4</v>
      </c>
      <c r="G98" s="664">
        <v>662.4</v>
      </c>
      <c r="H98" s="677">
        <v>1</v>
      </c>
      <c r="I98" s="664"/>
      <c r="J98" s="664"/>
      <c r="K98" s="677">
        <v>0</v>
      </c>
      <c r="L98" s="664">
        <v>2.4</v>
      </c>
      <c r="M98" s="665">
        <v>662.4</v>
      </c>
    </row>
    <row r="99" spans="1:13" ht="14.4" customHeight="1" x14ac:dyDescent="0.3">
      <c r="A99" s="660" t="s">
        <v>585</v>
      </c>
      <c r="B99" s="661" t="s">
        <v>3007</v>
      </c>
      <c r="C99" s="661" t="s">
        <v>2096</v>
      </c>
      <c r="D99" s="661" t="s">
        <v>2097</v>
      </c>
      <c r="E99" s="661" t="s">
        <v>3008</v>
      </c>
      <c r="F99" s="664"/>
      <c r="G99" s="664"/>
      <c r="H99" s="677">
        <v>0</v>
      </c>
      <c r="I99" s="664">
        <v>3</v>
      </c>
      <c r="J99" s="664">
        <v>414.26948923092459</v>
      </c>
      <c r="K99" s="677">
        <v>1</v>
      </c>
      <c r="L99" s="664">
        <v>3</v>
      </c>
      <c r="M99" s="665">
        <v>414.26948923092459</v>
      </c>
    </row>
    <row r="100" spans="1:13" ht="14.4" customHeight="1" x14ac:dyDescent="0.3">
      <c r="A100" s="660" t="s">
        <v>585</v>
      </c>
      <c r="B100" s="661" t="s">
        <v>3007</v>
      </c>
      <c r="C100" s="661" t="s">
        <v>2118</v>
      </c>
      <c r="D100" s="661" t="s">
        <v>3009</v>
      </c>
      <c r="E100" s="661" t="s">
        <v>2094</v>
      </c>
      <c r="F100" s="664"/>
      <c r="G100" s="664"/>
      <c r="H100" s="677">
        <v>0</v>
      </c>
      <c r="I100" s="664">
        <v>76</v>
      </c>
      <c r="J100" s="664">
        <v>5716.7227173409774</v>
      </c>
      <c r="K100" s="677">
        <v>1</v>
      </c>
      <c r="L100" s="664">
        <v>76</v>
      </c>
      <c r="M100" s="665">
        <v>5716.7227173409774</v>
      </c>
    </row>
    <row r="101" spans="1:13" ht="14.4" customHeight="1" x14ac:dyDescent="0.3">
      <c r="A101" s="660" t="s">
        <v>585</v>
      </c>
      <c r="B101" s="661" t="s">
        <v>3010</v>
      </c>
      <c r="C101" s="661" t="s">
        <v>2122</v>
      </c>
      <c r="D101" s="661" t="s">
        <v>2123</v>
      </c>
      <c r="E101" s="661" t="s">
        <v>3011</v>
      </c>
      <c r="F101" s="664"/>
      <c r="G101" s="664"/>
      <c r="H101" s="677">
        <v>0</v>
      </c>
      <c r="I101" s="664">
        <v>40</v>
      </c>
      <c r="J101" s="664">
        <v>6158.9498340668943</v>
      </c>
      <c r="K101" s="677">
        <v>1</v>
      </c>
      <c r="L101" s="664">
        <v>40</v>
      </c>
      <c r="M101" s="665">
        <v>6158.9498340668943</v>
      </c>
    </row>
    <row r="102" spans="1:13" ht="14.4" customHeight="1" x14ac:dyDescent="0.3">
      <c r="A102" s="660" t="s">
        <v>585</v>
      </c>
      <c r="B102" s="661" t="s">
        <v>3012</v>
      </c>
      <c r="C102" s="661" t="s">
        <v>2059</v>
      </c>
      <c r="D102" s="661" t="s">
        <v>2060</v>
      </c>
      <c r="E102" s="661" t="s">
        <v>2061</v>
      </c>
      <c r="F102" s="664"/>
      <c r="G102" s="664"/>
      <c r="H102" s="677">
        <v>0</v>
      </c>
      <c r="I102" s="664">
        <v>4</v>
      </c>
      <c r="J102" s="664">
        <v>5979.9983919301785</v>
      </c>
      <c r="K102" s="677">
        <v>1</v>
      </c>
      <c r="L102" s="664">
        <v>4</v>
      </c>
      <c r="M102" s="665">
        <v>5979.9983919301785</v>
      </c>
    </row>
    <row r="103" spans="1:13" ht="14.4" customHeight="1" x14ac:dyDescent="0.3">
      <c r="A103" s="660" t="s">
        <v>585</v>
      </c>
      <c r="B103" s="661" t="s">
        <v>3013</v>
      </c>
      <c r="C103" s="661" t="s">
        <v>2103</v>
      </c>
      <c r="D103" s="661" t="s">
        <v>2104</v>
      </c>
      <c r="E103" s="661" t="s">
        <v>3014</v>
      </c>
      <c r="F103" s="664"/>
      <c r="G103" s="664"/>
      <c r="H103" s="677">
        <v>0</v>
      </c>
      <c r="I103" s="664">
        <v>3</v>
      </c>
      <c r="J103" s="664">
        <v>460.19000000000005</v>
      </c>
      <c r="K103" s="677">
        <v>1</v>
      </c>
      <c r="L103" s="664">
        <v>3</v>
      </c>
      <c r="M103" s="665">
        <v>460.19000000000005</v>
      </c>
    </row>
    <row r="104" spans="1:13" ht="14.4" customHeight="1" x14ac:dyDescent="0.3">
      <c r="A104" s="660" t="s">
        <v>585</v>
      </c>
      <c r="B104" s="661" t="s">
        <v>3015</v>
      </c>
      <c r="C104" s="661" t="s">
        <v>2129</v>
      </c>
      <c r="D104" s="661" t="s">
        <v>2133</v>
      </c>
      <c r="E104" s="661" t="s">
        <v>3016</v>
      </c>
      <c r="F104" s="664"/>
      <c r="G104" s="664"/>
      <c r="H104" s="677">
        <v>0</v>
      </c>
      <c r="I104" s="664">
        <v>17</v>
      </c>
      <c r="J104" s="664">
        <v>1258</v>
      </c>
      <c r="K104" s="677">
        <v>1</v>
      </c>
      <c r="L104" s="664">
        <v>17</v>
      </c>
      <c r="M104" s="665">
        <v>1258</v>
      </c>
    </row>
    <row r="105" spans="1:13" ht="14.4" customHeight="1" x14ac:dyDescent="0.3">
      <c r="A105" s="660" t="s">
        <v>585</v>
      </c>
      <c r="B105" s="661" t="s">
        <v>3015</v>
      </c>
      <c r="C105" s="661" t="s">
        <v>2089</v>
      </c>
      <c r="D105" s="661" t="s">
        <v>2133</v>
      </c>
      <c r="E105" s="661" t="s">
        <v>3017</v>
      </c>
      <c r="F105" s="664"/>
      <c r="G105" s="664"/>
      <c r="H105" s="677">
        <v>0</v>
      </c>
      <c r="I105" s="664">
        <v>62</v>
      </c>
      <c r="J105" s="664">
        <v>5493.201597004896</v>
      </c>
      <c r="K105" s="677">
        <v>1</v>
      </c>
      <c r="L105" s="664">
        <v>62</v>
      </c>
      <c r="M105" s="665">
        <v>5493.201597004896</v>
      </c>
    </row>
    <row r="106" spans="1:13" ht="14.4" customHeight="1" x14ac:dyDescent="0.3">
      <c r="A106" s="660" t="s">
        <v>585</v>
      </c>
      <c r="B106" s="661" t="s">
        <v>3015</v>
      </c>
      <c r="C106" s="661" t="s">
        <v>2132</v>
      </c>
      <c r="D106" s="661" t="s">
        <v>2133</v>
      </c>
      <c r="E106" s="661" t="s">
        <v>2134</v>
      </c>
      <c r="F106" s="664"/>
      <c r="G106" s="664"/>
      <c r="H106" s="677">
        <v>0</v>
      </c>
      <c r="I106" s="664">
        <v>7</v>
      </c>
      <c r="J106" s="664">
        <v>418.53</v>
      </c>
      <c r="K106" s="677">
        <v>1</v>
      </c>
      <c r="L106" s="664">
        <v>7</v>
      </c>
      <c r="M106" s="665">
        <v>418.53</v>
      </c>
    </row>
    <row r="107" spans="1:13" ht="14.4" customHeight="1" x14ac:dyDescent="0.3">
      <c r="A107" s="660" t="s">
        <v>585</v>
      </c>
      <c r="B107" s="661" t="s">
        <v>3018</v>
      </c>
      <c r="C107" s="661" t="s">
        <v>2111</v>
      </c>
      <c r="D107" s="661" t="s">
        <v>2112</v>
      </c>
      <c r="E107" s="661" t="s">
        <v>3019</v>
      </c>
      <c r="F107" s="664"/>
      <c r="G107" s="664"/>
      <c r="H107" s="677">
        <v>0</v>
      </c>
      <c r="I107" s="664">
        <v>3</v>
      </c>
      <c r="J107" s="664">
        <v>166.65</v>
      </c>
      <c r="K107" s="677">
        <v>1</v>
      </c>
      <c r="L107" s="664">
        <v>3</v>
      </c>
      <c r="M107" s="665">
        <v>166.65</v>
      </c>
    </row>
    <row r="108" spans="1:13" ht="14.4" customHeight="1" x14ac:dyDescent="0.3">
      <c r="A108" s="660" t="s">
        <v>585</v>
      </c>
      <c r="B108" s="661" t="s">
        <v>3018</v>
      </c>
      <c r="C108" s="661" t="s">
        <v>2126</v>
      </c>
      <c r="D108" s="661" t="s">
        <v>2127</v>
      </c>
      <c r="E108" s="661" t="s">
        <v>3020</v>
      </c>
      <c r="F108" s="664"/>
      <c r="G108" s="664"/>
      <c r="H108" s="677">
        <v>0</v>
      </c>
      <c r="I108" s="664">
        <v>10</v>
      </c>
      <c r="J108" s="664">
        <v>544.29999999999995</v>
      </c>
      <c r="K108" s="677">
        <v>1</v>
      </c>
      <c r="L108" s="664">
        <v>10</v>
      </c>
      <c r="M108" s="665">
        <v>544.29999999999995</v>
      </c>
    </row>
    <row r="109" spans="1:13" ht="14.4" customHeight="1" x14ac:dyDescent="0.3">
      <c r="A109" s="660" t="s">
        <v>585</v>
      </c>
      <c r="B109" s="661" t="s">
        <v>3021</v>
      </c>
      <c r="C109" s="661" t="s">
        <v>2100</v>
      </c>
      <c r="D109" s="661" t="s">
        <v>2101</v>
      </c>
      <c r="E109" s="661" t="s">
        <v>3008</v>
      </c>
      <c r="F109" s="664"/>
      <c r="G109" s="664"/>
      <c r="H109" s="677">
        <v>0</v>
      </c>
      <c r="I109" s="664">
        <v>15</v>
      </c>
      <c r="J109" s="664">
        <v>860.54999826068911</v>
      </c>
      <c r="K109" s="677">
        <v>1</v>
      </c>
      <c r="L109" s="664">
        <v>15</v>
      </c>
      <c r="M109" s="665">
        <v>860.54999826068911</v>
      </c>
    </row>
    <row r="110" spans="1:13" ht="14.4" customHeight="1" x14ac:dyDescent="0.3">
      <c r="A110" s="660" t="s">
        <v>585</v>
      </c>
      <c r="B110" s="661" t="s">
        <v>3021</v>
      </c>
      <c r="C110" s="661" t="s">
        <v>2107</v>
      </c>
      <c r="D110" s="661" t="s">
        <v>3022</v>
      </c>
      <c r="E110" s="661" t="s">
        <v>3023</v>
      </c>
      <c r="F110" s="664"/>
      <c r="G110" s="664"/>
      <c r="H110" s="677">
        <v>0</v>
      </c>
      <c r="I110" s="664">
        <v>78</v>
      </c>
      <c r="J110" s="664">
        <v>5826.6018323505559</v>
      </c>
      <c r="K110" s="677">
        <v>1</v>
      </c>
      <c r="L110" s="664">
        <v>78</v>
      </c>
      <c r="M110" s="665">
        <v>5826.6018323505559</v>
      </c>
    </row>
    <row r="111" spans="1:13" ht="14.4" customHeight="1" x14ac:dyDescent="0.3">
      <c r="A111" s="660" t="s">
        <v>585</v>
      </c>
      <c r="B111" s="661" t="s">
        <v>3024</v>
      </c>
      <c r="C111" s="661" t="s">
        <v>2153</v>
      </c>
      <c r="D111" s="661" t="s">
        <v>3025</v>
      </c>
      <c r="E111" s="661" t="s">
        <v>3020</v>
      </c>
      <c r="F111" s="664"/>
      <c r="G111" s="664"/>
      <c r="H111" s="677">
        <v>0</v>
      </c>
      <c r="I111" s="664">
        <v>10</v>
      </c>
      <c r="J111" s="664">
        <v>315.89999999999998</v>
      </c>
      <c r="K111" s="677">
        <v>1</v>
      </c>
      <c r="L111" s="664">
        <v>10</v>
      </c>
      <c r="M111" s="665">
        <v>315.89999999999998</v>
      </c>
    </row>
    <row r="112" spans="1:13" ht="14.4" customHeight="1" x14ac:dyDescent="0.3">
      <c r="A112" s="660" t="s">
        <v>585</v>
      </c>
      <c r="B112" s="661" t="s">
        <v>3024</v>
      </c>
      <c r="C112" s="661" t="s">
        <v>2156</v>
      </c>
      <c r="D112" s="661" t="s">
        <v>2157</v>
      </c>
      <c r="E112" s="661" t="s">
        <v>3026</v>
      </c>
      <c r="F112" s="664"/>
      <c r="G112" s="664"/>
      <c r="H112" s="677">
        <v>0</v>
      </c>
      <c r="I112" s="664">
        <v>1</v>
      </c>
      <c r="J112" s="664">
        <v>1834.8921499600056</v>
      </c>
      <c r="K112" s="677">
        <v>1</v>
      </c>
      <c r="L112" s="664">
        <v>1</v>
      </c>
      <c r="M112" s="665">
        <v>1834.8921499600056</v>
      </c>
    </row>
    <row r="113" spans="1:13" ht="14.4" customHeight="1" x14ac:dyDescent="0.3">
      <c r="A113" s="660" t="s">
        <v>585</v>
      </c>
      <c r="B113" s="661" t="s">
        <v>3027</v>
      </c>
      <c r="C113" s="661" t="s">
        <v>1623</v>
      </c>
      <c r="D113" s="661" t="s">
        <v>1624</v>
      </c>
      <c r="E113" s="661" t="s">
        <v>3028</v>
      </c>
      <c r="F113" s="664"/>
      <c r="G113" s="664"/>
      <c r="H113" s="677">
        <v>0</v>
      </c>
      <c r="I113" s="664">
        <v>2</v>
      </c>
      <c r="J113" s="664">
        <v>267.71920816069672</v>
      </c>
      <c r="K113" s="677">
        <v>1</v>
      </c>
      <c r="L113" s="664">
        <v>2</v>
      </c>
      <c r="M113" s="665">
        <v>267.71920816069672</v>
      </c>
    </row>
    <row r="114" spans="1:13" ht="14.4" customHeight="1" x14ac:dyDescent="0.3">
      <c r="A114" s="660" t="s">
        <v>585</v>
      </c>
      <c r="B114" s="661" t="s">
        <v>3029</v>
      </c>
      <c r="C114" s="661" t="s">
        <v>1894</v>
      </c>
      <c r="D114" s="661" t="s">
        <v>1895</v>
      </c>
      <c r="E114" s="661" t="s">
        <v>3030</v>
      </c>
      <c r="F114" s="664"/>
      <c r="G114" s="664"/>
      <c r="H114" s="677">
        <v>0</v>
      </c>
      <c r="I114" s="664">
        <v>2</v>
      </c>
      <c r="J114" s="664">
        <v>673.56000000000006</v>
      </c>
      <c r="K114" s="677">
        <v>1</v>
      </c>
      <c r="L114" s="664">
        <v>2</v>
      </c>
      <c r="M114" s="665">
        <v>673.56000000000006</v>
      </c>
    </row>
    <row r="115" spans="1:13" ht="14.4" customHeight="1" x14ac:dyDescent="0.3">
      <c r="A115" s="660" t="s">
        <v>585</v>
      </c>
      <c r="B115" s="661" t="s">
        <v>3031</v>
      </c>
      <c r="C115" s="661" t="s">
        <v>1835</v>
      </c>
      <c r="D115" s="661" t="s">
        <v>1836</v>
      </c>
      <c r="E115" s="661" t="s">
        <v>1837</v>
      </c>
      <c r="F115" s="664"/>
      <c r="G115" s="664"/>
      <c r="H115" s="677">
        <v>0</v>
      </c>
      <c r="I115" s="664">
        <v>17</v>
      </c>
      <c r="J115" s="664">
        <v>4527.9500000000007</v>
      </c>
      <c r="K115" s="677">
        <v>1</v>
      </c>
      <c r="L115" s="664">
        <v>17</v>
      </c>
      <c r="M115" s="665">
        <v>4527.9500000000007</v>
      </c>
    </row>
    <row r="116" spans="1:13" ht="14.4" customHeight="1" x14ac:dyDescent="0.3">
      <c r="A116" s="660" t="s">
        <v>585</v>
      </c>
      <c r="B116" s="661" t="s">
        <v>3031</v>
      </c>
      <c r="C116" s="661" t="s">
        <v>1839</v>
      </c>
      <c r="D116" s="661" t="s">
        <v>1836</v>
      </c>
      <c r="E116" s="661" t="s">
        <v>1840</v>
      </c>
      <c r="F116" s="664"/>
      <c r="G116" s="664"/>
      <c r="H116" s="677">
        <v>0</v>
      </c>
      <c r="I116" s="664">
        <v>4</v>
      </c>
      <c r="J116" s="664">
        <v>3452.3201367441202</v>
      </c>
      <c r="K116" s="677">
        <v>1</v>
      </c>
      <c r="L116" s="664">
        <v>4</v>
      </c>
      <c r="M116" s="665">
        <v>3452.3201367441202</v>
      </c>
    </row>
    <row r="117" spans="1:13" ht="14.4" customHeight="1" x14ac:dyDescent="0.3">
      <c r="A117" s="660" t="s">
        <v>585</v>
      </c>
      <c r="B117" s="661" t="s">
        <v>3031</v>
      </c>
      <c r="C117" s="661" t="s">
        <v>627</v>
      </c>
      <c r="D117" s="661" t="s">
        <v>3032</v>
      </c>
      <c r="E117" s="661" t="s">
        <v>629</v>
      </c>
      <c r="F117" s="664">
        <v>2</v>
      </c>
      <c r="G117" s="664">
        <v>218.5</v>
      </c>
      <c r="H117" s="677">
        <v>1</v>
      </c>
      <c r="I117" s="664"/>
      <c r="J117" s="664"/>
      <c r="K117" s="677">
        <v>0</v>
      </c>
      <c r="L117" s="664">
        <v>2</v>
      </c>
      <c r="M117" s="665">
        <v>218.5</v>
      </c>
    </row>
    <row r="118" spans="1:13" ht="14.4" customHeight="1" x14ac:dyDescent="0.3">
      <c r="A118" s="660" t="s">
        <v>585</v>
      </c>
      <c r="B118" s="661" t="s">
        <v>3033</v>
      </c>
      <c r="C118" s="661" t="s">
        <v>1733</v>
      </c>
      <c r="D118" s="661" t="s">
        <v>1734</v>
      </c>
      <c r="E118" s="661" t="s">
        <v>1735</v>
      </c>
      <c r="F118" s="664"/>
      <c r="G118" s="664"/>
      <c r="H118" s="677">
        <v>0</v>
      </c>
      <c r="I118" s="664">
        <v>1</v>
      </c>
      <c r="J118" s="664">
        <v>708.38206427285104</v>
      </c>
      <c r="K118" s="677">
        <v>1</v>
      </c>
      <c r="L118" s="664">
        <v>1</v>
      </c>
      <c r="M118" s="665">
        <v>708.38206427285104</v>
      </c>
    </row>
    <row r="119" spans="1:13" ht="14.4" customHeight="1" x14ac:dyDescent="0.3">
      <c r="A119" s="660" t="s">
        <v>585</v>
      </c>
      <c r="B119" s="661" t="s">
        <v>3034</v>
      </c>
      <c r="C119" s="661" t="s">
        <v>1737</v>
      </c>
      <c r="D119" s="661" t="s">
        <v>3035</v>
      </c>
      <c r="E119" s="661" t="s">
        <v>3036</v>
      </c>
      <c r="F119" s="664"/>
      <c r="G119" s="664"/>
      <c r="H119" s="677">
        <v>0</v>
      </c>
      <c r="I119" s="664">
        <v>41</v>
      </c>
      <c r="J119" s="664">
        <v>1938.3711550452467</v>
      </c>
      <c r="K119" s="677">
        <v>1</v>
      </c>
      <c r="L119" s="664">
        <v>41</v>
      </c>
      <c r="M119" s="665">
        <v>1938.3711550452467</v>
      </c>
    </row>
    <row r="120" spans="1:13" ht="14.4" customHeight="1" x14ac:dyDescent="0.3">
      <c r="A120" s="660" t="s">
        <v>585</v>
      </c>
      <c r="B120" s="661" t="s">
        <v>3037</v>
      </c>
      <c r="C120" s="661" t="s">
        <v>1898</v>
      </c>
      <c r="D120" s="661" t="s">
        <v>1899</v>
      </c>
      <c r="E120" s="661" t="s">
        <v>3038</v>
      </c>
      <c r="F120" s="664"/>
      <c r="G120" s="664"/>
      <c r="H120" s="677">
        <v>0</v>
      </c>
      <c r="I120" s="664">
        <v>1</v>
      </c>
      <c r="J120" s="664">
        <v>82.72</v>
      </c>
      <c r="K120" s="677">
        <v>1</v>
      </c>
      <c r="L120" s="664">
        <v>1</v>
      </c>
      <c r="M120" s="665">
        <v>82.72</v>
      </c>
    </row>
    <row r="121" spans="1:13" ht="14.4" customHeight="1" x14ac:dyDescent="0.3">
      <c r="A121" s="660" t="s">
        <v>585</v>
      </c>
      <c r="B121" s="661" t="s">
        <v>3037</v>
      </c>
      <c r="C121" s="661" t="s">
        <v>1651</v>
      </c>
      <c r="D121" s="661" t="s">
        <v>1652</v>
      </c>
      <c r="E121" s="661" t="s">
        <v>1653</v>
      </c>
      <c r="F121" s="664"/>
      <c r="G121" s="664"/>
      <c r="H121" s="677">
        <v>0</v>
      </c>
      <c r="I121" s="664">
        <v>62</v>
      </c>
      <c r="J121" s="664">
        <v>8960.8587022918655</v>
      </c>
      <c r="K121" s="677">
        <v>1</v>
      </c>
      <c r="L121" s="664">
        <v>62</v>
      </c>
      <c r="M121" s="665">
        <v>8960.8587022918655</v>
      </c>
    </row>
    <row r="122" spans="1:13" ht="14.4" customHeight="1" x14ac:dyDescent="0.3">
      <c r="A122" s="660" t="s">
        <v>585</v>
      </c>
      <c r="B122" s="661" t="s">
        <v>3039</v>
      </c>
      <c r="C122" s="661" t="s">
        <v>1791</v>
      </c>
      <c r="D122" s="661" t="s">
        <v>1792</v>
      </c>
      <c r="E122" s="661" t="s">
        <v>3040</v>
      </c>
      <c r="F122" s="664"/>
      <c r="G122" s="664"/>
      <c r="H122" s="677">
        <v>0</v>
      </c>
      <c r="I122" s="664">
        <v>23</v>
      </c>
      <c r="J122" s="664">
        <v>2100.4190819630417</v>
      </c>
      <c r="K122" s="677">
        <v>1</v>
      </c>
      <c r="L122" s="664">
        <v>23</v>
      </c>
      <c r="M122" s="665">
        <v>2100.4190819630417</v>
      </c>
    </row>
    <row r="123" spans="1:13" ht="14.4" customHeight="1" x14ac:dyDescent="0.3">
      <c r="A123" s="660" t="s">
        <v>585</v>
      </c>
      <c r="B123" s="661" t="s">
        <v>3041</v>
      </c>
      <c r="C123" s="661" t="s">
        <v>1882</v>
      </c>
      <c r="D123" s="661" t="s">
        <v>3042</v>
      </c>
      <c r="E123" s="661" t="s">
        <v>3043</v>
      </c>
      <c r="F123" s="664"/>
      <c r="G123" s="664"/>
      <c r="H123" s="677">
        <v>0</v>
      </c>
      <c r="I123" s="664">
        <v>1</v>
      </c>
      <c r="J123" s="664">
        <v>151.24999999999994</v>
      </c>
      <c r="K123" s="677">
        <v>1</v>
      </c>
      <c r="L123" s="664">
        <v>1</v>
      </c>
      <c r="M123" s="665">
        <v>151.24999999999994</v>
      </c>
    </row>
    <row r="124" spans="1:13" ht="14.4" customHeight="1" x14ac:dyDescent="0.3">
      <c r="A124" s="660" t="s">
        <v>585</v>
      </c>
      <c r="B124" s="661" t="s">
        <v>3044</v>
      </c>
      <c r="C124" s="661" t="s">
        <v>1799</v>
      </c>
      <c r="D124" s="661" t="s">
        <v>1800</v>
      </c>
      <c r="E124" s="661" t="s">
        <v>3045</v>
      </c>
      <c r="F124" s="664"/>
      <c r="G124" s="664"/>
      <c r="H124" s="677">
        <v>0</v>
      </c>
      <c r="I124" s="664">
        <v>13</v>
      </c>
      <c r="J124" s="664">
        <v>684.87056387542646</v>
      </c>
      <c r="K124" s="677">
        <v>1</v>
      </c>
      <c r="L124" s="664">
        <v>13</v>
      </c>
      <c r="M124" s="665">
        <v>684.87056387542646</v>
      </c>
    </row>
    <row r="125" spans="1:13" ht="14.4" customHeight="1" x14ac:dyDescent="0.3">
      <c r="A125" s="660" t="s">
        <v>585</v>
      </c>
      <c r="B125" s="661" t="s">
        <v>3044</v>
      </c>
      <c r="C125" s="661" t="s">
        <v>1712</v>
      </c>
      <c r="D125" s="661" t="s">
        <v>1713</v>
      </c>
      <c r="E125" s="661" t="s">
        <v>1714</v>
      </c>
      <c r="F125" s="664"/>
      <c r="G125" s="664"/>
      <c r="H125" s="677">
        <v>0</v>
      </c>
      <c r="I125" s="664">
        <v>25</v>
      </c>
      <c r="J125" s="664">
        <v>2137.8488706185285</v>
      </c>
      <c r="K125" s="677">
        <v>1</v>
      </c>
      <c r="L125" s="664">
        <v>25</v>
      </c>
      <c r="M125" s="665">
        <v>2137.8488706185285</v>
      </c>
    </row>
    <row r="126" spans="1:13" ht="14.4" customHeight="1" x14ac:dyDescent="0.3">
      <c r="A126" s="660" t="s">
        <v>585</v>
      </c>
      <c r="B126" s="661" t="s">
        <v>3046</v>
      </c>
      <c r="C126" s="661" t="s">
        <v>1726</v>
      </c>
      <c r="D126" s="661" t="s">
        <v>1727</v>
      </c>
      <c r="E126" s="661" t="s">
        <v>2590</v>
      </c>
      <c r="F126" s="664"/>
      <c r="G126" s="664"/>
      <c r="H126" s="677">
        <v>0</v>
      </c>
      <c r="I126" s="664">
        <v>1</v>
      </c>
      <c r="J126" s="664">
        <v>103.32000000000001</v>
      </c>
      <c r="K126" s="677">
        <v>1</v>
      </c>
      <c r="L126" s="664">
        <v>1</v>
      </c>
      <c r="M126" s="665">
        <v>103.32000000000001</v>
      </c>
    </row>
    <row r="127" spans="1:13" ht="14.4" customHeight="1" x14ac:dyDescent="0.3">
      <c r="A127" s="660" t="s">
        <v>585</v>
      </c>
      <c r="B127" s="661" t="s">
        <v>3047</v>
      </c>
      <c r="C127" s="661" t="s">
        <v>1766</v>
      </c>
      <c r="D127" s="661" t="s">
        <v>1767</v>
      </c>
      <c r="E127" s="661" t="s">
        <v>1082</v>
      </c>
      <c r="F127" s="664"/>
      <c r="G127" s="664"/>
      <c r="H127" s="677">
        <v>0</v>
      </c>
      <c r="I127" s="664">
        <v>1</v>
      </c>
      <c r="J127" s="664">
        <v>89.249999999999986</v>
      </c>
      <c r="K127" s="677">
        <v>1</v>
      </c>
      <c r="L127" s="664">
        <v>1</v>
      </c>
      <c r="M127" s="665">
        <v>89.249999999999986</v>
      </c>
    </row>
    <row r="128" spans="1:13" ht="14.4" customHeight="1" x14ac:dyDescent="0.3">
      <c r="A128" s="660" t="s">
        <v>585</v>
      </c>
      <c r="B128" s="661" t="s">
        <v>3048</v>
      </c>
      <c r="C128" s="661" t="s">
        <v>1920</v>
      </c>
      <c r="D128" s="661" t="s">
        <v>1921</v>
      </c>
      <c r="E128" s="661" t="s">
        <v>1922</v>
      </c>
      <c r="F128" s="664">
        <v>6</v>
      </c>
      <c r="G128" s="664">
        <v>1436.4440000000041</v>
      </c>
      <c r="H128" s="677">
        <v>1</v>
      </c>
      <c r="I128" s="664"/>
      <c r="J128" s="664"/>
      <c r="K128" s="677">
        <v>0</v>
      </c>
      <c r="L128" s="664">
        <v>6</v>
      </c>
      <c r="M128" s="665">
        <v>1436.4440000000041</v>
      </c>
    </row>
    <row r="129" spans="1:13" ht="14.4" customHeight="1" x14ac:dyDescent="0.3">
      <c r="A129" s="660" t="s">
        <v>585</v>
      </c>
      <c r="B129" s="661" t="s">
        <v>3048</v>
      </c>
      <c r="C129" s="661" t="s">
        <v>1970</v>
      </c>
      <c r="D129" s="661" t="s">
        <v>3049</v>
      </c>
      <c r="E129" s="661" t="s">
        <v>1675</v>
      </c>
      <c r="F129" s="664"/>
      <c r="G129" s="664"/>
      <c r="H129" s="677">
        <v>0</v>
      </c>
      <c r="I129" s="664">
        <v>1</v>
      </c>
      <c r="J129" s="664">
        <v>44.779994457022113</v>
      </c>
      <c r="K129" s="677">
        <v>1</v>
      </c>
      <c r="L129" s="664">
        <v>1</v>
      </c>
      <c r="M129" s="665">
        <v>44.779994457022113</v>
      </c>
    </row>
    <row r="130" spans="1:13" ht="14.4" customHeight="1" x14ac:dyDescent="0.3">
      <c r="A130" s="660" t="s">
        <v>585</v>
      </c>
      <c r="B130" s="661" t="s">
        <v>3048</v>
      </c>
      <c r="C130" s="661" t="s">
        <v>1944</v>
      </c>
      <c r="D130" s="661" t="s">
        <v>3050</v>
      </c>
      <c r="E130" s="661" t="s">
        <v>1675</v>
      </c>
      <c r="F130" s="664"/>
      <c r="G130" s="664"/>
      <c r="H130" s="677">
        <v>0</v>
      </c>
      <c r="I130" s="664">
        <v>40</v>
      </c>
      <c r="J130" s="664">
        <v>1912.3985696388572</v>
      </c>
      <c r="K130" s="677">
        <v>1</v>
      </c>
      <c r="L130" s="664">
        <v>40</v>
      </c>
      <c r="M130" s="665">
        <v>1912.3985696388572</v>
      </c>
    </row>
    <row r="131" spans="1:13" ht="14.4" customHeight="1" x14ac:dyDescent="0.3">
      <c r="A131" s="660" t="s">
        <v>585</v>
      </c>
      <c r="B131" s="661" t="s">
        <v>3048</v>
      </c>
      <c r="C131" s="661" t="s">
        <v>1947</v>
      </c>
      <c r="D131" s="661" t="s">
        <v>3051</v>
      </c>
      <c r="E131" s="661" t="s">
        <v>1675</v>
      </c>
      <c r="F131" s="664"/>
      <c r="G131" s="664"/>
      <c r="H131" s="677">
        <v>0</v>
      </c>
      <c r="I131" s="664">
        <v>40</v>
      </c>
      <c r="J131" s="664">
        <v>1924.0000558852041</v>
      </c>
      <c r="K131" s="677">
        <v>1</v>
      </c>
      <c r="L131" s="664">
        <v>40</v>
      </c>
      <c r="M131" s="665">
        <v>1924.0000558852041</v>
      </c>
    </row>
    <row r="132" spans="1:13" ht="14.4" customHeight="1" x14ac:dyDescent="0.3">
      <c r="A132" s="660" t="s">
        <v>585</v>
      </c>
      <c r="B132" s="661" t="s">
        <v>3048</v>
      </c>
      <c r="C132" s="661" t="s">
        <v>1950</v>
      </c>
      <c r="D132" s="661" t="s">
        <v>3052</v>
      </c>
      <c r="E132" s="661" t="s">
        <v>1675</v>
      </c>
      <c r="F132" s="664"/>
      <c r="G132" s="664"/>
      <c r="H132" s="677">
        <v>0</v>
      </c>
      <c r="I132" s="664">
        <v>40</v>
      </c>
      <c r="J132" s="664">
        <v>1924.0000413237553</v>
      </c>
      <c r="K132" s="677">
        <v>1</v>
      </c>
      <c r="L132" s="664">
        <v>40</v>
      </c>
      <c r="M132" s="665">
        <v>1924.0000413237553</v>
      </c>
    </row>
    <row r="133" spans="1:13" ht="14.4" customHeight="1" x14ac:dyDescent="0.3">
      <c r="A133" s="660" t="s">
        <v>585</v>
      </c>
      <c r="B133" s="661" t="s">
        <v>3048</v>
      </c>
      <c r="C133" s="661" t="s">
        <v>1673</v>
      </c>
      <c r="D133" s="661" t="s">
        <v>3053</v>
      </c>
      <c r="E133" s="661" t="s">
        <v>1675</v>
      </c>
      <c r="F133" s="664"/>
      <c r="G133" s="664"/>
      <c r="H133" s="677">
        <v>0</v>
      </c>
      <c r="I133" s="664">
        <v>10</v>
      </c>
      <c r="J133" s="664">
        <v>480.99999491850662</v>
      </c>
      <c r="K133" s="677">
        <v>1</v>
      </c>
      <c r="L133" s="664">
        <v>10</v>
      </c>
      <c r="M133" s="665">
        <v>480.99999491850662</v>
      </c>
    </row>
    <row r="134" spans="1:13" ht="14.4" customHeight="1" x14ac:dyDescent="0.3">
      <c r="A134" s="660" t="s">
        <v>585</v>
      </c>
      <c r="B134" s="661" t="s">
        <v>3048</v>
      </c>
      <c r="C134" s="661" t="s">
        <v>1976</v>
      </c>
      <c r="D134" s="661" t="s">
        <v>1977</v>
      </c>
      <c r="E134" s="661" t="s">
        <v>1960</v>
      </c>
      <c r="F134" s="664"/>
      <c r="G134" s="664"/>
      <c r="H134" s="677">
        <v>0</v>
      </c>
      <c r="I134" s="664">
        <v>4</v>
      </c>
      <c r="J134" s="664">
        <v>717.48000000000013</v>
      </c>
      <c r="K134" s="677">
        <v>1</v>
      </c>
      <c r="L134" s="664">
        <v>4</v>
      </c>
      <c r="M134" s="665">
        <v>717.48000000000013</v>
      </c>
    </row>
    <row r="135" spans="1:13" ht="14.4" customHeight="1" x14ac:dyDescent="0.3">
      <c r="A135" s="660" t="s">
        <v>585</v>
      </c>
      <c r="B135" s="661" t="s">
        <v>3048</v>
      </c>
      <c r="C135" s="661" t="s">
        <v>1953</v>
      </c>
      <c r="D135" s="661" t="s">
        <v>1954</v>
      </c>
      <c r="E135" s="661" t="s">
        <v>1675</v>
      </c>
      <c r="F135" s="664"/>
      <c r="G135" s="664"/>
      <c r="H135" s="677">
        <v>0</v>
      </c>
      <c r="I135" s="664">
        <v>35</v>
      </c>
      <c r="J135" s="664">
        <v>1496.6000000000004</v>
      </c>
      <c r="K135" s="677">
        <v>1</v>
      </c>
      <c r="L135" s="664">
        <v>35</v>
      </c>
      <c r="M135" s="665">
        <v>1496.6000000000004</v>
      </c>
    </row>
    <row r="136" spans="1:13" ht="14.4" customHeight="1" x14ac:dyDescent="0.3">
      <c r="A136" s="660" t="s">
        <v>585</v>
      </c>
      <c r="B136" s="661" t="s">
        <v>3048</v>
      </c>
      <c r="C136" s="661" t="s">
        <v>1967</v>
      </c>
      <c r="D136" s="661" t="s">
        <v>1968</v>
      </c>
      <c r="E136" s="661" t="s">
        <v>1675</v>
      </c>
      <c r="F136" s="664"/>
      <c r="G136" s="664"/>
      <c r="H136" s="677">
        <v>0</v>
      </c>
      <c r="I136" s="664">
        <v>30</v>
      </c>
      <c r="J136" s="664">
        <v>1477.5002340912051</v>
      </c>
      <c r="K136" s="677">
        <v>1</v>
      </c>
      <c r="L136" s="664">
        <v>30</v>
      </c>
      <c r="M136" s="665">
        <v>1477.5002340912051</v>
      </c>
    </row>
    <row r="137" spans="1:13" ht="14.4" customHeight="1" x14ac:dyDescent="0.3">
      <c r="A137" s="660" t="s">
        <v>585</v>
      </c>
      <c r="B137" s="661" t="s">
        <v>3048</v>
      </c>
      <c r="C137" s="661" t="s">
        <v>1973</v>
      </c>
      <c r="D137" s="661" t="s">
        <v>1974</v>
      </c>
      <c r="E137" s="661" t="s">
        <v>1675</v>
      </c>
      <c r="F137" s="664"/>
      <c r="G137" s="664"/>
      <c r="H137" s="677">
        <v>0</v>
      </c>
      <c r="I137" s="664">
        <v>24</v>
      </c>
      <c r="J137" s="664">
        <v>1181.9881093687675</v>
      </c>
      <c r="K137" s="677">
        <v>1</v>
      </c>
      <c r="L137" s="664">
        <v>24</v>
      </c>
      <c r="M137" s="665">
        <v>1181.9881093687675</v>
      </c>
    </row>
    <row r="138" spans="1:13" ht="14.4" customHeight="1" x14ac:dyDescent="0.3">
      <c r="A138" s="660" t="s">
        <v>585</v>
      </c>
      <c r="B138" s="661" t="s">
        <v>3048</v>
      </c>
      <c r="C138" s="661" t="s">
        <v>1956</v>
      </c>
      <c r="D138" s="661" t="s">
        <v>1924</v>
      </c>
      <c r="E138" s="661" t="s">
        <v>1675</v>
      </c>
      <c r="F138" s="664"/>
      <c r="G138" s="664"/>
      <c r="H138" s="677">
        <v>0</v>
      </c>
      <c r="I138" s="664">
        <v>20</v>
      </c>
      <c r="J138" s="664">
        <v>1082.3991142538632</v>
      </c>
      <c r="K138" s="677">
        <v>1</v>
      </c>
      <c r="L138" s="664">
        <v>20</v>
      </c>
      <c r="M138" s="665">
        <v>1082.3991142538632</v>
      </c>
    </row>
    <row r="139" spans="1:13" ht="14.4" customHeight="1" x14ac:dyDescent="0.3">
      <c r="A139" s="660" t="s">
        <v>585</v>
      </c>
      <c r="B139" s="661" t="s">
        <v>3048</v>
      </c>
      <c r="C139" s="661" t="s">
        <v>1958</v>
      </c>
      <c r="D139" s="661" t="s">
        <v>1959</v>
      </c>
      <c r="E139" s="661" t="s">
        <v>1960</v>
      </c>
      <c r="F139" s="664"/>
      <c r="G139" s="664"/>
      <c r="H139" s="677">
        <v>0</v>
      </c>
      <c r="I139" s="664">
        <v>26.5</v>
      </c>
      <c r="J139" s="664">
        <v>3833.7600693558638</v>
      </c>
      <c r="K139" s="677">
        <v>1</v>
      </c>
      <c r="L139" s="664">
        <v>26.5</v>
      </c>
      <c r="M139" s="665">
        <v>3833.7600693558638</v>
      </c>
    </row>
    <row r="140" spans="1:13" ht="14.4" customHeight="1" x14ac:dyDescent="0.3">
      <c r="A140" s="660" t="s">
        <v>585</v>
      </c>
      <c r="B140" s="661" t="s">
        <v>3048</v>
      </c>
      <c r="C140" s="661" t="s">
        <v>1979</v>
      </c>
      <c r="D140" s="661" t="s">
        <v>1980</v>
      </c>
      <c r="E140" s="661" t="s">
        <v>1963</v>
      </c>
      <c r="F140" s="664"/>
      <c r="G140" s="664"/>
      <c r="H140" s="677">
        <v>0</v>
      </c>
      <c r="I140" s="664">
        <v>2</v>
      </c>
      <c r="J140" s="664">
        <v>264.32</v>
      </c>
      <c r="K140" s="677">
        <v>1</v>
      </c>
      <c r="L140" s="664">
        <v>2</v>
      </c>
      <c r="M140" s="665">
        <v>264.32</v>
      </c>
    </row>
    <row r="141" spans="1:13" ht="14.4" customHeight="1" x14ac:dyDescent="0.3">
      <c r="A141" s="660" t="s">
        <v>585</v>
      </c>
      <c r="B141" s="661" t="s">
        <v>3048</v>
      </c>
      <c r="C141" s="661" t="s">
        <v>1961</v>
      </c>
      <c r="D141" s="661" t="s">
        <v>1962</v>
      </c>
      <c r="E141" s="661" t="s">
        <v>1963</v>
      </c>
      <c r="F141" s="664"/>
      <c r="G141" s="664"/>
      <c r="H141" s="677">
        <v>0</v>
      </c>
      <c r="I141" s="664">
        <v>1</v>
      </c>
      <c r="J141" s="664">
        <v>116.25000000000003</v>
      </c>
      <c r="K141" s="677">
        <v>1</v>
      </c>
      <c r="L141" s="664">
        <v>1</v>
      </c>
      <c r="M141" s="665">
        <v>116.25000000000003</v>
      </c>
    </row>
    <row r="142" spans="1:13" ht="14.4" customHeight="1" x14ac:dyDescent="0.3">
      <c r="A142" s="660" t="s">
        <v>585</v>
      </c>
      <c r="B142" s="661" t="s">
        <v>3048</v>
      </c>
      <c r="C142" s="661" t="s">
        <v>1964</v>
      </c>
      <c r="D142" s="661" t="s">
        <v>1965</v>
      </c>
      <c r="E142" s="661" t="s">
        <v>1963</v>
      </c>
      <c r="F142" s="664"/>
      <c r="G142" s="664"/>
      <c r="H142" s="677">
        <v>0</v>
      </c>
      <c r="I142" s="664">
        <v>1</v>
      </c>
      <c r="J142" s="664">
        <v>116.25000000000003</v>
      </c>
      <c r="K142" s="677">
        <v>1</v>
      </c>
      <c r="L142" s="664">
        <v>1</v>
      </c>
      <c r="M142" s="665">
        <v>116.25000000000003</v>
      </c>
    </row>
    <row r="143" spans="1:13" ht="14.4" customHeight="1" x14ac:dyDescent="0.3">
      <c r="A143" s="660" t="s">
        <v>585</v>
      </c>
      <c r="B143" s="661" t="s">
        <v>3048</v>
      </c>
      <c r="C143" s="661" t="s">
        <v>1923</v>
      </c>
      <c r="D143" s="661" t="s">
        <v>1924</v>
      </c>
      <c r="E143" s="661" t="s">
        <v>1925</v>
      </c>
      <c r="F143" s="664">
        <v>5</v>
      </c>
      <c r="G143" s="664">
        <v>239.05</v>
      </c>
      <c r="H143" s="677">
        <v>1</v>
      </c>
      <c r="I143" s="664"/>
      <c r="J143" s="664"/>
      <c r="K143" s="677">
        <v>0</v>
      </c>
      <c r="L143" s="664">
        <v>5</v>
      </c>
      <c r="M143" s="665">
        <v>239.05</v>
      </c>
    </row>
    <row r="144" spans="1:13" ht="14.4" customHeight="1" x14ac:dyDescent="0.3">
      <c r="A144" s="660" t="s">
        <v>590</v>
      </c>
      <c r="B144" s="661" t="s">
        <v>3037</v>
      </c>
      <c r="C144" s="661" t="s">
        <v>1651</v>
      </c>
      <c r="D144" s="661" t="s">
        <v>1652</v>
      </c>
      <c r="E144" s="661" t="s">
        <v>1653</v>
      </c>
      <c r="F144" s="664"/>
      <c r="G144" s="664"/>
      <c r="H144" s="677">
        <v>0</v>
      </c>
      <c r="I144" s="664">
        <v>11</v>
      </c>
      <c r="J144" s="664">
        <v>1589.8262116769858</v>
      </c>
      <c r="K144" s="677">
        <v>1</v>
      </c>
      <c r="L144" s="664">
        <v>11</v>
      </c>
      <c r="M144" s="665">
        <v>1589.8262116769858</v>
      </c>
    </row>
    <row r="145" spans="1:13" ht="14.4" customHeight="1" x14ac:dyDescent="0.3">
      <c r="A145" s="660" t="s">
        <v>593</v>
      </c>
      <c r="B145" s="661" t="s">
        <v>2928</v>
      </c>
      <c r="C145" s="661" t="s">
        <v>1809</v>
      </c>
      <c r="D145" s="661" t="s">
        <v>1810</v>
      </c>
      <c r="E145" s="661" t="s">
        <v>1811</v>
      </c>
      <c r="F145" s="664"/>
      <c r="G145" s="664"/>
      <c r="H145" s="677">
        <v>0</v>
      </c>
      <c r="I145" s="664">
        <v>816</v>
      </c>
      <c r="J145" s="664">
        <v>57890.126207755646</v>
      </c>
      <c r="K145" s="677">
        <v>1</v>
      </c>
      <c r="L145" s="664">
        <v>816</v>
      </c>
      <c r="M145" s="665">
        <v>57890.126207755646</v>
      </c>
    </row>
    <row r="146" spans="1:13" ht="14.4" customHeight="1" x14ac:dyDescent="0.3">
      <c r="A146" s="660" t="s">
        <v>593</v>
      </c>
      <c r="B146" s="661" t="s">
        <v>2937</v>
      </c>
      <c r="C146" s="661" t="s">
        <v>1872</v>
      </c>
      <c r="D146" s="661" t="s">
        <v>1873</v>
      </c>
      <c r="E146" s="661" t="s">
        <v>1874</v>
      </c>
      <c r="F146" s="664"/>
      <c r="G146" s="664"/>
      <c r="H146" s="677">
        <v>0</v>
      </c>
      <c r="I146" s="664">
        <v>1</v>
      </c>
      <c r="J146" s="664">
        <v>187.07</v>
      </c>
      <c r="K146" s="677">
        <v>1</v>
      </c>
      <c r="L146" s="664">
        <v>1</v>
      </c>
      <c r="M146" s="665">
        <v>187.07</v>
      </c>
    </row>
    <row r="147" spans="1:13" ht="14.4" customHeight="1" x14ac:dyDescent="0.3">
      <c r="A147" s="660" t="s">
        <v>593</v>
      </c>
      <c r="B147" s="661" t="s">
        <v>2937</v>
      </c>
      <c r="C147" s="661" t="s">
        <v>2610</v>
      </c>
      <c r="D147" s="661" t="s">
        <v>1873</v>
      </c>
      <c r="E147" s="661" t="s">
        <v>2611</v>
      </c>
      <c r="F147" s="664"/>
      <c r="G147" s="664"/>
      <c r="H147" s="677">
        <v>0</v>
      </c>
      <c r="I147" s="664">
        <v>34</v>
      </c>
      <c r="J147" s="664">
        <v>12943.59937743613</v>
      </c>
      <c r="K147" s="677">
        <v>1</v>
      </c>
      <c r="L147" s="664">
        <v>34</v>
      </c>
      <c r="M147" s="665">
        <v>12943.59937743613</v>
      </c>
    </row>
    <row r="148" spans="1:13" ht="14.4" customHeight="1" x14ac:dyDescent="0.3">
      <c r="A148" s="660" t="s">
        <v>593</v>
      </c>
      <c r="B148" s="661" t="s">
        <v>2939</v>
      </c>
      <c r="C148" s="661" t="s">
        <v>1677</v>
      </c>
      <c r="D148" s="661" t="s">
        <v>1678</v>
      </c>
      <c r="E148" s="661" t="s">
        <v>1679</v>
      </c>
      <c r="F148" s="664"/>
      <c r="G148" s="664"/>
      <c r="H148" s="677">
        <v>0</v>
      </c>
      <c r="I148" s="664">
        <v>4</v>
      </c>
      <c r="J148" s="664">
        <v>461.53</v>
      </c>
      <c r="K148" s="677">
        <v>1</v>
      </c>
      <c r="L148" s="664">
        <v>4</v>
      </c>
      <c r="M148" s="665">
        <v>461.53</v>
      </c>
    </row>
    <row r="149" spans="1:13" ht="14.4" customHeight="1" x14ac:dyDescent="0.3">
      <c r="A149" s="660" t="s">
        <v>593</v>
      </c>
      <c r="B149" s="661" t="s">
        <v>3054</v>
      </c>
      <c r="C149" s="661" t="s">
        <v>2319</v>
      </c>
      <c r="D149" s="661" t="s">
        <v>3055</v>
      </c>
      <c r="E149" s="661" t="s">
        <v>3056</v>
      </c>
      <c r="F149" s="664"/>
      <c r="G149" s="664"/>
      <c r="H149" s="677">
        <v>0</v>
      </c>
      <c r="I149" s="664">
        <v>4</v>
      </c>
      <c r="J149" s="664">
        <v>1557.16</v>
      </c>
      <c r="K149" s="677">
        <v>1</v>
      </c>
      <c r="L149" s="664">
        <v>4</v>
      </c>
      <c r="M149" s="665">
        <v>1557.16</v>
      </c>
    </row>
    <row r="150" spans="1:13" ht="14.4" customHeight="1" x14ac:dyDescent="0.3">
      <c r="A150" s="660" t="s">
        <v>593</v>
      </c>
      <c r="B150" s="661" t="s">
        <v>2949</v>
      </c>
      <c r="C150" s="661" t="s">
        <v>1751</v>
      </c>
      <c r="D150" s="661" t="s">
        <v>2952</v>
      </c>
      <c r="E150" s="661" t="s">
        <v>1160</v>
      </c>
      <c r="F150" s="664"/>
      <c r="G150" s="664"/>
      <c r="H150" s="677">
        <v>0</v>
      </c>
      <c r="I150" s="664">
        <v>2</v>
      </c>
      <c r="J150" s="664">
        <v>289.86023832261037</v>
      </c>
      <c r="K150" s="677">
        <v>1</v>
      </c>
      <c r="L150" s="664">
        <v>2</v>
      </c>
      <c r="M150" s="665">
        <v>289.86023832261037</v>
      </c>
    </row>
    <row r="151" spans="1:13" ht="14.4" customHeight="1" x14ac:dyDescent="0.3">
      <c r="A151" s="660" t="s">
        <v>593</v>
      </c>
      <c r="B151" s="661" t="s">
        <v>2953</v>
      </c>
      <c r="C151" s="661" t="s">
        <v>1853</v>
      </c>
      <c r="D151" s="661" t="s">
        <v>1664</v>
      </c>
      <c r="E151" s="661" t="s">
        <v>1854</v>
      </c>
      <c r="F151" s="664"/>
      <c r="G151" s="664"/>
      <c r="H151" s="677">
        <v>0</v>
      </c>
      <c r="I151" s="664">
        <v>218</v>
      </c>
      <c r="J151" s="664">
        <v>77717.010732617229</v>
      </c>
      <c r="K151" s="677">
        <v>1</v>
      </c>
      <c r="L151" s="664">
        <v>218</v>
      </c>
      <c r="M151" s="665">
        <v>77717.010732617229</v>
      </c>
    </row>
    <row r="152" spans="1:13" ht="14.4" customHeight="1" x14ac:dyDescent="0.3">
      <c r="A152" s="660" t="s">
        <v>593</v>
      </c>
      <c r="B152" s="661" t="s">
        <v>2953</v>
      </c>
      <c r="C152" s="661" t="s">
        <v>1856</v>
      </c>
      <c r="D152" s="661" t="s">
        <v>1664</v>
      </c>
      <c r="E152" s="661" t="s">
        <v>1857</v>
      </c>
      <c r="F152" s="664"/>
      <c r="G152" s="664"/>
      <c r="H152" s="677">
        <v>0</v>
      </c>
      <c r="I152" s="664">
        <v>58</v>
      </c>
      <c r="J152" s="664">
        <v>24012.008649007767</v>
      </c>
      <c r="K152" s="677">
        <v>1</v>
      </c>
      <c r="L152" s="664">
        <v>58</v>
      </c>
      <c r="M152" s="665">
        <v>24012.008649007767</v>
      </c>
    </row>
    <row r="153" spans="1:13" ht="14.4" customHeight="1" x14ac:dyDescent="0.3">
      <c r="A153" s="660" t="s">
        <v>593</v>
      </c>
      <c r="B153" s="661" t="s">
        <v>2953</v>
      </c>
      <c r="C153" s="661" t="s">
        <v>1663</v>
      </c>
      <c r="D153" s="661" t="s">
        <v>1664</v>
      </c>
      <c r="E153" s="661" t="s">
        <v>1665</v>
      </c>
      <c r="F153" s="664"/>
      <c r="G153" s="664"/>
      <c r="H153" s="677">
        <v>0</v>
      </c>
      <c r="I153" s="664">
        <v>14</v>
      </c>
      <c r="J153" s="664">
        <v>6890.7973830031397</v>
      </c>
      <c r="K153" s="677">
        <v>1</v>
      </c>
      <c r="L153" s="664">
        <v>14</v>
      </c>
      <c r="M153" s="665">
        <v>6890.7973830031397</v>
      </c>
    </row>
    <row r="154" spans="1:13" ht="14.4" customHeight="1" x14ac:dyDescent="0.3">
      <c r="A154" s="660" t="s">
        <v>593</v>
      </c>
      <c r="B154" s="661" t="s">
        <v>2953</v>
      </c>
      <c r="C154" s="661" t="s">
        <v>1667</v>
      </c>
      <c r="D154" s="661" t="s">
        <v>1664</v>
      </c>
      <c r="E154" s="661" t="s">
        <v>1668</v>
      </c>
      <c r="F154" s="664"/>
      <c r="G154" s="664"/>
      <c r="H154" s="677">
        <v>0</v>
      </c>
      <c r="I154" s="664">
        <v>1</v>
      </c>
      <c r="J154" s="664">
        <v>942.99999999999977</v>
      </c>
      <c r="K154" s="677">
        <v>1</v>
      </c>
      <c r="L154" s="664">
        <v>1</v>
      </c>
      <c r="M154" s="665">
        <v>942.99999999999977</v>
      </c>
    </row>
    <row r="155" spans="1:13" ht="14.4" customHeight="1" x14ac:dyDescent="0.3">
      <c r="A155" s="660" t="s">
        <v>593</v>
      </c>
      <c r="B155" s="661" t="s">
        <v>2953</v>
      </c>
      <c r="C155" s="661" t="s">
        <v>1723</v>
      </c>
      <c r="D155" s="661" t="s">
        <v>1717</v>
      </c>
      <c r="E155" s="661" t="s">
        <v>1671</v>
      </c>
      <c r="F155" s="664"/>
      <c r="G155" s="664"/>
      <c r="H155" s="677">
        <v>0</v>
      </c>
      <c r="I155" s="664">
        <v>1</v>
      </c>
      <c r="J155" s="664">
        <v>2475.9499999999989</v>
      </c>
      <c r="K155" s="677">
        <v>1</v>
      </c>
      <c r="L155" s="664">
        <v>1</v>
      </c>
      <c r="M155" s="665">
        <v>2475.9499999999989</v>
      </c>
    </row>
    <row r="156" spans="1:13" ht="14.4" customHeight="1" x14ac:dyDescent="0.3">
      <c r="A156" s="660" t="s">
        <v>593</v>
      </c>
      <c r="B156" s="661" t="s">
        <v>2954</v>
      </c>
      <c r="C156" s="661" t="s">
        <v>1909</v>
      </c>
      <c r="D156" s="661" t="s">
        <v>1910</v>
      </c>
      <c r="E156" s="661" t="s">
        <v>1911</v>
      </c>
      <c r="F156" s="664"/>
      <c r="G156" s="664"/>
      <c r="H156" s="677">
        <v>0</v>
      </c>
      <c r="I156" s="664">
        <v>9</v>
      </c>
      <c r="J156" s="664">
        <v>659.43080341789914</v>
      </c>
      <c r="K156" s="677">
        <v>1</v>
      </c>
      <c r="L156" s="664">
        <v>9</v>
      </c>
      <c r="M156" s="665">
        <v>659.43080341789914</v>
      </c>
    </row>
    <row r="157" spans="1:13" ht="14.4" customHeight="1" x14ac:dyDescent="0.3">
      <c r="A157" s="660" t="s">
        <v>593</v>
      </c>
      <c r="B157" s="661" t="s">
        <v>2954</v>
      </c>
      <c r="C157" s="661" t="s">
        <v>604</v>
      </c>
      <c r="D157" s="661" t="s">
        <v>605</v>
      </c>
      <c r="E157" s="661" t="s">
        <v>606</v>
      </c>
      <c r="F157" s="664">
        <v>7</v>
      </c>
      <c r="G157" s="664">
        <v>707.29977280004528</v>
      </c>
      <c r="H157" s="677">
        <v>0.7778938130739449</v>
      </c>
      <c r="I157" s="664">
        <v>2</v>
      </c>
      <c r="J157" s="664">
        <v>201.95</v>
      </c>
      <c r="K157" s="677">
        <v>0.2221061869260551</v>
      </c>
      <c r="L157" s="664">
        <v>9</v>
      </c>
      <c r="M157" s="665">
        <v>909.24977280004532</v>
      </c>
    </row>
    <row r="158" spans="1:13" ht="14.4" customHeight="1" x14ac:dyDescent="0.3">
      <c r="A158" s="660" t="s">
        <v>593</v>
      </c>
      <c r="B158" s="661" t="s">
        <v>2955</v>
      </c>
      <c r="C158" s="661" t="s">
        <v>1755</v>
      </c>
      <c r="D158" s="661" t="s">
        <v>1756</v>
      </c>
      <c r="E158" s="661" t="s">
        <v>2956</v>
      </c>
      <c r="F158" s="664"/>
      <c r="G158" s="664"/>
      <c r="H158" s="677">
        <v>0</v>
      </c>
      <c r="I158" s="664">
        <v>1</v>
      </c>
      <c r="J158" s="664">
        <v>1200.1056119650743</v>
      </c>
      <c r="K158" s="677">
        <v>1</v>
      </c>
      <c r="L158" s="664">
        <v>1</v>
      </c>
      <c r="M158" s="665">
        <v>1200.1056119650743</v>
      </c>
    </row>
    <row r="159" spans="1:13" ht="14.4" customHeight="1" x14ac:dyDescent="0.3">
      <c r="A159" s="660" t="s">
        <v>593</v>
      </c>
      <c r="B159" s="661" t="s">
        <v>2957</v>
      </c>
      <c r="C159" s="661" t="s">
        <v>1655</v>
      </c>
      <c r="D159" s="661" t="s">
        <v>2958</v>
      </c>
      <c r="E159" s="661" t="s">
        <v>1657</v>
      </c>
      <c r="F159" s="664"/>
      <c r="G159" s="664"/>
      <c r="H159" s="677">
        <v>0</v>
      </c>
      <c r="I159" s="664">
        <v>1</v>
      </c>
      <c r="J159" s="664">
        <v>1242.3199999999995</v>
      </c>
      <c r="K159" s="677">
        <v>1</v>
      </c>
      <c r="L159" s="664">
        <v>1</v>
      </c>
      <c r="M159" s="665">
        <v>1242.3199999999995</v>
      </c>
    </row>
    <row r="160" spans="1:13" ht="14.4" customHeight="1" x14ac:dyDescent="0.3">
      <c r="A160" s="660" t="s">
        <v>593</v>
      </c>
      <c r="B160" s="661" t="s">
        <v>2959</v>
      </c>
      <c r="C160" s="661" t="s">
        <v>1769</v>
      </c>
      <c r="D160" s="661" t="s">
        <v>1628</v>
      </c>
      <c r="E160" s="661" t="s">
        <v>1770</v>
      </c>
      <c r="F160" s="664"/>
      <c r="G160" s="664"/>
      <c r="H160" s="677">
        <v>0</v>
      </c>
      <c r="I160" s="664">
        <v>277</v>
      </c>
      <c r="J160" s="664">
        <v>37480.459832052176</v>
      </c>
      <c r="K160" s="677">
        <v>1</v>
      </c>
      <c r="L160" s="664">
        <v>277</v>
      </c>
      <c r="M160" s="665">
        <v>37480.459832052176</v>
      </c>
    </row>
    <row r="161" spans="1:13" ht="14.4" customHeight="1" x14ac:dyDescent="0.3">
      <c r="A161" s="660" t="s">
        <v>593</v>
      </c>
      <c r="B161" s="661" t="s">
        <v>2959</v>
      </c>
      <c r="C161" s="661" t="s">
        <v>1631</v>
      </c>
      <c r="D161" s="661" t="s">
        <v>1628</v>
      </c>
      <c r="E161" s="661" t="s">
        <v>2961</v>
      </c>
      <c r="F161" s="664"/>
      <c r="G161" s="664"/>
      <c r="H161" s="677">
        <v>0</v>
      </c>
      <c r="I161" s="664">
        <v>4</v>
      </c>
      <c r="J161" s="664">
        <v>378.67982199178914</v>
      </c>
      <c r="K161" s="677">
        <v>1</v>
      </c>
      <c r="L161" s="664">
        <v>4</v>
      </c>
      <c r="M161" s="665">
        <v>378.67982199178914</v>
      </c>
    </row>
    <row r="162" spans="1:13" ht="14.4" customHeight="1" x14ac:dyDescent="0.3">
      <c r="A162" s="660" t="s">
        <v>593</v>
      </c>
      <c r="B162" s="661" t="s">
        <v>2965</v>
      </c>
      <c r="C162" s="661" t="s">
        <v>1684</v>
      </c>
      <c r="D162" s="661" t="s">
        <v>631</v>
      </c>
      <c r="E162" s="661" t="s">
        <v>1082</v>
      </c>
      <c r="F162" s="664"/>
      <c r="G162" s="664"/>
      <c r="H162" s="677">
        <v>0</v>
      </c>
      <c r="I162" s="664">
        <v>9</v>
      </c>
      <c r="J162" s="664">
        <v>410.22008462186267</v>
      </c>
      <c r="K162" s="677">
        <v>1</v>
      </c>
      <c r="L162" s="664">
        <v>9</v>
      </c>
      <c r="M162" s="665">
        <v>410.22008462186267</v>
      </c>
    </row>
    <row r="163" spans="1:13" ht="14.4" customHeight="1" x14ac:dyDescent="0.3">
      <c r="A163" s="660" t="s">
        <v>593</v>
      </c>
      <c r="B163" s="661" t="s">
        <v>2965</v>
      </c>
      <c r="C163" s="661" t="s">
        <v>2588</v>
      </c>
      <c r="D163" s="661" t="s">
        <v>2589</v>
      </c>
      <c r="E163" s="661" t="s">
        <v>2590</v>
      </c>
      <c r="F163" s="664"/>
      <c r="G163" s="664"/>
      <c r="H163" s="677">
        <v>0</v>
      </c>
      <c r="I163" s="664">
        <v>1</v>
      </c>
      <c r="J163" s="664">
        <v>55.039999999999978</v>
      </c>
      <c r="K163" s="677">
        <v>1</v>
      </c>
      <c r="L163" s="664">
        <v>1</v>
      </c>
      <c r="M163" s="665">
        <v>55.039999999999978</v>
      </c>
    </row>
    <row r="164" spans="1:13" ht="14.4" customHeight="1" x14ac:dyDescent="0.3">
      <c r="A164" s="660" t="s">
        <v>593</v>
      </c>
      <c r="B164" s="661" t="s">
        <v>2966</v>
      </c>
      <c r="C164" s="661" t="s">
        <v>1780</v>
      </c>
      <c r="D164" s="661" t="s">
        <v>1781</v>
      </c>
      <c r="E164" s="661" t="s">
        <v>1782</v>
      </c>
      <c r="F164" s="664"/>
      <c r="G164" s="664"/>
      <c r="H164" s="677">
        <v>0</v>
      </c>
      <c r="I164" s="664">
        <v>2</v>
      </c>
      <c r="J164" s="664">
        <v>51.47999999999999</v>
      </c>
      <c r="K164" s="677">
        <v>1</v>
      </c>
      <c r="L164" s="664">
        <v>2</v>
      </c>
      <c r="M164" s="665">
        <v>51.47999999999999</v>
      </c>
    </row>
    <row r="165" spans="1:13" ht="14.4" customHeight="1" x14ac:dyDescent="0.3">
      <c r="A165" s="660" t="s">
        <v>593</v>
      </c>
      <c r="B165" s="661" t="s">
        <v>2966</v>
      </c>
      <c r="C165" s="661" t="s">
        <v>1784</v>
      </c>
      <c r="D165" s="661" t="s">
        <v>1785</v>
      </c>
      <c r="E165" s="661" t="s">
        <v>1786</v>
      </c>
      <c r="F165" s="664"/>
      <c r="G165" s="664"/>
      <c r="H165" s="677">
        <v>0</v>
      </c>
      <c r="I165" s="664">
        <v>1</v>
      </c>
      <c r="J165" s="664">
        <v>46.129783020758403</v>
      </c>
      <c r="K165" s="677">
        <v>1</v>
      </c>
      <c r="L165" s="664">
        <v>1</v>
      </c>
      <c r="M165" s="665">
        <v>46.129783020758403</v>
      </c>
    </row>
    <row r="166" spans="1:13" ht="14.4" customHeight="1" x14ac:dyDescent="0.3">
      <c r="A166" s="660" t="s">
        <v>593</v>
      </c>
      <c r="B166" s="661" t="s">
        <v>2967</v>
      </c>
      <c r="C166" s="661" t="s">
        <v>1164</v>
      </c>
      <c r="D166" s="661" t="s">
        <v>1165</v>
      </c>
      <c r="E166" s="661" t="s">
        <v>1166</v>
      </c>
      <c r="F166" s="664"/>
      <c r="G166" s="664"/>
      <c r="H166" s="677">
        <v>0</v>
      </c>
      <c r="I166" s="664">
        <v>3</v>
      </c>
      <c r="J166" s="664">
        <v>193.61966455998839</v>
      </c>
      <c r="K166" s="677">
        <v>1</v>
      </c>
      <c r="L166" s="664">
        <v>3</v>
      </c>
      <c r="M166" s="665">
        <v>193.61966455998839</v>
      </c>
    </row>
    <row r="167" spans="1:13" ht="14.4" customHeight="1" x14ac:dyDescent="0.3">
      <c r="A167" s="660" t="s">
        <v>593</v>
      </c>
      <c r="B167" s="661" t="s">
        <v>2967</v>
      </c>
      <c r="C167" s="661" t="s">
        <v>2258</v>
      </c>
      <c r="D167" s="661" t="s">
        <v>1165</v>
      </c>
      <c r="E167" s="661" t="s">
        <v>2259</v>
      </c>
      <c r="F167" s="664"/>
      <c r="G167" s="664"/>
      <c r="H167" s="677">
        <v>0</v>
      </c>
      <c r="I167" s="664">
        <v>1</v>
      </c>
      <c r="J167" s="664">
        <v>218.08999999999997</v>
      </c>
      <c r="K167" s="677">
        <v>1</v>
      </c>
      <c r="L167" s="664">
        <v>1</v>
      </c>
      <c r="M167" s="665">
        <v>218.08999999999997</v>
      </c>
    </row>
    <row r="168" spans="1:13" ht="14.4" customHeight="1" x14ac:dyDescent="0.3">
      <c r="A168" s="660" t="s">
        <v>593</v>
      </c>
      <c r="B168" s="661" t="s">
        <v>2967</v>
      </c>
      <c r="C168" s="661" t="s">
        <v>1158</v>
      </c>
      <c r="D168" s="661" t="s">
        <v>1159</v>
      </c>
      <c r="E168" s="661" t="s">
        <v>1160</v>
      </c>
      <c r="F168" s="664"/>
      <c r="G168" s="664"/>
      <c r="H168" s="677">
        <v>0</v>
      </c>
      <c r="I168" s="664">
        <v>1</v>
      </c>
      <c r="J168" s="664">
        <v>150.82999999999996</v>
      </c>
      <c r="K168" s="677">
        <v>1</v>
      </c>
      <c r="L168" s="664">
        <v>1</v>
      </c>
      <c r="M168" s="665">
        <v>150.82999999999996</v>
      </c>
    </row>
    <row r="169" spans="1:13" ht="14.4" customHeight="1" x14ac:dyDescent="0.3">
      <c r="A169" s="660" t="s">
        <v>593</v>
      </c>
      <c r="B169" s="661" t="s">
        <v>2968</v>
      </c>
      <c r="C169" s="661" t="s">
        <v>1831</v>
      </c>
      <c r="D169" s="661" t="s">
        <v>1832</v>
      </c>
      <c r="E169" s="661" t="s">
        <v>1833</v>
      </c>
      <c r="F169" s="664"/>
      <c r="G169" s="664"/>
      <c r="H169" s="677">
        <v>0</v>
      </c>
      <c r="I169" s="664">
        <v>1</v>
      </c>
      <c r="J169" s="664">
        <v>41.519999999999989</v>
      </c>
      <c r="K169" s="677">
        <v>1</v>
      </c>
      <c r="L169" s="664">
        <v>1</v>
      </c>
      <c r="M169" s="665">
        <v>41.519999999999989</v>
      </c>
    </row>
    <row r="170" spans="1:13" ht="14.4" customHeight="1" x14ac:dyDescent="0.3">
      <c r="A170" s="660" t="s">
        <v>593</v>
      </c>
      <c r="B170" s="661" t="s">
        <v>2969</v>
      </c>
      <c r="C170" s="661" t="s">
        <v>1350</v>
      </c>
      <c r="D170" s="661" t="s">
        <v>1351</v>
      </c>
      <c r="E170" s="661" t="s">
        <v>2970</v>
      </c>
      <c r="F170" s="664"/>
      <c r="G170" s="664"/>
      <c r="H170" s="677">
        <v>0</v>
      </c>
      <c r="I170" s="664">
        <v>1</v>
      </c>
      <c r="J170" s="664">
        <v>79.939051580502564</v>
      </c>
      <c r="K170" s="677">
        <v>1</v>
      </c>
      <c r="L170" s="664">
        <v>1</v>
      </c>
      <c r="M170" s="665">
        <v>79.939051580502564</v>
      </c>
    </row>
    <row r="171" spans="1:13" ht="14.4" customHeight="1" x14ac:dyDescent="0.3">
      <c r="A171" s="660" t="s">
        <v>593</v>
      </c>
      <c r="B171" s="661" t="s">
        <v>2971</v>
      </c>
      <c r="C171" s="661" t="s">
        <v>1612</v>
      </c>
      <c r="D171" s="661" t="s">
        <v>1613</v>
      </c>
      <c r="E171" s="661" t="s">
        <v>1614</v>
      </c>
      <c r="F171" s="664"/>
      <c r="G171" s="664"/>
      <c r="H171" s="677">
        <v>0</v>
      </c>
      <c r="I171" s="664">
        <v>2</v>
      </c>
      <c r="J171" s="664">
        <v>16.30007192674984</v>
      </c>
      <c r="K171" s="677">
        <v>1</v>
      </c>
      <c r="L171" s="664">
        <v>2</v>
      </c>
      <c r="M171" s="665">
        <v>16.30007192674984</v>
      </c>
    </row>
    <row r="172" spans="1:13" ht="14.4" customHeight="1" x14ac:dyDescent="0.3">
      <c r="A172" s="660" t="s">
        <v>593</v>
      </c>
      <c r="B172" s="661" t="s">
        <v>2977</v>
      </c>
      <c r="C172" s="661" t="s">
        <v>1812</v>
      </c>
      <c r="D172" s="661" t="s">
        <v>1813</v>
      </c>
      <c r="E172" s="661" t="s">
        <v>1814</v>
      </c>
      <c r="F172" s="664"/>
      <c r="G172" s="664"/>
      <c r="H172" s="677">
        <v>0</v>
      </c>
      <c r="I172" s="664">
        <v>3</v>
      </c>
      <c r="J172" s="664">
        <v>323.81982365848421</v>
      </c>
      <c r="K172" s="677">
        <v>1</v>
      </c>
      <c r="L172" s="664">
        <v>3</v>
      </c>
      <c r="M172" s="665">
        <v>323.81982365848421</v>
      </c>
    </row>
    <row r="173" spans="1:13" ht="14.4" customHeight="1" x14ac:dyDescent="0.3">
      <c r="A173" s="660" t="s">
        <v>593</v>
      </c>
      <c r="B173" s="661" t="s">
        <v>2978</v>
      </c>
      <c r="C173" s="661" t="s">
        <v>1638</v>
      </c>
      <c r="D173" s="661" t="s">
        <v>1639</v>
      </c>
      <c r="E173" s="661" t="s">
        <v>1170</v>
      </c>
      <c r="F173" s="664"/>
      <c r="G173" s="664"/>
      <c r="H173" s="677">
        <v>0</v>
      </c>
      <c r="I173" s="664">
        <v>1</v>
      </c>
      <c r="J173" s="664">
        <v>49.660000000000011</v>
      </c>
      <c r="K173" s="677">
        <v>1</v>
      </c>
      <c r="L173" s="664">
        <v>1</v>
      </c>
      <c r="M173" s="665">
        <v>49.660000000000011</v>
      </c>
    </row>
    <row r="174" spans="1:13" ht="14.4" customHeight="1" x14ac:dyDescent="0.3">
      <c r="A174" s="660" t="s">
        <v>593</v>
      </c>
      <c r="B174" s="661" t="s">
        <v>2984</v>
      </c>
      <c r="C174" s="661" t="s">
        <v>2613</v>
      </c>
      <c r="D174" s="661" t="s">
        <v>2614</v>
      </c>
      <c r="E174" s="661" t="s">
        <v>1295</v>
      </c>
      <c r="F174" s="664"/>
      <c r="G174" s="664"/>
      <c r="H174" s="677">
        <v>0</v>
      </c>
      <c r="I174" s="664">
        <v>3</v>
      </c>
      <c r="J174" s="664">
        <v>1986.81</v>
      </c>
      <c r="K174" s="677">
        <v>1</v>
      </c>
      <c r="L174" s="664">
        <v>3</v>
      </c>
      <c r="M174" s="665">
        <v>1986.81</v>
      </c>
    </row>
    <row r="175" spans="1:13" ht="14.4" customHeight="1" x14ac:dyDescent="0.3">
      <c r="A175" s="660" t="s">
        <v>593</v>
      </c>
      <c r="B175" s="661" t="s">
        <v>2988</v>
      </c>
      <c r="C175" s="661" t="s">
        <v>1863</v>
      </c>
      <c r="D175" s="661" t="s">
        <v>2989</v>
      </c>
      <c r="E175" s="661" t="s">
        <v>2990</v>
      </c>
      <c r="F175" s="664"/>
      <c r="G175" s="664"/>
      <c r="H175" s="677">
        <v>0</v>
      </c>
      <c r="I175" s="664">
        <v>3</v>
      </c>
      <c r="J175" s="664">
        <v>392.4</v>
      </c>
      <c r="K175" s="677">
        <v>1</v>
      </c>
      <c r="L175" s="664">
        <v>3</v>
      </c>
      <c r="M175" s="665">
        <v>392.4</v>
      </c>
    </row>
    <row r="176" spans="1:13" ht="14.4" customHeight="1" x14ac:dyDescent="0.3">
      <c r="A176" s="660" t="s">
        <v>593</v>
      </c>
      <c r="B176" s="661" t="s">
        <v>2988</v>
      </c>
      <c r="C176" s="661" t="s">
        <v>1619</v>
      </c>
      <c r="D176" s="661" t="s">
        <v>2991</v>
      </c>
      <c r="E176" s="661" t="s">
        <v>2992</v>
      </c>
      <c r="F176" s="664"/>
      <c r="G176" s="664"/>
      <c r="H176" s="677">
        <v>0</v>
      </c>
      <c r="I176" s="664">
        <v>18</v>
      </c>
      <c r="J176" s="664">
        <v>653.93963148806586</v>
      </c>
      <c r="K176" s="677">
        <v>1</v>
      </c>
      <c r="L176" s="664">
        <v>18</v>
      </c>
      <c r="M176" s="665">
        <v>653.93963148806586</v>
      </c>
    </row>
    <row r="177" spans="1:13" ht="14.4" customHeight="1" x14ac:dyDescent="0.3">
      <c r="A177" s="660" t="s">
        <v>593</v>
      </c>
      <c r="B177" s="661" t="s">
        <v>2988</v>
      </c>
      <c r="C177" s="661" t="s">
        <v>2616</v>
      </c>
      <c r="D177" s="661" t="s">
        <v>2989</v>
      </c>
      <c r="E177" s="661" t="s">
        <v>3057</v>
      </c>
      <c r="F177" s="664"/>
      <c r="G177" s="664"/>
      <c r="H177" s="677">
        <v>0</v>
      </c>
      <c r="I177" s="664">
        <v>4</v>
      </c>
      <c r="J177" s="664">
        <v>268.3201533393368</v>
      </c>
      <c r="K177" s="677">
        <v>1</v>
      </c>
      <c r="L177" s="664">
        <v>4</v>
      </c>
      <c r="M177" s="665">
        <v>268.3201533393368</v>
      </c>
    </row>
    <row r="178" spans="1:13" ht="14.4" customHeight="1" x14ac:dyDescent="0.3">
      <c r="A178" s="660" t="s">
        <v>593</v>
      </c>
      <c r="B178" s="661" t="s">
        <v>2988</v>
      </c>
      <c r="C178" s="661" t="s">
        <v>2607</v>
      </c>
      <c r="D178" s="661" t="s">
        <v>2989</v>
      </c>
      <c r="E178" s="661" t="s">
        <v>3058</v>
      </c>
      <c r="F178" s="664"/>
      <c r="G178" s="664"/>
      <c r="H178" s="677">
        <v>0</v>
      </c>
      <c r="I178" s="664">
        <v>3</v>
      </c>
      <c r="J178" s="664">
        <v>673.37799510188199</v>
      </c>
      <c r="K178" s="677">
        <v>1</v>
      </c>
      <c r="L178" s="664">
        <v>3</v>
      </c>
      <c r="M178" s="665">
        <v>673.37799510188199</v>
      </c>
    </row>
    <row r="179" spans="1:13" ht="14.4" customHeight="1" x14ac:dyDescent="0.3">
      <c r="A179" s="660" t="s">
        <v>593</v>
      </c>
      <c r="B179" s="661" t="s">
        <v>2988</v>
      </c>
      <c r="C179" s="661" t="s">
        <v>2619</v>
      </c>
      <c r="D179" s="661" t="s">
        <v>2989</v>
      </c>
      <c r="E179" s="661" t="s">
        <v>3059</v>
      </c>
      <c r="F179" s="664"/>
      <c r="G179" s="664"/>
      <c r="H179" s="677">
        <v>0</v>
      </c>
      <c r="I179" s="664">
        <v>13</v>
      </c>
      <c r="J179" s="664">
        <v>4838.99</v>
      </c>
      <c r="K179" s="677">
        <v>1</v>
      </c>
      <c r="L179" s="664">
        <v>13</v>
      </c>
      <c r="M179" s="665">
        <v>4838.99</v>
      </c>
    </row>
    <row r="180" spans="1:13" ht="14.4" customHeight="1" x14ac:dyDescent="0.3">
      <c r="A180" s="660" t="s">
        <v>593</v>
      </c>
      <c r="B180" s="661" t="s">
        <v>2993</v>
      </c>
      <c r="C180" s="661" t="s">
        <v>618</v>
      </c>
      <c r="D180" s="661" t="s">
        <v>619</v>
      </c>
      <c r="E180" s="661" t="s">
        <v>620</v>
      </c>
      <c r="F180" s="664">
        <v>3</v>
      </c>
      <c r="G180" s="664">
        <v>194.19006811185585</v>
      </c>
      <c r="H180" s="677">
        <v>1</v>
      </c>
      <c r="I180" s="664"/>
      <c r="J180" s="664"/>
      <c r="K180" s="677">
        <v>0</v>
      </c>
      <c r="L180" s="664">
        <v>3</v>
      </c>
      <c r="M180" s="665">
        <v>194.19006811185585</v>
      </c>
    </row>
    <row r="181" spans="1:13" ht="14.4" customHeight="1" x14ac:dyDescent="0.3">
      <c r="A181" s="660" t="s">
        <v>593</v>
      </c>
      <c r="B181" s="661" t="s">
        <v>2993</v>
      </c>
      <c r="C181" s="661" t="s">
        <v>2585</v>
      </c>
      <c r="D181" s="661" t="s">
        <v>619</v>
      </c>
      <c r="E181" s="661" t="s">
        <v>3060</v>
      </c>
      <c r="F181" s="664"/>
      <c r="G181" s="664"/>
      <c r="H181" s="677">
        <v>0</v>
      </c>
      <c r="I181" s="664">
        <v>1</v>
      </c>
      <c r="J181" s="664">
        <v>64.73</v>
      </c>
      <c r="K181" s="677">
        <v>1</v>
      </c>
      <c r="L181" s="664">
        <v>1</v>
      </c>
      <c r="M181" s="665">
        <v>64.73</v>
      </c>
    </row>
    <row r="182" spans="1:13" ht="14.4" customHeight="1" x14ac:dyDescent="0.3">
      <c r="A182" s="660" t="s">
        <v>593</v>
      </c>
      <c r="B182" s="661" t="s">
        <v>2993</v>
      </c>
      <c r="C182" s="661" t="s">
        <v>1859</v>
      </c>
      <c r="D182" s="661" t="s">
        <v>1860</v>
      </c>
      <c r="E182" s="661" t="s">
        <v>2994</v>
      </c>
      <c r="F182" s="664"/>
      <c r="G182" s="664"/>
      <c r="H182" s="677">
        <v>0</v>
      </c>
      <c r="I182" s="664">
        <v>1</v>
      </c>
      <c r="J182" s="664">
        <v>97.76</v>
      </c>
      <c r="K182" s="677">
        <v>1</v>
      </c>
      <c r="L182" s="664">
        <v>1</v>
      </c>
      <c r="M182" s="665">
        <v>97.76</v>
      </c>
    </row>
    <row r="183" spans="1:13" ht="14.4" customHeight="1" x14ac:dyDescent="0.3">
      <c r="A183" s="660" t="s">
        <v>593</v>
      </c>
      <c r="B183" s="661" t="s">
        <v>2993</v>
      </c>
      <c r="C183" s="661" t="s">
        <v>1681</v>
      </c>
      <c r="D183" s="661" t="s">
        <v>1682</v>
      </c>
      <c r="E183" s="661" t="s">
        <v>2995</v>
      </c>
      <c r="F183" s="664"/>
      <c r="G183" s="664"/>
      <c r="H183" s="677">
        <v>0</v>
      </c>
      <c r="I183" s="664">
        <v>3</v>
      </c>
      <c r="J183" s="664">
        <v>186.14999999999998</v>
      </c>
      <c r="K183" s="677">
        <v>1</v>
      </c>
      <c r="L183" s="664">
        <v>3</v>
      </c>
      <c r="M183" s="665">
        <v>186.14999999999998</v>
      </c>
    </row>
    <row r="184" spans="1:13" ht="14.4" customHeight="1" x14ac:dyDescent="0.3">
      <c r="A184" s="660" t="s">
        <v>593</v>
      </c>
      <c r="B184" s="661" t="s">
        <v>2997</v>
      </c>
      <c r="C184" s="661" t="s">
        <v>2093</v>
      </c>
      <c r="D184" s="661" t="s">
        <v>2010</v>
      </c>
      <c r="E184" s="661" t="s">
        <v>2094</v>
      </c>
      <c r="F184" s="664"/>
      <c r="G184" s="664"/>
      <c r="H184" s="677">
        <v>0</v>
      </c>
      <c r="I184" s="664">
        <v>875</v>
      </c>
      <c r="J184" s="664">
        <v>40070.893356913002</v>
      </c>
      <c r="K184" s="677">
        <v>1</v>
      </c>
      <c r="L184" s="664">
        <v>875</v>
      </c>
      <c r="M184" s="665">
        <v>40070.893356913002</v>
      </c>
    </row>
    <row r="185" spans="1:13" ht="14.4" customHeight="1" x14ac:dyDescent="0.3">
      <c r="A185" s="660" t="s">
        <v>593</v>
      </c>
      <c r="B185" s="661" t="s">
        <v>2998</v>
      </c>
      <c r="C185" s="661" t="s">
        <v>2001</v>
      </c>
      <c r="D185" s="661" t="s">
        <v>2999</v>
      </c>
      <c r="E185" s="661" t="s">
        <v>3000</v>
      </c>
      <c r="F185" s="664"/>
      <c r="G185" s="664"/>
      <c r="H185" s="677">
        <v>0</v>
      </c>
      <c r="I185" s="664">
        <v>2</v>
      </c>
      <c r="J185" s="664">
        <v>287.21798748562236</v>
      </c>
      <c r="K185" s="677">
        <v>1</v>
      </c>
      <c r="L185" s="664">
        <v>2</v>
      </c>
      <c r="M185" s="665">
        <v>287.21798748562236</v>
      </c>
    </row>
    <row r="186" spans="1:13" ht="14.4" customHeight="1" x14ac:dyDescent="0.3">
      <c r="A186" s="660" t="s">
        <v>593</v>
      </c>
      <c r="B186" s="661" t="s">
        <v>2998</v>
      </c>
      <c r="C186" s="661" t="s">
        <v>2021</v>
      </c>
      <c r="D186" s="661" t="s">
        <v>3001</v>
      </c>
      <c r="E186" s="661" t="s">
        <v>3002</v>
      </c>
      <c r="F186" s="664"/>
      <c r="G186" s="664"/>
      <c r="H186" s="677">
        <v>0</v>
      </c>
      <c r="I186" s="664">
        <v>35</v>
      </c>
      <c r="J186" s="664">
        <v>3491.1768741744299</v>
      </c>
      <c r="K186" s="677">
        <v>1</v>
      </c>
      <c r="L186" s="664">
        <v>35</v>
      </c>
      <c r="M186" s="665">
        <v>3491.1768741744299</v>
      </c>
    </row>
    <row r="187" spans="1:13" ht="14.4" customHeight="1" x14ac:dyDescent="0.3">
      <c r="A187" s="660" t="s">
        <v>593</v>
      </c>
      <c r="B187" s="661" t="s">
        <v>3003</v>
      </c>
      <c r="C187" s="661" t="s">
        <v>1990</v>
      </c>
      <c r="D187" s="661" t="s">
        <v>1991</v>
      </c>
      <c r="E187" s="661" t="s">
        <v>1992</v>
      </c>
      <c r="F187" s="664">
        <v>3.5999999999999965</v>
      </c>
      <c r="G187" s="664">
        <v>795.05942723460873</v>
      </c>
      <c r="H187" s="677">
        <v>1</v>
      </c>
      <c r="I187" s="664"/>
      <c r="J187" s="664"/>
      <c r="K187" s="677">
        <v>0</v>
      </c>
      <c r="L187" s="664">
        <v>3.5999999999999965</v>
      </c>
      <c r="M187" s="665">
        <v>795.05942723460873</v>
      </c>
    </row>
    <row r="188" spans="1:13" ht="14.4" customHeight="1" x14ac:dyDescent="0.3">
      <c r="A188" s="660" t="s">
        <v>593</v>
      </c>
      <c r="B188" s="661" t="s">
        <v>3003</v>
      </c>
      <c r="C188" s="661" t="s">
        <v>2115</v>
      </c>
      <c r="D188" s="661" t="s">
        <v>2116</v>
      </c>
      <c r="E188" s="661" t="s">
        <v>3005</v>
      </c>
      <c r="F188" s="664"/>
      <c r="G188" s="664"/>
      <c r="H188" s="677">
        <v>0</v>
      </c>
      <c r="I188" s="664">
        <v>74.199999999999989</v>
      </c>
      <c r="J188" s="664">
        <v>15540.112608773217</v>
      </c>
      <c r="K188" s="677">
        <v>1</v>
      </c>
      <c r="L188" s="664">
        <v>74.199999999999989</v>
      </c>
      <c r="M188" s="665">
        <v>15540.112608773217</v>
      </c>
    </row>
    <row r="189" spans="1:13" ht="14.4" customHeight="1" x14ac:dyDescent="0.3">
      <c r="A189" s="660" t="s">
        <v>593</v>
      </c>
      <c r="B189" s="661" t="s">
        <v>3003</v>
      </c>
      <c r="C189" s="661" t="s">
        <v>1987</v>
      </c>
      <c r="D189" s="661" t="s">
        <v>3006</v>
      </c>
      <c r="E189" s="661" t="s">
        <v>3005</v>
      </c>
      <c r="F189" s="664">
        <v>1.2</v>
      </c>
      <c r="G189" s="664">
        <v>331.2</v>
      </c>
      <c r="H189" s="677">
        <v>1</v>
      </c>
      <c r="I189" s="664"/>
      <c r="J189" s="664"/>
      <c r="K189" s="677">
        <v>0</v>
      </c>
      <c r="L189" s="664">
        <v>1.2</v>
      </c>
      <c r="M189" s="665">
        <v>331.2</v>
      </c>
    </row>
    <row r="190" spans="1:13" ht="14.4" customHeight="1" x14ac:dyDescent="0.3">
      <c r="A190" s="660" t="s">
        <v>593</v>
      </c>
      <c r="B190" s="661" t="s">
        <v>3007</v>
      </c>
      <c r="C190" s="661" t="s">
        <v>2118</v>
      </c>
      <c r="D190" s="661" t="s">
        <v>3009</v>
      </c>
      <c r="E190" s="661" t="s">
        <v>2094</v>
      </c>
      <c r="F190" s="664"/>
      <c r="G190" s="664"/>
      <c r="H190" s="677">
        <v>0</v>
      </c>
      <c r="I190" s="664">
        <v>12</v>
      </c>
      <c r="J190" s="664">
        <v>902.6400000000001</v>
      </c>
      <c r="K190" s="677">
        <v>1</v>
      </c>
      <c r="L190" s="664">
        <v>12</v>
      </c>
      <c r="M190" s="665">
        <v>902.6400000000001</v>
      </c>
    </row>
    <row r="191" spans="1:13" ht="14.4" customHeight="1" x14ac:dyDescent="0.3">
      <c r="A191" s="660" t="s">
        <v>593</v>
      </c>
      <c r="B191" s="661" t="s">
        <v>3007</v>
      </c>
      <c r="C191" s="661" t="s">
        <v>2723</v>
      </c>
      <c r="D191" s="661" t="s">
        <v>3061</v>
      </c>
      <c r="E191" s="661" t="s">
        <v>3062</v>
      </c>
      <c r="F191" s="664"/>
      <c r="G191" s="664"/>
      <c r="H191" s="677">
        <v>0</v>
      </c>
      <c r="I191" s="664">
        <v>9</v>
      </c>
      <c r="J191" s="664">
        <v>415.8</v>
      </c>
      <c r="K191" s="677">
        <v>1</v>
      </c>
      <c r="L191" s="664">
        <v>9</v>
      </c>
      <c r="M191" s="665">
        <v>415.8</v>
      </c>
    </row>
    <row r="192" spans="1:13" ht="14.4" customHeight="1" x14ac:dyDescent="0.3">
      <c r="A192" s="660" t="s">
        <v>593</v>
      </c>
      <c r="B192" s="661" t="s">
        <v>3013</v>
      </c>
      <c r="C192" s="661" t="s">
        <v>2715</v>
      </c>
      <c r="D192" s="661" t="s">
        <v>2716</v>
      </c>
      <c r="E192" s="661" t="s">
        <v>3063</v>
      </c>
      <c r="F192" s="664"/>
      <c r="G192" s="664"/>
      <c r="H192" s="677">
        <v>0</v>
      </c>
      <c r="I192" s="664">
        <v>116</v>
      </c>
      <c r="J192" s="664">
        <v>30396.589061071092</v>
      </c>
      <c r="K192" s="677">
        <v>1</v>
      </c>
      <c r="L192" s="664">
        <v>116</v>
      </c>
      <c r="M192" s="665">
        <v>30396.589061071092</v>
      </c>
    </row>
    <row r="193" spans="1:13" ht="14.4" customHeight="1" x14ac:dyDescent="0.3">
      <c r="A193" s="660" t="s">
        <v>593</v>
      </c>
      <c r="B193" s="661" t="s">
        <v>3064</v>
      </c>
      <c r="C193" s="661" t="s">
        <v>2719</v>
      </c>
      <c r="D193" s="661" t="s">
        <v>2720</v>
      </c>
      <c r="E193" s="661" t="s">
        <v>2721</v>
      </c>
      <c r="F193" s="664"/>
      <c r="G193" s="664"/>
      <c r="H193" s="677">
        <v>0</v>
      </c>
      <c r="I193" s="664">
        <v>6</v>
      </c>
      <c r="J193" s="664">
        <v>358.91977424114759</v>
      </c>
      <c r="K193" s="677">
        <v>1</v>
      </c>
      <c r="L193" s="664">
        <v>6</v>
      </c>
      <c r="M193" s="665">
        <v>358.91977424114759</v>
      </c>
    </row>
    <row r="194" spans="1:13" ht="14.4" customHeight="1" x14ac:dyDescent="0.3">
      <c r="A194" s="660" t="s">
        <v>593</v>
      </c>
      <c r="B194" s="661" t="s">
        <v>3015</v>
      </c>
      <c r="C194" s="661" t="s">
        <v>2089</v>
      </c>
      <c r="D194" s="661" t="s">
        <v>2133</v>
      </c>
      <c r="E194" s="661" t="s">
        <v>3017</v>
      </c>
      <c r="F194" s="664"/>
      <c r="G194" s="664"/>
      <c r="H194" s="677">
        <v>0</v>
      </c>
      <c r="I194" s="664">
        <v>12</v>
      </c>
      <c r="J194" s="664">
        <v>1063.2</v>
      </c>
      <c r="K194" s="677">
        <v>1</v>
      </c>
      <c r="L194" s="664">
        <v>12</v>
      </c>
      <c r="M194" s="665">
        <v>1063.2</v>
      </c>
    </row>
    <row r="195" spans="1:13" ht="14.4" customHeight="1" x14ac:dyDescent="0.3">
      <c r="A195" s="660" t="s">
        <v>593</v>
      </c>
      <c r="B195" s="661" t="s">
        <v>3018</v>
      </c>
      <c r="C195" s="661" t="s">
        <v>2126</v>
      </c>
      <c r="D195" s="661" t="s">
        <v>2127</v>
      </c>
      <c r="E195" s="661" t="s">
        <v>3020</v>
      </c>
      <c r="F195" s="664"/>
      <c r="G195" s="664"/>
      <c r="H195" s="677">
        <v>0</v>
      </c>
      <c r="I195" s="664">
        <v>44</v>
      </c>
      <c r="J195" s="664">
        <v>2394.9129593052912</v>
      </c>
      <c r="K195" s="677">
        <v>1</v>
      </c>
      <c r="L195" s="664">
        <v>44</v>
      </c>
      <c r="M195" s="665">
        <v>2394.9129593052912</v>
      </c>
    </row>
    <row r="196" spans="1:13" ht="14.4" customHeight="1" x14ac:dyDescent="0.3">
      <c r="A196" s="660" t="s">
        <v>593</v>
      </c>
      <c r="B196" s="661" t="s">
        <v>3021</v>
      </c>
      <c r="C196" s="661" t="s">
        <v>2107</v>
      </c>
      <c r="D196" s="661" t="s">
        <v>3022</v>
      </c>
      <c r="E196" s="661" t="s">
        <v>3023</v>
      </c>
      <c r="F196" s="664"/>
      <c r="G196" s="664"/>
      <c r="H196" s="677">
        <v>0</v>
      </c>
      <c r="I196" s="664">
        <v>90</v>
      </c>
      <c r="J196" s="664">
        <v>6723.0023419943036</v>
      </c>
      <c r="K196" s="677">
        <v>1</v>
      </c>
      <c r="L196" s="664">
        <v>90</v>
      </c>
      <c r="M196" s="665">
        <v>6723.0023419943036</v>
      </c>
    </row>
    <row r="197" spans="1:13" ht="14.4" customHeight="1" x14ac:dyDescent="0.3">
      <c r="A197" s="660" t="s">
        <v>593</v>
      </c>
      <c r="B197" s="661" t="s">
        <v>3024</v>
      </c>
      <c r="C197" s="661" t="s">
        <v>2153</v>
      </c>
      <c r="D197" s="661" t="s">
        <v>3025</v>
      </c>
      <c r="E197" s="661" t="s">
        <v>3020</v>
      </c>
      <c r="F197" s="664"/>
      <c r="G197" s="664"/>
      <c r="H197" s="677">
        <v>0</v>
      </c>
      <c r="I197" s="664">
        <v>171</v>
      </c>
      <c r="J197" s="664">
        <v>9730.5833808465231</v>
      </c>
      <c r="K197" s="677">
        <v>1</v>
      </c>
      <c r="L197" s="664">
        <v>171</v>
      </c>
      <c r="M197" s="665">
        <v>9730.5833808465231</v>
      </c>
    </row>
    <row r="198" spans="1:13" ht="14.4" customHeight="1" x14ac:dyDescent="0.3">
      <c r="A198" s="660" t="s">
        <v>593</v>
      </c>
      <c r="B198" s="661" t="s">
        <v>3029</v>
      </c>
      <c r="C198" s="661" t="s">
        <v>1894</v>
      </c>
      <c r="D198" s="661" t="s">
        <v>1895</v>
      </c>
      <c r="E198" s="661" t="s">
        <v>3030</v>
      </c>
      <c r="F198" s="664"/>
      <c r="G198" s="664"/>
      <c r="H198" s="677">
        <v>0</v>
      </c>
      <c r="I198" s="664">
        <v>28</v>
      </c>
      <c r="J198" s="664">
        <v>9439.5651893780578</v>
      </c>
      <c r="K198" s="677">
        <v>1</v>
      </c>
      <c r="L198" s="664">
        <v>28</v>
      </c>
      <c r="M198" s="665">
        <v>9439.5651893780578</v>
      </c>
    </row>
    <row r="199" spans="1:13" ht="14.4" customHeight="1" x14ac:dyDescent="0.3">
      <c r="A199" s="660" t="s">
        <v>593</v>
      </c>
      <c r="B199" s="661" t="s">
        <v>3065</v>
      </c>
      <c r="C199" s="661" t="s">
        <v>2168</v>
      </c>
      <c r="D199" s="661" t="s">
        <v>3066</v>
      </c>
      <c r="E199" s="661" t="s">
        <v>3067</v>
      </c>
      <c r="F199" s="664">
        <v>220</v>
      </c>
      <c r="G199" s="664">
        <v>57360.454710712191</v>
      </c>
      <c r="H199" s="677">
        <v>1</v>
      </c>
      <c r="I199" s="664"/>
      <c r="J199" s="664"/>
      <c r="K199" s="677">
        <v>0</v>
      </c>
      <c r="L199" s="664">
        <v>220</v>
      </c>
      <c r="M199" s="665">
        <v>57360.454710712191</v>
      </c>
    </row>
    <row r="200" spans="1:13" ht="14.4" customHeight="1" x14ac:dyDescent="0.3">
      <c r="A200" s="660" t="s">
        <v>593</v>
      </c>
      <c r="B200" s="661" t="s">
        <v>3031</v>
      </c>
      <c r="C200" s="661" t="s">
        <v>2599</v>
      </c>
      <c r="D200" s="661" t="s">
        <v>1836</v>
      </c>
      <c r="E200" s="661" t="s">
        <v>2600</v>
      </c>
      <c r="F200" s="664"/>
      <c r="G200" s="664"/>
      <c r="H200" s="677">
        <v>0</v>
      </c>
      <c r="I200" s="664">
        <v>62</v>
      </c>
      <c r="J200" s="664">
        <v>55186.170412350926</v>
      </c>
      <c r="K200" s="677">
        <v>1</v>
      </c>
      <c r="L200" s="664">
        <v>62</v>
      </c>
      <c r="M200" s="665">
        <v>55186.170412350926</v>
      </c>
    </row>
    <row r="201" spans="1:13" ht="14.4" customHeight="1" x14ac:dyDescent="0.3">
      <c r="A201" s="660" t="s">
        <v>593</v>
      </c>
      <c r="B201" s="661" t="s">
        <v>3033</v>
      </c>
      <c r="C201" s="661" t="s">
        <v>2595</v>
      </c>
      <c r="D201" s="661" t="s">
        <v>1734</v>
      </c>
      <c r="E201" s="661" t="s">
        <v>3068</v>
      </c>
      <c r="F201" s="664"/>
      <c r="G201" s="664"/>
      <c r="H201" s="677">
        <v>0</v>
      </c>
      <c r="I201" s="664">
        <v>2</v>
      </c>
      <c r="J201" s="664">
        <v>674.30000000000018</v>
      </c>
      <c r="K201" s="677">
        <v>1</v>
      </c>
      <c r="L201" s="664">
        <v>2</v>
      </c>
      <c r="M201" s="665">
        <v>674.30000000000018</v>
      </c>
    </row>
    <row r="202" spans="1:13" ht="14.4" customHeight="1" x14ac:dyDescent="0.3">
      <c r="A202" s="660" t="s">
        <v>593</v>
      </c>
      <c r="B202" s="661" t="s">
        <v>3037</v>
      </c>
      <c r="C202" s="661" t="s">
        <v>1651</v>
      </c>
      <c r="D202" s="661" t="s">
        <v>1652</v>
      </c>
      <c r="E202" s="661" t="s">
        <v>1653</v>
      </c>
      <c r="F202" s="664"/>
      <c r="G202" s="664"/>
      <c r="H202" s="677">
        <v>0</v>
      </c>
      <c r="I202" s="664">
        <v>66</v>
      </c>
      <c r="J202" s="664">
        <v>9538.9783227023709</v>
      </c>
      <c r="K202" s="677">
        <v>1</v>
      </c>
      <c r="L202" s="664">
        <v>66</v>
      </c>
      <c r="M202" s="665">
        <v>9538.9783227023709</v>
      </c>
    </row>
    <row r="203" spans="1:13" ht="14.4" customHeight="1" x14ac:dyDescent="0.3">
      <c r="A203" s="660" t="s">
        <v>593</v>
      </c>
      <c r="B203" s="661" t="s">
        <v>3037</v>
      </c>
      <c r="C203" s="661" t="s">
        <v>2164</v>
      </c>
      <c r="D203" s="661" t="s">
        <v>3069</v>
      </c>
      <c r="E203" s="661" t="s">
        <v>1653</v>
      </c>
      <c r="F203" s="664">
        <v>4</v>
      </c>
      <c r="G203" s="664">
        <v>433.08000000000015</v>
      </c>
      <c r="H203" s="677">
        <v>1</v>
      </c>
      <c r="I203" s="664"/>
      <c r="J203" s="664"/>
      <c r="K203" s="677">
        <v>0</v>
      </c>
      <c r="L203" s="664">
        <v>4</v>
      </c>
      <c r="M203" s="665">
        <v>433.08000000000015</v>
      </c>
    </row>
    <row r="204" spans="1:13" ht="14.4" customHeight="1" x14ac:dyDescent="0.3">
      <c r="A204" s="660" t="s">
        <v>593</v>
      </c>
      <c r="B204" s="661" t="s">
        <v>3037</v>
      </c>
      <c r="C204" s="661" t="s">
        <v>2602</v>
      </c>
      <c r="D204" s="661" t="s">
        <v>1652</v>
      </c>
      <c r="E204" s="661" t="s">
        <v>2603</v>
      </c>
      <c r="F204" s="664"/>
      <c r="G204" s="664"/>
      <c r="H204" s="677">
        <v>0</v>
      </c>
      <c r="I204" s="664">
        <v>162</v>
      </c>
      <c r="J204" s="664">
        <v>23883.648412218223</v>
      </c>
      <c r="K204" s="677">
        <v>1</v>
      </c>
      <c r="L204" s="664">
        <v>162</v>
      </c>
      <c r="M204" s="665">
        <v>23883.648412218223</v>
      </c>
    </row>
    <row r="205" spans="1:13" ht="14.4" customHeight="1" x14ac:dyDescent="0.3">
      <c r="A205" s="660" t="s">
        <v>593</v>
      </c>
      <c r="B205" s="661" t="s">
        <v>3039</v>
      </c>
      <c r="C205" s="661" t="s">
        <v>1791</v>
      </c>
      <c r="D205" s="661" t="s">
        <v>1792</v>
      </c>
      <c r="E205" s="661" t="s">
        <v>3040</v>
      </c>
      <c r="F205" s="664"/>
      <c r="G205" s="664"/>
      <c r="H205" s="677">
        <v>0</v>
      </c>
      <c r="I205" s="664">
        <v>3</v>
      </c>
      <c r="J205" s="664">
        <v>364.85063702306445</v>
      </c>
      <c r="K205" s="677">
        <v>1</v>
      </c>
      <c r="L205" s="664">
        <v>3</v>
      </c>
      <c r="M205" s="665">
        <v>364.85063702306445</v>
      </c>
    </row>
    <row r="206" spans="1:13" ht="14.4" customHeight="1" x14ac:dyDescent="0.3">
      <c r="A206" s="660" t="s">
        <v>593</v>
      </c>
      <c r="B206" s="661" t="s">
        <v>3039</v>
      </c>
      <c r="C206" s="661" t="s">
        <v>2622</v>
      </c>
      <c r="D206" s="661" t="s">
        <v>2582</v>
      </c>
      <c r="E206" s="661" t="s">
        <v>3070</v>
      </c>
      <c r="F206" s="664"/>
      <c r="G206" s="664"/>
      <c r="H206" s="677">
        <v>0</v>
      </c>
      <c r="I206" s="664">
        <v>1</v>
      </c>
      <c r="J206" s="664">
        <v>162.04023538194264</v>
      </c>
      <c r="K206" s="677">
        <v>1</v>
      </c>
      <c r="L206" s="664">
        <v>1</v>
      </c>
      <c r="M206" s="665">
        <v>162.04023538194264</v>
      </c>
    </row>
    <row r="207" spans="1:13" ht="14.4" customHeight="1" x14ac:dyDescent="0.3">
      <c r="A207" s="660" t="s">
        <v>593</v>
      </c>
      <c r="B207" s="661" t="s">
        <v>3039</v>
      </c>
      <c r="C207" s="661" t="s">
        <v>2581</v>
      </c>
      <c r="D207" s="661" t="s">
        <v>2582</v>
      </c>
      <c r="E207" s="661" t="s">
        <v>3071</v>
      </c>
      <c r="F207" s="664"/>
      <c r="G207" s="664"/>
      <c r="H207" s="677">
        <v>0</v>
      </c>
      <c r="I207" s="664">
        <v>1</v>
      </c>
      <c r="J207" s="664">
        <v>207.78000000000011</v>
      </c>
      <c r="K207" s="677">
        <v>1</v>
      </c>
      <c r="L207" s="664">
        <v>1</v>
      </c>
      <c r="M207" s="665">
        <v>207.78000000000011</v>
      </c>
    </row>
    <row r="208" spans="1:13" ht="14.4" customHeight="1" x14ac:dyDescent="0.3">
      <c r="A208" s="660" t="s">
        <v>593</v>
      </c>
      <c r="B208" s="661" t="s">
        <v>3044</v>
      </c>
      <c r="C208" s="661" t="s">
        <v>1799</v>
      </c>
      <c r="D208" s="661" t="s">
        <v>1800</v>
      </c>
      <c r="E208" s="661" t="s">
        <v>3045</v>
      </c>
      <c r="F208" s="664"/>
      <c r="G208" s="664"/>
      <c r="H208" s="677">
        <v>0</v>
      </c>
      <c r="I208" s="664">
        <v>1</v>
      </c>
      <c r="J208" s="664">
        <v>52.81</v>
      </c>
      <c r="K208" s="677">
        <v>1</v>
      </c>
      <c r="L208" s="664">
        <v>1</v>
      </c>
      <c r="M208" s="665">
        <v>52.81</v>
      </c>
    </row>
    <row r="209" spans="1:13" ht="14.4" customHeight="1" x14ac:dyDescent="0.3">
      <c r="A209" s="660" t="s">
        <v>593</v>
      </c>
      <c r="B209" s="661" t="s">
        <v>3044</v>
      </c>
      <c r="C209" s="661" t="s">
        <v>1712</v>
      </c>
      <c r="D209" s="661" t="s">
        <v>1713</v>
      </c>
      <c r="E209" s="661" t="s">
        <v>1714</v>
      </c>
      <c r="F209" s="664"/>
      <c r="G209" s="664"/>
      <c r="H209" s="677">
        <v>0</v>
      </c>
      <c r="I209" s="664">
        <v>50</v>
      </c>
      <c r="J209" s="664">
        <v>4277.0618542277734</v>
      </c>
      <c r="K209" s="677">
        <v>1</v>
      </c>
      <c r="L209" s="664">
        <v>50</v>
      </c>
      <c r="M209" s="665">
        <v>4277.0618542277734</v>
      </c>
    </row>
    <row r="210" spans="1:13" ht="14.4" customHeight="1" x14ac:dyDescent="0.3">
      <c r="A210" s="660" t="s">
        <v>593</v>
      </c>
      <c r="B210" s="661" t="s">
        <v>3072</v>
      </c>
      <c r="C210" s="661" t="s">
        <v>2624</v>
      </c>
      <c r="D210" s="661" t="s">
        <v>2625</v>
      </c>
      <c r="E210" s="661" t="s">
        <v>1586</v>
      </c>
      <c r="F210" s="664"/>
      <c r="G210" s="664"/>
      <c r="H210" s="677">
        <v>0</v>
      </c>
      <c r="I210" s="664">
        <v>1</v>
      </c>
      <c r="J210" s="664">
        <v>411.01600158948463</v>
      </c>
      <c r="K210" s="677">
        <v>1</v>
      </c>
      <c r="L210" s="664">
        <v>1</v>
      </c>
      <c r="M210" s="665">
        <v>411.01600158948463</v>
      </c>
    </row>
    <row r="211" spans="1:13" ht="14.4" customHeight="1" x14ac:dyDescent="0.3">
      <c r="A211" s="660" t="s">
        <v>593</v>
      </c>
      <c r="B211" s="661" t="s">
        <v>3046</v>
      </c>
      <c r="C211" s="661" t="s">
        <v>2578</v>
      </c>
      <c r="D211" s="661" t="s">
        <v>1727</v>
      </c>
      <c r="E211" s="661" t="s">
        <v>3073</v>
      </c>
      <c r="F211" s="664"/>
      <c r="G211" s="664"/>
      <c r="H211" s="677">
        <v>0</v>
      </c>
      <c r="I211" s="664">
        <v>2</v>
      </c>
      <c r="J211" s="664">
        <v>415.04000000000019</v>
      </c>
      <c r="K211" s="677">
        <v>1</v>
      </c>
      <c r="L211" s="664">
        <v>2</v>
      </c>
      <c r="M211" s="665">
        <v>415.04000000000019</v>
      </c>
    </row>
    <row r="212" spans="1:13" ht="14.4" customHeight="1" x14ac:dyDescent="0.3">
      <c r="A212" s="660" t="s">
        <v>593</v>
      </c>
      <c r="B212" s="661" t="s">
        <v>3046</v>
      </c>
      <c r="C212" s="661" t="s">
        <v>2592</v>
      </c>
      <c r="D212" s="661" t="s">
        <v>1727</v>
      </c>
      <c r="E212" s="661" t="s">
        <v>2246</v>
      </c>
      <c r="F212" s="664"/>
      <c r="G212" s="664"/>
      <c r="H212" s="677">
        <v>0</v>
      </c>
      <c r="I212" s="664">
        <v>1</v>
      </c>
      <c r="J212" s="664">
        <v>57.81</v>
      </c>
      <c r="K212" s="677">
        <v>1</v>
      </c>
      <c r="L212" s="664">
        <v>1</v>
      </c>
      <c r="M212" s="665">
        <v>57.81</v>
      </c>
    </row>
    <row r="213" spans="1:13" ht="14.4" customHeight="1" x14ac:dyDescent="0.3">
      <c r="A213" s="660" t="s">
        <v>593</v>
      </c>
      <c r="B213" s="661" t="s">
        <v>3046</v>
      </c>
      <c r="C213" s="661" t="s">
        <v>1726</v>
      </c>
      <c r="D213" s="661" t="s">
        <v>1727</v>
      </c>
      <c r="E213" s="661" t="s">
        <v>2590</v>
      </c>
      <c r="F213" s="664"/>
      <c r="G213" s="664"/>
      <c r="H213" s="677">
        <v>0</v>
      </c>
      <c r="I213" s="664">
        <v>5</v>
      </c>
      <c r="J213" s="664">
        <v>516.80122451837258</v>
      </c>
      <c r="K213" s="677">
        <v>1</v>
      </c>
      <c r="L213" s="664">
        <v>5</v>
      </c>
      <c r="M213" s="665">
        <v>516.80122451837258</v>
      </c>
    </row>
    <row r="214" spans="1:13" ht="14.4" customHeight="1" x14ac:dyDescent="0.3">
      <c r="A214" s="660" t="s">
        <v>593</v>
      </c>
      <c r="B214" s="661" t="s">
        <v>3046</v>
      </c>
      <c r="C214" s="661" t="s">
        <v>2605</v>
      </c>
      <c r="D214" s="661" t="s">
        <v>1727</v>
      </c>
      <c r="E214" s="661" t="s">
        <v>1448</v>
      </c>
      <c r="F214" s="664"/>
      <c r="G214" s="664"/>
      <c r="H214" s="677">
        <v>0</v>
      </c>
      <c r="I214" s="664">
        <v>1</v>
      </c>
      <c r="J214" s="664">
        <v>313.7399999999999</v>
      </c>
      <c r="K214" s="677">
        <v>1</v>
      </c>
      <c r="L214" s="664">
        <v>1</v>
      </c>
      <c r="M214" s="665">
        <v>313.7399999999999</v>
      </c>
    </row>
    <row r="215" spans="1:13" ht="14.4" customHeight="1" x14ac:dyDescent="0.3">
      <c r="A215" s="660" t="s">
        <v>593</v>
      </c>
      <c r="B215" s="661" t="s">
        <v>3074</v>
      </c>
      <c r="C215" s="661" t="s">
        <v>2552</v>
      </c>
      <c r="D215" s="661" t="s">
        <v>2553</v>
      </c>
      <c r="E215" s="661" t="s">
        <v>3075</v>
      </c>
      <c r="F215" s="664"/>
      <c r="G215" s="664"/>
      <c r="H215" s="677">
        <v>0</v>
      </c>
      <c r="I215" s="664">
        <v>1</v>
      </c>
      <c r="J215" s="664">
        <v>230.23422159262026</v>
      </c>
      <c r="K215" s="677">
        <v>1</v>
      </c>
      <c r="L215" s="664">
        <v>1</v>
      </c>
      <c r="M215" s="665">
        <v>230.23422159262026</v>
      </c>
    </row>
    <row r="216" spans="1:13" ht="14.4" customHeight="1" x14ac:dyDescent="0.3">
      <c r="A216" s="660" t="s">
        <v>593</v>
      </c>
      <c r="B216" s="661" t="s">
        <v>3048</v>
      </c>
      <c r="C216" s="661" t="s">
        <v>1970</v>
      </c>
      <c r="D216" s="661" t="s">
        <v>3049</v>
      </c>
      <c r="E216" s="661" t="s">
        <v>1675</v>
      </c>
      <c r="F216" s="664"/>
      <c r="G216" s="664"/>
      <c r="H216" s="677">
        <v>0</v>
      </c>
      <c r="I216" s="664">
        <v>4</v>
      </c>
      <c r="J216" s="664">
        <v>179.11997782808845</v>
      </c>
      <c r="K216" s="677">
        <v>1</v>
      </c>
      <c r="L216" s="664">
        <v>4</v>
      </c>
      <c r="M216" s="665">
        <v>179.11997782808845</v>
      </c>
    </row>
    <row r="217" spans="1:13" ht="14.4" customHeight="1" x14ac:dyDescent="0.3">
      <c r="A217" s="660" t="s">
        <v>593</v>
      </c>
      <c r="B217" s="661" t="s">
        <v>3048</v>
      </c>
      <c r="C217" s="661" t="s">
        <v>2660</v>
      </c>
      <c r="D217" s="661" t="s">
        <v>3076</v>
      </c>
      <c r="E217" s="661" t="s">
        <v>1675</v>
      </c>
      <c r="F217" s="664"/>
      <c r="G217" s="664"/>
      <c r="H217" s="677">
        <v>0</v>
      </c>
      <c r="I217" s="664">
        <v>2</v>
      </c>
      <c r="J217" s="664">
        <v>85.95999999999998</v>
      </c>
      <c r="K217" s="677">
        <v>1</v>
      </c>
      <c r="L217" s="664">
        <v>2</v>
      </c>
      <c r="M217" s="665">
        <v>85.95999999999998</v>
      </c>
    </row>
    <row r="218" spans="1:13" ht="14.4" customHeight="1" x14ac:dyDescent="0.3">
      <c r="A218" s="660" t="s">
        <v>593</v>
      </c>
      <c r="B218" s="661" t="s">
        <v>3048</v>
      </c>
      <c r="C218" s="661" t="s">
        <v>2663</v>
      </c>
      <c r="D218" s="661" t="s">
        <v>2664</v>
      </c>
      <c r="E218" s="661" t="s">
        <v>2665</v>
      </c>
      <c r="F218" s="664"/>
      <c r="G218" s="664"/>
      <c r="H218" s="677">
        <v>0</v>
      </c>
      <c r="I218" s="664">
        <v>5</v>
      </c>
      <c r="J218" s="664">
        <v>1014.2999531420121</v>
      </c>
      <c r="K218" s="677">
        <v>1</v>
      </c>
      <c r="L218" s="664">
        <v>5</v>
      </c>
      <c r="M218" s="665">
        <v>1014.2999531420121</v>
      </c>
    </row>
    <row r="219" spans="1:13" ht="14.4" customHeight="1" x14ac:dyDescent="0.3">
      <c r="A219" s="660" t="s">
        <v>593</v>
      </c>
      <c r="B219" s="661" t="s">
        <v>3048</v>
      </c>
      <c r="C219" s="661" t="s">
        <v>2627</v>
      </c>
      <c r="D219" s="661" t="s">
        <v>2628</v>
      </c>
      <c r="E219" s="661" t="s">
        <v>1922</v>
      </c>
      <c r="F219" s="664">
        <v>5</v>
      </c>
      <c r="G219" s="664">
        <v>5667.6025000000009</v>
      </c>
      <c r="H219" s="677">
        <v>1</v>
      </c>
      <c r="I219" s="664"/>
      <c r="J219" s="664"/>
      <c r="K219" s="677">
        <v>0</v>
      </c>
      <c r="L219" s="664">
        <v>5</v>
      </c>
      <c r="M219" s="665">
        <v>5667.6025000000009</v>
      </c>
    </row>
    <row r="220" spans="1:13" ht="14.4" customHeight="1" x14ac:dyDescent="0.3">
      <c r="A220" s="660" t="s">
        <v>593</v>
      </c>
      <c r="B220" s="661" t="s">
        <v>3048</v>
      </c>
      <c r="C220" s="661" t="s">
        <v>2674</v>
      </c>
      <c r="D220" s="661" t="s">
        <v>3077</v>
      </c>
      <c r="E220" s="661" t="s">
        <v>2672</v>
      </c>
      <c r="F220" s="664"/>
      <c r="G220" s="664"/>
      <c r="H220" s="677">
        <v>0</v>
      </c>
      <c r="I220" s="664">
        <v>55</v>
      </c>
      <c r="J220" s="664">
        <v>11962.499513614031</v>
      </c>
      <c r="K220" s="677">
        <v>1</v>
      </c>
      <c r="L220" s="664">
        <v>55</v>
      </c>
      <c r="M220" s="665">
        <v>11962.499513614031</v>
      </c>
    </row>
    <row r="221" spans="1:13" ht="14.4" customHeight="1" x14ac:dyDescent="0.3">
      <c r="A221" s="660" t="s">
        <v>593</v>
      </c>
      <c r="B221" s="661" t="s">
        <v>3048</v>
      </c>
      <c r="C221" s="661" t="s">
        <v>2670</v>
      </c>
      <c r="D221" s="661" t="s">
        <v>2671</v>
      </c>
      <c r="E221" s="661" t="s">
        <v>2672</v>
      </c>
      <c r="F221" s="664"/>
      <c r="G221" s="664"/>
      <c r="H221" s="677">
        <v>0</v>
      </c>
      <c r="I221" s="664">
        <v>86</v>
      </c>
      <c r="J221" s="664">
        <v>36548.278372121778</v>
      </c>
      <c r="K221" s="677">
        <v>1</v>
      </c>
      <c r="L221" s="664">
        <v>86</v>
      </c>
      <c r="M221" s="665">
        <v>36548.278372121778</v>
      </c>
    </row>
    <row r="222" spans="1:13" ht="14.4" customHeight="1" x14ac:dyDescent="0.3">
      <c r="A222" s="660" t="s">
        <v>593</v>
      </c>
      <c r="B222" s="661" t="s">
        <v>3048</v>
      </c>
      <c r="C222" s="661" t="s">
        <v>1953</v>
      </c>
      <c r="D222" s="661" t="s">
        <v>1954</v>
      </c>
      <c r="E222" s="661" t="s">
        <v>1675</v>
      </c>
      <c r="F222" s="664"/>
      <c r="G222" s="664"/>
      <c r="H222" s="677">
        <v>0</v>
      </c>
      <c r="I222" s="664">
        <v>5</v>
      </c>
      <c r="J222" s="664">
        <v>167.84999999999997</v>
      </c>
      <c r="K222" s="677">
        <v>1</v>
      </c>
      <c r="L222" s="664">
        <v>5</v>
      </c>
      <c r="M222" s="665">
        <v>167.84999999999997</v>
      </c>
    </row>
    <row r="223" spans="1:13" ht="14.4" customHeight="1" x14ac:dyDescent="0.3">
      <c r="A223" s="660" t="s">
        <v>593</v>
      </c>
      <c r="B223" s="661" t="s">
        <v>3048</v>
      </c>
      <c r="C223" s="661" t="s">
        <v>2667</v>
      </c>
      <c r="D223" s="661" t="s">
        <v>2668</v>
      </c>
      <c r="E223" s="661" t="s">
        <v>2672</v>
      </c>
      <c r="F223" s="664"/>
      <c r="G223" s="664"/>
      <c r="H223" s="677">
        <v>0</v>
      </c>
      <c r="I223" s="664">
        <v>24</v>
      </c>
      <c r="J223" s="664">
        <v>4967.9927891446223</v>
      </c>
      <c r="K223" s="677">
        <v>1</v>
      </c>
      <c r="L223" s="664">
        <v>24</v>
      </c>
      <c r="M223" s="665">
        <v>4967.9927891446223</v>
      </c>
    </row>
    <row r="224" spans="1:13" ht="14.4" customHeight="1" x14ac:dyDescent="0.3">
      <c r="A224" s="660" t="s">
        <v>593</v>
      </c>
      <c r="B224" s="661" t="s">
        <v>3048</v>
      </c>
      <c r="C224" s="661" t="s">
        <v>2677</v>
      </c>
      <c r="D224" s="661" t="s">
        <v>2678</v>
      </c>
      <c r="E224" s="661" t="s">
        <v>2679</v>
      </c>
      <c r="F224" s="664"/>
      <c r="G224" s="664"/>
      <c r="H224" s="677"/>
      <c r="I224" s="664">
        <v>0</v>
      </c>
      <c r="J224" s="664">
        <v>0</v>
      </c>
      <c r="K224" s="677"/>
      <c r="L224" s="664">
        <v>0</v>
      </c>
      <c r="M224" s="665">
        <v>0</v>
      </c>
    </row>
    <row r="225" spans="1:13" ht="14.4" customHeight="1" x14ac:dyDescent="0.3">
      <c r="A225" s="660" t="s">
        <v>593</v>
      </c>
      <c r="B225" s="661" t="s">
        <v>3048</v>
      </c>
      <c r="C225" s="661" t="s">
        <v>1964</v>
      </c>
      <c r="D225" s="661" t="s">
        <v>1965</v>
      </c>
      <c r="E225" s="661" t="s">
        <v>1963</v>
      </c>
      <c r="F225" s="664"/>
      <c r="G225" s="664"/>
      <c r="H225" s="677">
        <v>0</v>
      </c>
      <c r="I225" s="664">
        <v>1</v>
      </c>
      <c r="J225" s="664">
        <v>116.25</v>
      </c>
      <c r="K225" s="677">
        <v>1</v>
      </c>
      <c r="L225" s="664">
        <v>1</v>
      </c>
      <c r="M225" s="665">
        <v>116.25</v>
      </c>
    </row>
    <row r="226" spans="1:13" ht="14.4" customHeight="1" x14ac:dyDescent="0.3">
      <c r="A226" s="660" t="s">
        <v>593</v>
      </c>
      <c r="B226" s="661" t="s">
        <v>3048</v>
      </c>
      <c r="C226" s="661" t="s">
        <v>2629</v>
      </c>
      <c r="D226" s="661" t="s">
        <v>2630</v>
      </c>
      <c r="E226" s="661" t="s">
        <v>1925</v>
      </c>
      <c r="F226" s="664">
        <v>1</v>
      </c>
      <c r="G226" s="664">
        <v>162.28975844264198</v>
      </c>
      <c r="H226" s="677">
        <v>1</v>
      </c>
      <c r="I226" s="664"/>
      <c r="J226" s="664"/>
      <c r="K226" s="677">
        <v>0</v>
      </c>
      <c r="L226" s="664">
        <v>1</v>
      </c>
      <c r="M226" s="665">
        <v>162.28975844264198</v>
      </c>
    </row>
    <row r="227" spans="1:13" ht="14.4" customHeight="1" x14ac:dyDescent="0.3">
      <c r="A227" s="660" t="s">
        <v>596</v>
      </c>
      <c r="B227" s="661" t="s">
        <v>2937</v>
      </c>
      <c r="C227" s="661" t="s">
        <v>1872</v>
      </c>
      <c r="D227" s="661" t="s">
        <v>1873</v>
      </c>
      <c r="E227" s="661" t="s">
        <v>1874</v>
      </c>
      <c r="F227" s="664"/>
      <c r="G227" s="664"/>
      <c r="H227" s="677">
        <v>0</v>
      </c>
      <c r="I227" s="664">
        <v>1</v>
      </c>
      <c r="J227" s="664">
        <v>187.06991798379346</v>
      </c>
      <c r="K227" s="677">
        <v>1</v>
      </c>
      <c r="L227" s="664">
        <v>1</v>
      </c>
      <c r="M227" s="665">
        <v>187.06991798379346</v>
      </c>
    </row>
    <row r="228" spans="1:13" ht="14.4" customHeight="1" x14ac:dyDescent="0.3">
      <c r="A228" s="660" t="s">
        <v>596</v>
      </c>
      <c r="B228" s="661" t="s">
        <v>2959</v>
      </c>
      <c r="C228" s="661" t="s">
        <v>1769</v>
      </c>
      <c r="D228" s="661" t="s">
        <v>1628</v>
      </c>
      <c r="E228" s="661" t="s">
        <v>1770</v>
      </c>
      <c r="F228" s="664"/>
      <c r="G228" s="664"/>
      <c r="H228" s="677">
        <v>0</v>
      </c>
      <c r="I228" s="664">
        <v>4</v>
      </c>
      <c r="J228" s="664">
        <v>540.84048407893488</v>
      </c>
      <c r="K228" s="677">
        <v>1</v>
      </c>
      <c r="L228" s="664">
        <v>4</v>
      </c>
      <c r="M228" s="665">
        <v>540.84048407893488</v>
      </c>
    </row>
    <row r="229" spans="1:13" ht="14.4" customHeight="1" x14ac:dyDescent="0.3">
      <c r="A229" s="660" t="s">
        <v>596</v>
      </c>
      <c r="B229" s="661" t="s">
        <v>2988</v>
      </c>
      <c r="C229" s="661" t="s">
        <v>2607</v>
      </c>
      <c r="D229" s="661" t="s">
        <v>2989</v>
      </c>
      <c r="E229" s="661" t="s">
        <v>3058</v>
      </c>
      <c r="F229" s="664"/>
      <c r="G229" s="664"/>
      <c r="H229" s="677">
        <v>0</v>
      </c>
      <c r="I229" s="664">
        <v>10</v>
      </c>
      <c r="J229" s="664">
        <v>2245.4604723740822</v>
      </c>
      <c r="K229" s="677">
        <v>1</v>
      </c>
      <c r="L229" s="664">
        <v>10</v>
      </c>
      <c r="M229" s="665">
        <v>2245.4604723740822</v>
      </c>
    </row>
    <row r="230" spans="1:13" ht="14.4" customHeight="1" x14ac:dyDescent="0.3">
      <c r="A230" s="660" t="s">
        <v>596</v>
      </c>
      <c r="B230" s="661" t="s">
        <v>3029</v>
      </c>
      <c r="C230" s="661" t="s">
        <v>1894</v>
      </c>
      <c r="D230" s="661" t="s">
        <v>1895</v>
      </c>
      <c r="E230" s="661" t="s">
        <v>3030</v>
      </c>
      <c r="F230" s="664"/>
      <c r="G230" s="664"/>
      <c r="H230" s="677">
        <v>0</v>
      </c>
      <c r="I230" s="664">
        <v>5</v>
      </c>
      <c r="J230" s="664">
        <v>1685.1999999999998</v>
      </c>
      <c r="K230" s="677">
        <v>1</v>
      </c>
      <c r="L230" s="664">
        <v>5</v>
      </c>
      <c r="M230" s="665">
        <v>1685.1999999999998</v>
      </c>
    </row>
    <row r="231" spans="1:13" ht="14.4" customHeight="1" x14ac:dyDescent="0.3">
      <c r="A231" s="660" t="s">
        <v>596</v>
      </c>
      <c r="B231" s="661" t="s">
        <v>3078</v>
      </c>
      <c r="C231" s="661" t="s">
        <v>2840</v>
      </c>
      <c r="D231" s="661" t="s">
        <v>2841</v>
      </c>
      <c r="E231" s="661" t="s">
        <v>2842</v>
      </c>
      <c r="F231" s="664"/>
      <c r="G231" s="664"/>
      <c r="H231" s="677">
        <v>0</v>
      </c>
      <c r="I231" s="664">
        <v>31</v>
      </c>
      <c r="J231" s="664">
        <v>79637.5</v>
      </c>
      <c r="K231" s="677">
        <v>1</v>
      </c>
      <c r="L231" s="664">
        <v>31</v>
      </c>
      <c r="M231" s="665">
        <v>79637.5</v>
      </c>
    </row>
    <row r="232" spans="1:13" ht="14.4" customHeight="1" x14ac:dyDescent="0.3">
      <c r="A232" s="660" t="s">
        <v>596</v>
      </c>
      <c r="B232" s="661" t="s">
        <v>3065</v>
      </c>
      <c r="C232" s="661" t="s">
        <v>2837</v>
      </c>
      <c r="D232" s="661" t="s">
        <v>2838</v>
      </c>
      <c r="E232" s="661" t="s">
        <v>2839</v>
      </c>
      <c r="F232" s="664"/>
      <c r="G232" s="664"/>
      <c r="H232" s="677">
        <v>0</v>
      </c>
      <c r="I232" s="664">
        <v>138</v>
      </c>
      <c r="J232" s="664">
        <v>99757.19863666188</v>
      </c>
      <c r="K232" s="677">
        <v>1</v>
      </c>
      <c r="L232" s="664">
        <v>138</v>
      </c>
      <c r="M232" s="665">
        <v>99757.19863666188</v>
      </c>
    </row>
    <row r="233" spans="1:13" ht="14.4" customHeight="1" x14ac:dyDescent="0.3">
      <c r="A233" s="660" t="s">
        <v>596</v>
      </c>
      <c r="B233" s="661" t="s">
        <v>3065</v>
      </c>
      <c r="C233" s="661" t="s">
        <v>2168</v>
      </c>
      <c r="D233" s="661" t="s">
        <v>3066</v>
      </c>
      <c r="E233" s="661" t="s">
        <v>3067</v>
      </c>
      <c r="F233" s="664">
        <v>26</v>
      </c>
      <c r="G233" s="664">
        <v>6778.9629395272868</v>
      </c>
      <c r="H233" s="677">
        <v>1</v>
      </c>
      <c r="I233" s="664"/>
      <c r="J233" s="664"/>
      <c r="K233" s="677">
        <v>0</v>
      </c>
      <c r="L233" s="664">
        <v>26</v>
      </c>
      <c r="M233" s="665">
        <v>6778.9629395272868</v>
      </c>
    </row>
    <row r="234" spans="1:13" ht="14.4" customHeight="1" x14ac:dyDescent="0.3">
      <c r="A234" s="660" t="s">
        <v>596</v>
      </c>
      <c r="B234" s="661" t="s">
        <v>3031</v>
      </c>
      <c r="C234" s="661" t="s">
        <v>1835</v>
      </c>
      <c r="D234" s="661" t="s">
        <v>1836</v>
      </c>
      <c r="E234" s="661" t="s">
        <v>1837</v>
      </c>
      <c r="F234" s="664"/>
      <c r="G234" s="664"/>
      <c r="H234" s="677">
        <v>0</v>
      </c>
      <c r="I234" s="664">
        <v>15</v>
      </c>
      <c r="J234" s="664">
        <v>4290.0079809296431</v>
      </c>
      <c r="K234" s="677">
        <v>1</v>
      </c>
      <c r="L234" s="664">
        <v>15</v>
      </c>
      <c r="M234" s="665">
        <v>4290.0079809296431</v>
      </c>
    </row>
    <row r="235" spans="1:13" ht="14.4" customHeight="1" x14ac:dyDescent="0.3">
      <c r="A235" s="660" t="s">
        <v>596</v>
      </c>
      <c r="B235" s="661" t="s">
        <v>3031</v>
      </c>
      <c r="C235" s="661" t="s">
        <v>2599</v>
      </c>
      <c r="D235" s="661" t="s">
        <v>1836</v>
      </c>
      <c r="E235" s="661" t="s">
        <v>2600</v>
      </c>
      <c r="F235" s="664"/>
      <c r="G235" s="664"/>
      <c r="H235" s="677">
        <v>0</v>
      </c>
      <c r="I235" s="664">
        <v>2</v>
      </c>
      <c r="J235" s="664">
        <v>1780.2</v>
      </c>
      <c r="K235" s="677">
        <v>1</v>
      </c>
      <c r="L235" s="664">
        <v>2</v>
      </c>
      <c r="M235" s="665">
        <v>1780.2</v>
      </c>
    </row>
    <row r="236" spans="1:13" ht="14.4" customHeight="1" x14ac:dyDescent="0.3">
      <c r="A236" s="660" t="s">
        <v>596</v>
      </c>
      <c r="B236" s="661" t="s">
        <v>3031</v>
      </c>
      <c r="C236" s="661" t="s">
        <v>627</v>
      </c>
      <c r="D236" s="661" t="s">
        <v>3032</v>
      </c>
      <c r="E236" s="661" t="s">
        <v>629</v>
      </c>
      <c r="F236" s="664">
        <v>9</v>
      </c>
      <c r="G236" s="664">
        <v>983.25</v>
      </c>
      <c r="H236" s="677">
        <v>1</v>
      </c>
      <c r="I236" s="664"/>
      <c r="J236" s="664"/>
      <c r="K236" s="677">
        <v>0</v>
      </c>
      <c r="L236" s="664">
        <v>9</v>
      </c>
      <c r="M236" s="665">
        <v>983.25</v>
      </c>
    </row>
    <row r="237" spans="1:13" ht="14.4" customHeight="1" x14ac:dyDescent="0.3">
      <c r="A237" s="660" t="s">
        <v>596</v>
      </c>
      <c r="B237" s="661" t="s">
        <v>3037</v>
      </c>
      <c r="C237" s="661" t="s">
        <v>1651</v>
      </c>
      <c r="D237" s="661" t="s">
        <v>1652</v>
      </c>
      <c r="E237" s="661" t="s">
        <v>1653</v>
      </c>
      <c r="F237" s="664"/>
      <c r="G237" s="664"/>
      <c r="H237" s="677">
        <v>0</v>
      </c>
      <c r="I237" s="664">
        <v>49</v>
      </c>
      <c r="J237" s="664">
        <v>7081.9728284503026</v>
      </c>
      <c r="K237" s="677">
        <v>1</v>
      </c>
      <c r="L237" s="664">
        <v>49</v>
      </c>
      <c r="M237" s="665">
        <v>7081.9728284503026</v>
      </c>
    </row>
    <row r="238" spans="1:13" ht="14.4" customHeight="1" thickBot="1" x14ac:dyDescent="0.35">
      <c r="A238" s="666" t="s">
        <v>596</v>
      </c>
      <c r="B238" s="667" t="s">
        <v>3037</v>
      </c>
      <c r="C238" s="667" t="s">
        <v>2602</v>
      </c>
      <c r="D238" s="667" t="s">
        <v>1652</v>
      </c>
      <c r="E238" s="667" t="s">
        <v>2603</v>
      </c>
      <c r="F238" s="670"/>
      <c r="G238" s="670"/>
      <c r="H238" s="678">
        <v>0</v>
      </c>
      <c r="I238" s="670">
        <v>111</v>
      </c>
      <c r="J238" s="670">
        <v>16364.732129089094</v>
      </c>
      <c r="K238" s="678">
        <v>1</v>
      </c>
      <c r="L238" s="670">
        <v>111</v>
      </c>
      <c r="M238" s="671">
        <v>16364.732129089094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5394</v>
      </c>
      <c r="C3" s="460">
        <f>SUM(C6:C1048576)</f>
        <v>1412</v>
      </c>
      <c r="D3" s="460">
        <f>SUM(D6:D1048576)</f>
        <v>740</v>
      </c>
      <c r="E3" s="461">
        <f>SUM(E6:E1048576)</f>
        <v>0</v>
      </c>
      <c r="F3" s="458">
        <f>IF(SUM($B3:$E3)=0,"",B3/SUM($B3:$E3))</f>
        <v>0.7148157964484495</v>
      </c>
      <c r="G3" s="456">
        <f t="shared" ref="G3:I3" si="0">IF(SUM($B3:$E3)=0,"",C3/SUM($B3:$E3))</f>
        <v>0.18711900344553406</v>
      </c>
      <c r="H3" s="456">
        <f t="shared" si="0"/>
        <v>9.8065200106016437E-2</v>
      </c>
      <c r="I3" s="457">
        <f t="shared" si="0"/>
        <v>0</v>
      </c>
      <c r="J3" s="460">
        <f>SUM(J6:J1048576)</f>
        <v>517</v>
      </c>
      <c r="K3" s="460">
        <f>SUM(K6:K1048576)</f>
        <v>528</v>
      </c>
      <c r="L3" s="460">
        <f>SUM(L6:L1048576)</f>
        <v>740</v>
      </c>
      <c r="M3" s="461">
        <f>SUM(M6:M1048576)</f>
        <v>0</v>
      </c>
      <c r="N3" s="458">
        <f>IF(SUM($J3:$M3)=0,"",J3/SUM($J3:$M3))</f>
        <v>0.28963585434173672</v>
      </c>
      <c r="O3" s="456">
        <f t="shared" ref="O3:Q3" si="1">IF(SUM($J3:$M3)=0,"",K3/SUM($J3:$M3))</f>
        <v>0.2957983193277311</v>
      </c>
      <c r="P3" s="456">
        <f t="shared" si="1"/>
        <v>0.41456582633053224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3080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3081</v>
      </c>
      <c r="B7" s="709">
        <v>1796</v>
      </c>
      <c r="C7" s="664">
        <v>634</v>
      </c>
      <c r="D7" s="664">
        <v>378</v>
      </c>
      <c r="E7" s="665"/>
      <c r="F7" s="706">
        <v>0.63960113960113962</v>
      </c>
      <c r="G7" s="677">
        <v>0.2257834757834758</v>
      </c>
      <c r="H7" s="677">
        <v>0.13461538461538461</v>
      </c>
      <c r="I7" s="712">
        <v>0</v>
      </c>
      <c r="J7" s="709">
        <v>134</v>
      </c>
      <c r="K7" s="664">
        <v>237</v>
      </c>
      <c r="L7" s="664">
        <v>378</v>
      </c>
      <c r="M7" s="665"/>
      <c r="N7" s="706">
        <v>0.17890520694259013</v>
      </c>
      <c r="O7" s="677">
        <v>0.31642189586114822</v>
      </c>
      <c r="P7" s="677">
        <v>0.50467289719626163</v>
      </c>
      <c r="Q7" s="700">
        <v>0</v>
      </c>
    </row>
    <row r="8" spans="1:17" ht="14.4" customHeight="1" x14ac:dyDescent="0.3">
      <c r="A8" s="703" t="s">
        <v>3082</v>
      </c>
      <c r="B8" s="709">
        <v>45</v>
      </c>
      <c r="C8" s="664"/>
      <c r="D8" s="664"/>
      <c r="E8" s="665"/>
      <c r="F8" s="706">
        <v>1</v>
      </c>
      <c r="G8" s="677">
        <v>0</v>
      </c>
      <c r="H8" s="677">
        <v>0</v>
      </c>
      <c r="I8" s="712">
        <v>0</v>
      </c>
      <c r="J8" s="709">
        <v>18</v>
      </c>
      <c r="K8" s="664"/>
      <c r="L8" s="664"/>
      <c r="M8" s="665"/>
      <c r="N8" s="706">
        <v>1</v>
      </c>
      <c r="O8" s="677">
        <v>0</v>
      </c>
      <c r="P8" s="677">
        <v>0</v>
      </c>
      <c r="Q8" s="700">
        <v>0</v>
      </c>
    </row>
    <row r="9" spans="1:17" ht="14.4" customHeight="1" x14ac:dyDescent="0.3">
      <c r="A9" s="703" t="s">
        <v>3083</v>
      </c>
      <c r="B9" s="709">
        <v>2152</v>
      </c>
      <c r="C9" s="664">
        <v>749</v>
      </c>
      <c r="D9" s="664">
        <v>362</v>
      </c>
      <c r="E9" s="665"/>
      <c r="F9" s="706">
        <v>0.65951578302175917</v>
      </c>
      <c r="G9" s="677">
        <v>0.22954336500153233</v>
      </c>
      <c r="H9" s="677">
        <v>0.11094085197670855</v>
      </c>
      <c r="I9" s="712">
        <v>0</v>
      </c>
      <c r="J9" s="709">
        <v>128</v>
      </c>
      <c r="K9" s="664">
        <v>270</v>
      </c>
      <c r="L9" s="664">
        <v>362</v>
      </c>
      <c r="M9" s="665"/>
      <c r="N9" s="706">
        <v>0.16842105263157894</v>
      </c>
      <c r="O9" s="677">
        <v>0.35526315789473684</v>
      </c>
      <c r="P9" s="677">
        <v>0.47631578947368419</v>
      </c>
      <c r="Q9" s="700">
        <v>0</v>
      </c>
    </row>
    <row r="10" spans="1:17" ht="14.4" customHeight="1" thickBot="1" x14ac:dyDescent="0.35">
      <c r="A10" s="704" t="s">
        <v>3084</v>
      </c>
      <c r="B10" s="710">
        <v>1401</v>
      </c>
      <c r="C10" s="670">
        <v>29</v>
      </c>
      <c r="D10" s="670"/>
      <c r="E10" s="671"/>
      <c r="F10" s="707">
        <v>0.97972027972027975</v>
      </c>
      <c r="G10" s="678">
        <v>2.0279720279720279E-2</v>
      </c>
      <c r="H10" s="678">
        <v>0</v>
      </c>
      <c r="I10" s="713">
        <v>0</v>
      </c>
      <c r="J10" s="710">
        <v>237</v>
      </c>
      <c r="K10" s="670">
        <v>21</v>
      </c>
      <c r="L10" s="670"/>
      <c r="M10" s="671"/>
      <c r="N10" s="707">
        <v>0.91860465116279066</v>
      </c>
      <c r="O10" s="678">
        <v>8.1395348837209308E-2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50</v>
      </c>
      <c r="B5" s="645" t="s">
        <v>580</v>
      </c>
      <c r="C5" s="648">
        <v>1008434.0499999998</v>
      </c>
      <c r="D5" s="648">
        <v>2658.5</v>
      </c>
      <c r="E5" s="648">
        <v>448836.5299999998</v>
      </c>
      <c r="F5" s="714">
        <v>0.44508268041921023</v>
      </c>
      <c r="G5" s="648">
        <v>1087.5</v>
      </c>
      <c r="H5" s="714">
        <v>0.40906526236599589</v>
      </c>
      <c r="I5" s="648">
        <v>559597.5199999999</v>
      </c>
      <c r="J5" s="714">
        <v>0.5549173195807896</v>
      </c>
      <c r="K5" s="648">
        <v>1571</v>
      </c>
      <c r="L5" s="714">
        <v>0.59093473763400417</v>
      </c>
      <c r="M5" s="648" t="s">
        <v>74</v>
      </c>
      <c r="N5" s="277"/>
    </row>
    <row r="6" spans="1:14" ht="14.4" customHeight="1" x14ac:dyDescent="0.3">
      <c r="A6" s="644">
        <v>50</v>
      </c>
      <c r="B6" s="645" t="s">
        <v>3085</v>
      </c>
      <c r="C6" s="648">
        <v>866518.47999999975</v>
      </c>
      <c r="D6" s="648">
        <v>2075</v>
      </c>
      <c r="E6" s="648">
        <v>313557.53999999975</v>
      </c>
      <c r="F6" s="714">
        <v>0.36185903386619039</v>
      </c>
      <c r="G6" s="648">
        <v>527</v>
      </c>
      <c r="H6" s="714">
        <v>0.25397590361445782</v>
      </c>
      <c r="I6" s="648">
        <v>552960.93999999994</v>
      </c>
      <c r="J6" s="714">
        <v>0.63814096613380955</v>
      </c>
      <c r="K6" s="648">
        <v>1548</v>
      </c>
      <c r="L6" s="714">
        <v>0.74602409638554212</v>
      </c>
      <c r="M6" s="648" t="s">
        <v>1</v>
      </c>
      <c r="N6" s="277"/>
    </row>
    <row r="7" spans="1:14" ht="14.4" customHeight="1" x14ac:dyDescent="0.3">
      <c r="A7" s="644">
        <v>50</v>
      </c>
      <c r="B7" s="645" t="s">
        <v>3086</v>
      </c>
      <c r="C7" s="648">
        <v>0</v>
      </c>
      <c r="D7" s="648">
        <v>3</v>
      </c>
      <c r="E7" s="648">
        <v>0</v>
      </c>
      <c r="F7" s="714" t="s">
        <v>581</v>
      </c>
      <c r="G7" s="648">
        <v>2</v>
      </c>
      <c r="H7" s="714">
        <v>0.66666666666666663</v>
      </c>
      <c r="I7" s="648">
        <v>0</v>
      </c>
      <c r="J7" s="714" t="s">
        <v>581</v>
      </c>
      <c r="K7" s="648">
        <v>1</v>
      </c>
      <c r="L7" s="714">
        <v>0.33333333333333331</v>
      </c>
      <c r="M7" s="648" t="s">
        <v>1</v>
      </c>
      <c r="N7" s="277"/>
    </row>
    <row r="8" spans="1:14" ht="14.4" customHeight="1" x14ac:dyDescent="0.3">
      <c r="A8" s="644">
        <v>50</v>
      </c>
      <c r="B8" s="645" t="s">
        <v>3087</v>
      </c>
      <c r="C8" s="648">
        <v>141915.57</v>
      </c>
      <c r="D8" s="648">
        <v>580.5</v>
      </c>
      <c r="E8" s="648">
        <v>135278.99000000002</v>
      </c>
      <c r="F8" s="714">
        <v>0.95323571613741898</v>
      </c>
      <c r="G8" s="648">
        <v>558.5</v>
      </c>
      <c r="H8" s="714">
        <v>0.96210163652024117</v>
      </c>
      <c r="I8" s="648">
        <v>6636.5799999999981</v>
      </c>
      <c r="J8" s="714">
        <v>4.6764283862581094E-2</v>
      </c>
      <c r="K8" s="648">
        <v>22</v>
      </c>
      <c r="L8" s="714">
        <v>3.7898363479758827E-2</v>
      </c>
      <c r="M8" s="648" t="s">
        <v>1</v>
      </c>
      <c r="N8" s="277"/>
    </row>
    <row r="9" spans="1:14" ht="14.4" customHeight="1" x14ac:dyDescent="0.3">
      <c r="A9" s="644" t="s">
        <v>579</v>
      </c>
      <c r="B9" s="645" t="s">
        <v>3</v>
      </c>
      <c r="C9" s="648">
        <v>1008434.0499999998</v>
      </c>
      <c r="D9" s="648">
        <v>2658.5</v>
      </c>
      <c r="E9" s="648">
        <v>448836.5299999998</v>
      </c>
      <c r="F9" s="714">
        <v>0.44508268041921023</v>
      </c>
      <c r="G9" s="648">
        <v>1087.5</v>
      </c>
      <c r="H9" s="714">
        <v>0.40906526236599589</v>
      </c>
      <c r="I9" s="648">
        <v>559597.5199999999</v>
      </c>
      <c r="J9" s="714">
        <v>0.5549173195807896</v>
      </c>
      <c r="K9" s="648">
        <v>1571</v>
      </c>
      <c r="L9" s="714">
        <v>0.59093473763400417</v>
      </c>
      <c r="M9" s="648" t="s">
        <v>584</v>
      </c>
      <c r="N9" s="277"/>
    </row>
    <row r="11" spans="1:14" ht="14.4" customHeight="1" x14ac:dyDescent="0.3">
      <c r="A11" s="644">
        <v>50</v>
      </c>
      <c r="B11" s="645" t="s">
        <v>580</v>
      </c>
      <c r="C11" s="648" t="s">
        <v>581</v>
      </c>
      <c r="D11" s="648" t="s">
        <v>581</v>
      </c>
      <c r="E11" s="648" t="s">
        <v>581</v>
      </c>
      <c r="F11" s="714" t="s">
        <v>581</v>
      </c>
      <c r="G11" s="648" t="s">
        <v>581</v>
      </c>
      <c r="H11" s="714" t="s">
        <v>581</v>
      </c>
      <c r="I11" s="648" t="s">
        <v>581</v>
      </c>
      <c r="J11" s="714" t="s">
        <v>581</v>
      </c>
      <c r="K11" s="648" t="s">
        <v>581</v>
      </c>
      <c r="L11" s="714" t="s">
        <v>581</v>
      </c>
      <c r="M11" s="648" t="s">
        <v>74</v>
      </c>
      <c r="N11" s="277"/>
    </row>
    <row r="12" spans="1:14" ht="14.4" customHeight="1" x14ac:dyDescent="0.3">
      <c r="A12" s="644">
        <v>89301501</v>
      </c>
      <c r="B12" s="645" t="s">
        <v>3085</v>
      </c>
      <c r="C12" s="648">
        <v>236330.25000000029</v>
      </c>
      <c r="D12" s="648">
        <v>1116</v>
      </c>
      <c r="E12" s="648">
        <v>39858.219999999958</v>
      </c>
      <c r="F12" s="714">
        <v>0.1686547532531274</v>
      </c>
      <c r="G12" s="648">
        <v>159</v>
      </c>
      <c r="H12" s="714">
        <v>0.1424731182795699</v>
      </c>
      <c r="I12" s="648">
        <v>196472.03000000032</v>
      </c>
      <c r="J12" s="714">
        <v>0.8313452467468726</v>
      </c>
      <c r="K12" s="648">
        <v>957</v>
      </c>
      <c r="L12" s="714">
        <v>0.85752688172043012</v>
      </c>
      <c r="M12" s="648" t="s">
        <v>1</v>
      </c>
      <c r="N12" s="277"/>
    </row>
    <row r="13" spans="1:14" ht="14.4" customHeight="1" x14ac:dyDescent="0.3">
      <c r="A13" s="644" t="s">
        <v>3088</v>
      </c>
      <c r="B13" s="645" t="s">
        <v>3089</v>
      </c>
      <c r="C13" s="648">
        <v>236330.25000000029</v>
      </c>
      <c r="D13" s="648">
        <v>1116</v>
      </c>
      <c r="E13" s="648">
        <v>39858.219999999958</v>
      </c>
      <c r="F13" s="714">
        <v>0.1686547532531274</v>
      </c>
      <c r="G13" s="648">
        <v>159</v>
      </c>
      <c r="H13" s="714">
        <v>0.1424731182795699</v>
      </c>
      <c r="I13" s="648">
        <v>196472.03000000032</v>
      </c>
      <c r="J13" s="714">
        <v>0.8313452467468726</v>
      </c>
      <c r="K13" s="648">
        <v>957</v>
      </c>
      <c r="L13" s="714">
        <v>0.85752688172043012</v>
      </c>
      <c r="M13" s="648" t="s">
        <v>588</v>
      </c>
      <c r="N13" s="277"/>
    </row>
    <row r="14" spans="1:14" ht="14.4" customHeight="1" x14ac:dyDescent="0.3">
      <c r="A14" s="644" t="s">
        <v>581</v>
      </c>
      <c r="B14" s="645" t="s">
        <v>581</v>
      </c>
      <c r="C14" s="648" t="s">
        <v>581</v>
      </c>
      <c r="D14" s="648" t="s">
        <v>581</v>
      </c>
      <c r="E14" s="648" t="s">
        <v>581</v>
      </c>
      <c r="F14" s="714" t="s">
        <v>581</v>
      </c>
      <c r="G14" s="648" t="s">
        <v>581</v>
      </c>
      <c r="H14" s="714" t="s">
        <v>581</v>
      </c>
      <c r="I14" s="648" t="s">
        <v>581</v>
      </c>
      <c r="J14" s="714" t="s">
        <v>581</v>
      </c>
      <c r="K14" s="648" t="s">
        <v>581</v>
      </c>
      <c r="L14" s="714" t="s">
        <v>581</v>
      </c>
      <c r="M14" s="648" t="s">
        <v>589</v>
      </c>
      <c r="N14" s="277"/>
    </row>
    <row r="15" spans="1:14" ht="14.4" customHeight="1" x14ac:dyDescent="0.3">
      <c r="A15" s="644">
        <v>89301502</v>
      </c>
      <c r="B15" s="645" t="s">
        <v>3085</v>
      </c>
      <c r="C15" s="648">
        <v>630143.33999999985</v>
      </c>
      <c r="D15" s="648">
        <v>957</v>
      </c>
      <c r="E15" s="648">
        <v>273699.31999999989</v>
      </c>
      <c r="F15" s="714">
        <v>0.4343445413546701</v>
      </c>
      <c r="G15" s="648">
        <v>368</v>
      </c>
      <c r="H15" s="714">
        <v>0.38453500522466039</v>
      </c>
      <c r="I15" s="648">
        <v>356444.01999999996</v>
      </c>
      <c r="J15" s="714">
        <v>0.56565545864532984</v>
      </c>
      <c r="K15" s="648">
        <v>589</v>
      </c>
      <c r="L15" s="714">
        <v>0.61546499477533956</v>
      </c>
      <c r="M15" s="648" t="s">
        <v>1</v>
      </c>
      <c r="N15" s="277"/>
    </row>
    <row r="16" spans="1:14" ht="14.4" customHeight="1" x14ac:dyDescent="0.3">
      <c r="A16" s="644">
        <v>89301502</v>
      </c>
      <c r="B16" s="645" t="s">
        <v>3086</v>
      </c>
      <c r="C16" s="648">
        <v>0</v>
      </c>
      <c r="D16" s="648">
        <v>3</v>
      </c>
      <c r="E16" s="648">
        <v>0</v>
      </c>
      <c r="F16" s="714" t="s">
        <v>581</v>
      </c>
      <c r="G16" s="648">
        <v>2</v>
      </c>
      <c r="H16" s="714">
        <v>0.66666666666666663</v>
      </c>
      <c r="I16" s="648">
        <v>0</v>
      </c>
      <c r="J16" s="714" t="s">
        <v>581</v>
      </c>
      <c r="K16" s="648">
        <v>1</v>
      </c>
      <c r="L16" s="714">
        <v>0.33333333333333331</v>
      </c>
      <c r="M16" s="648" t="s">
        <v>1</v>
      </c>
      <c r="N16" s="277"/>
    </row>
    <row r="17" spans="1:14" ht="14.4" customHeight="1" x14ac:dyDescent="0.3">
      <c r="A17" s="644">
        <v>89301502</v>
      </c>
      <c r="B17" s="645" t="s">
        <v>3087</v>
      </c>
      <c r="C17" s="648">
        <v>141915.57</v>
      </c>
      <c r="D17" s="648">
        <v>580.5</v>
      </c>
      <c r="E17" s="648">
        <v>135278.99000000002</v>
      </c>
      <c r="F17" s="714">
        <v>0.95323571613741898</v>
      </c>
      <c r="G17" s="648">
        <v>558.5</v>
      </c>
      <c r="H17" s="714">
        <v>0.96210163652024117</v>
      </c>
      <c r="I17" s="648">
        <v>6636.5799999999981</v>
      </c>
      <c r="J17" s="714">
        <v>4.6764283862581094E-2</v>
      </c>
      <c r="K17" s="648">
        <v>22</v>
      </c>
      <c r="L17" s="714">
        <v>3.7898363479758827E-2</v>
      </c>
      <c r="M17" s="648" t="s">
        <v>1</v>
      </c>
      <c r="N17" s="277"/>
    </row>
    <row r="18" spans="1:14" ht="14.4" customHeight="1" x14ac:dyDescent="0.3">
      <c r="A18" s="644" t="s">
        <v>3090</v>
      </c>
      <c r="B18" s="645" t="s">
        <v>3091</v>
      </c>
      <c r="C18" s="648">
        <v>772058.90999999992</v>
      </c>
      <c r="D18" s="648">
        <v>1540.5</v>
      </c>
      <c r="E18" s="648">
        <v>408978.30999999994</v>
      </c>
      <c r="F18" s="714">
        <v>0.52972422790898166</v>
      </c>
      <c r="G18" s="648">
        <v>928.5</v>
      </c>
      <c r="H18" s="714">
        <v>0.60272638753651409</v>
      </c>
      <c r="I18" s="648">
        <v>363080.6</v>
      </c>
      <c r="J18" s="714">
        <v>0.47027577209101828</v>
      </c>
      <c r="K18" s="648">
        <v>612</v>
      </c>
      <c r="L18" s="714">
        <v>0.39727361246348586</v>
      </c>
      <c r="M18" s="648" t="s">
        <v>588</v>
      </c>
      <c r="N18" s="277"/>
    </row>
    <row r="19" spans="1:14" ht="14.4" customHeight="1" x14ac:dyDescent="0.3">
      <c r="A19" s="644" t="s">
        <v>581</v>
      </c>
      <c r="B19" s="645" t="s">
        <v>581</v>
      </c>
      <c r="C19" s="648" t="s">
        <v>581</v>
      </c>
      <c r="D19" s="648" t="s">
        <v>581</v>
      </c>
      <c r="E19" s="648" t="s">
        <v>581</v>
      </c>
      <c r="F19" s="714" t="s">
        <v>581</v>
      </c>
      <c r="G19" s="648" t="s">
        <v>581</v>
      </c>
      <c r="H19" s="714" t="s">
        <v>581</v>
      </c>
      <c r="I19" s="648" t="s">
        <v>581</v>
      </c>
      <c r="J19" s="714" t="s">
        <v>581</v>
      </c>
      <c r="K19" s="648" t="s">
        <v>581</v>
      </c>
      <c r="L19" s="714" t="s">
        <v>581</v>
      </c>
      <c r="M19" s="648" t="s">
        <v>589</v>
      </c>
      <c r="N19" s="277"/>
    </row>
    <row r="20" spans="1:14" ht="14.4" customHeight="1" x14ac:dyDescent="0.3">
      <c r="A20" s="644">
        <v>89301506</v>
      </c>
      <c r="B20" s="645" t="s">
        <v>3085</v>
      </c>
      <c r="C20" s="648">
        <v>44.89</v>
      </c>
      <c r="D20" s="648">
        <v>2</v>
      </c>
      <c r="E20" s="648" t="s">
        <v>581</v>
      </c>
      <c r="F20" s="714">
        <v>0</v>
      </c>
      <c r="G20" s="648" t="s">
        <v>581</v>
      </c>
      <c r="H20" s="714">
        <v>0</v>
      </c>
      <c r="I20" s="648">
        <v>44.89</v>
      </c>
      <c r="J20" s="714">
        <v>1</v>
      </c>
      <c r="K20" s="648">
        <v>2</v>
      </c>
      <c r="L20" s="714">
        <v>1</v>
      </c>
      <c r="M20" s="648" t="s">
        <v>1</v>
      </c>
      <c r="N20" s="277"/>
    </row>
    <row r="21" spans="1:14" ht="14.4" customHeight="1" x14ac:dyDescent="0.3">
      <c r="A21" s="644" t="s">
        <v>3092</v>
      </c>
      <c r="B21" s="645" t="s">
        <v>3093</v>
      </c>
      <c r="C21" s="648">
        <v>44.89</v>
      </c>
      <c r="D21" s="648">
        <v>2</v>
      </c>
      <c r="E21" s="648" t="s">
        <v>581</v>
      </c>
      <c r="F21" s="714">
        <v>0</v>
      </c>
      <c r="G21" s="648" t="s">
        <v>581</v>
      </c>
      <c r="H21" s="714">
        <v>0</v>
      </c>
      <c r="I21" s="648">
        <v>44.89</v>
      </c>
      <c r="J21" s="714">
        <v>1</v>
      </c>
      <c r="K21" s="648">
        <v>2</v>
      </c>
      <c r="L21" s="714">
        <v>1</v>
      </c>
      <c r="M21" s="648" t="s">
        <v>588</v>
      </c>
      <c r="N21" s="277"/>
    </row>
    <row r="22" spans="1:14" ht="14.4" customHeight="1" x14ac:dyDescent="0.3">
      <c r="A22" s="644" t="s">
        <v>581</v>
      </c>
      <c r="B22" s="645" t="s">
        <v>581</v>
      </c>
      <c r="C22" s="648" t="s">
        <v>581</v>
      </c>
      <c r="D22" s="648" t="s">
        <v>581</v>
      </c>
      <c r="E22" s="648" t="s">
        <v>581</v>
      </c>
      <c r="F22" s="714" t="s">
        <v>581</v>
      </c>
      <c r="G22" s="648" t="s">
        <v>581</v>
      </c>
      <c r="H22" s="714" t="s">
        <v>581</v>
      </c>
      <c r="I22" s="648" t="s">
        <v>581</v>
      </c>
      <c r="J22" s="714" t="s">
        <v>581</v>
      </c>
      <c r="K22" s="648" t="s">
        <v>581</v>
      </c>
      <c r="L22" s="714" t="s">
        <v>581</v>
      </c>
      <c r="M22" s="648" t="s">
        <v>589</v>
      </c>
      <c r="N22" s="277"/>
    </row>
    <row r="23" spans="1:14" ht="14.4" customHeight="1" x14ac:dyDescent="0.3">
      <c r="A23" s="644" t="s">
        <v>579</v>
      </c>
      <c r="B23" s="645" t="s">
        <v>583</v>
      </c>
      <c r="C23" s="648">
        <v>1008434.0500000002</v>
      </c>
      <c r="D23" s="648">
        <v>2658.5</v>
      </c>
      <c r="E23" s="648">
        <v>448836.52999999991</v>
      </c>
      <c r="F23" s="714">
        <v>0.44508268041921017</v>
      </c>
      <c r="G23" s="648">
        <v>1087.5</v>
      </c>
      <c r="H23" s="714">
        <v>0.40906526236599589</v>
      </c>
      <c r="I23" s="648">
        <v>559597.52000000025</v>
      </c>
      <c r="J23" s="714">
        <v>0.55491731958078983</v>
      </c>
      <c r="K23" s="648">
        <v>1571</v>
      </c>
      <c r="L23" s="714">
        <v>0.59093473763400417</v>
      </c>
      <c r="M23" s="648" t="s">
        <v>584</v>
      </c>
      <c r="N23" s="277"/>
    </row>
  </sheetData>
  <autoFilter ref="A4:M4"/>
  <mergeCells count="4">
    <mergeCell ref="E3:H3"/>
    <mergeCell ref="C3:D3"/>
    <mergeCell ref="I3:L3"/>
    <mergeCell ref="A1:L1"/>
  </mergeCells>
  <conditionalFormatting sqref="F4 F10 F24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3">
    <cfRule type="expression" dxfId="46" priority="4">
      <formula>AND(LEFT(M11,6)&lt;&gt;"mezera",M11&lt;&gt;"")</formula>
    </cfRule>
  </conditionalFormatting>
  <conditionalFormatting sqref="A11:A23">
    <cfRule type="expression" dxfId="45" priority="2">
      <formula>AND(M11&lt;&gt;"",M11&lt;&gt;"mezeraKL")</formula>
    </cfRule>
  </conditionalFormatting>
  <conditionalFormatting sqref="F11:F23">
    <cfRule type="cellIs" dxfId="44" priority="1" operator="lessThan">
      <formula>0.6</formula>
    </cfRule>
  </conditionalFormatting>
  <conditionalFormatting sqref="B11:L23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3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3094</v>
      </c>
      <c r="B5" s="708">
        <v>628.05999999999995</v>
      </c>
      <c r="C5" s="655">
        <v>1</v>
      </c>
      <c r="D5" s="719">
        <v>1</v>
      </c>
      <c r="E5" s="722" t="s">
        <v>3094</v>
      </c>
      <c r="F5" s="708">
        <v>628.05999999999995</v>
      </c>
      <c r="G5" s="676">
        <v>1</v>
      </c>
      <c r="H5" s="658">
        <v>1</v>
      </c>
      <c r="I5" s="699">
        <v>1</v>
      </c>
      <c r="J5" s="725"/>
      <c r="K5" s="676">
        <v>0</v>
      </c>
      <c r="L5" s="658"/>
      <c r="M5" s="699">
        <v>0</v>
      </c>
    </row>
    <row r="6" spans="1:13" ht="14.4" customHeight="1" x14ac:dyDescent="0.3">
      <c r="A6" s="716" t="s">
        <v>3095</v>
      </c>
      <c r="B6" s="709">
        <v>11911.7</v>
      </c>
      <c r="C6" s="661">
        <v>1</v>
      </c>
      <c r="D6" s="720">
        <v>49</v>
      </c>
      <c r="E6" s="723" t="s">
        <v>3095</v>
      </c>
      <c r="F6" s="709">
        <v>1004.9799999999999</v>
      </c>
      <c r="G6" s="677">
        <v>8.4369149659578382E-2</v>
      </c>
      <c r="H6" s="664">
        <v>9</v>
      </c>
      <c r="I6" s="700">
        <v>0.18367346938775511</v>
      </c>
      <c r="J6" s="726">
        <v>10906.720000000001</v>
      </c>
      <c r="K6" s="677">
        <v>0.91563085034042169</v>
      </c>
      <c r="L6" s="664">
        <v>40</v>
      </c>
      <c r="M6" s="700">
        <v>0.81632653061224492</v>
      </c>
    </row>
    <row r="7" spans="1:13" ht="14.4" customHeight="1" x14ac:dyDescent="0.3">
      <c r="A7" s="716" t="s">
        <v>3096</v>
      </c>
      <c r="B7" s="709">
        <v>251564.59999999998</v>
      </c>
      <c r="C7" s="661">
        <v>1</v>
      </c>
      <c r="D7" s="720">
        <v>508</v>
      </c>
      <c r="E7" s="723" t="s">
        <v>3096</v>
      </c>
      <c r="F7" s="709">
        <v>136473.85000000003</v>
      </c>
      <c r="G7" s="677">
        <v>0.54250021664415438</v>
      </c>
      <c r="H7" s="664">
        <v>242</v>
      </c>
      <c r="I7" s="700">
        <v>0.4763779527559055</v>
      </c>
      <c r="J7" s="726">
        <v>115090.74999999996</v>
      </c>
      <c r="K7" s="677">
        <v>0.45749978335584562</v>
      </c>
      <c r="L7" s="664">
        <v>266</v>
      </c>
      <c r="M7" s="700">
        <v>0.52362204724409445</v>
      </c>
    </row>
    <row r="8" spans="1:13" ht="14.4" customHeight="1" x14ac:dyDescent="0.3">
      <c r="A8" s="716" t="s">
        <v>3097</v>
      </c>
      <c r="B8" s="709">
        <v>30277.049999999996</v>
      </c>
      <c r="C8" s="661">
        <v>1</v>
      </c>
      <c r="D8" s="720">
        <v>141</v>
      </c>
      <c r="E8" s="723" t="s">
        <v>3097</v>
      </c>
      <c r="F8" s="709">
        <v>4718.3499999999995</v>
      </c>
      <c r="G8" s="677">
        <v>0.15583915870271378</v>
      </c>
      <c r="H8" s="664">
        <v>23</v>
      </c>
      <c r="I8" s="700">
        <v>0.16312056737588654</v>
      </c>
      <c r="J8" s="726">
        <v>25558.699999999997</v>
      </c>
      <c r="K8" s="677">
        <v>0.8441608412972863</v>
      </c>
      <c r="L8" s="664">
        <v>118</v>
      </c>
      <c r="M8" s="700">
        <v>0.83687943262411346</v>
      </c>
    </row>
    <row r="9" spans="1:13" ht="14.4" customHeight="1" x14ac:dyDescent="0.3">
      <c r="A9" s="716" t="s">
        <v>3098</v>
      </c>
      <c r="B9" s="709">
        <v>61591.449999999983</v>
      </c>
      <c r="C9" s="661">
        <v>1</v>
      </c>
      <c r="D9" s="720">
        <v>314</v>
      </c>
      <c r="E9" s="723" t="s">
        <v>3098</v>
      </c>
      <c r="F9" s="709">
        <v>11126.05</v>
      </c>
      <c r="G9" s="677">
        <v>0.18064276778676264</v>
      </c>
      <c r="H9" s="664">
        <v>53</v>
      </c>
      <c r="I9" s="700">
        <v>0.16878980891719744</v>
      </c>
      <c r="J9" s="726">
        <v>50465.399999999987</v>
      </c>
      <c r="K9" s="677">
        <v>0.81935723221323742</v>
      </c>
      <c r="L9" s="664">
        <v>261</v>
      </c>
      <c r="M9" s="700">
        <v>0.83121019108280259</v>
      </c>
    </row>
    <row r="10" spans="1:13" ht="14.4" customHeight="1" x14ac:dyDescent="0.3">
      <c r="A10" s="716" t="s">
        <v>3099</v>
      </c>
      <c r="B10" s="709">
        <v>20197.89</v>
      </c>
      <c r="C10" s="661">
        <v>1</v>
      </c>
      <c r="D10" s="720">
        <v>127</v>
      </c>
      <c r="E10" s="723" t="s">
        <v>3099</v>
      </c>
      <c r="F10" s="709">
        <v>5669.08</v>
      </c>
      <c r="G10" s="677">
        <v>0.28067684297716244</v>
      </c>
      <c r="H10" s="664">
        <v>30</v>
      </c>
      <c r="I10" s="700">
        <v>0.23622047244094488</v>
      </c>
      <c r="J10" s="726">
        <v>14528.809999999998</v>
      </c>
      <c r="K10" s="677">
        <v>0.71932315702283744</v>
      </c>
      <c r="L10" s="664">
        <v>97</v>
      </c>
      <c r="M10" s="700">
        <v>0.76377952755905509</v>
      </c>
    </row>
    <row r="11" spans="1:13" ht="14.4" customHeight="1" x14ac:dyDescent="0.3">
      <c r="A11" s="716" t="s">
        <v>3100</v>
      </c>
      <c r="B11" s="709">
        <v>3049.2200000000003</v>
      </c>
      <c r="C11" s="661">
        <v>1</v>
      </c>
      <c r="D11" s="720">
        <v>28</v>
      </c>
      <c r="E11" s="723" t="s">
        <v>3100</v>
      </c>
      <c r="F11" s="709">
        <v>1990.9900000000002</v>
      </c>
      <c r="G11" s="677">
        <v>0.65295059064285299</v>
      </c>
      <c r="H11" s="664">
        <v>20</v>
      </c>
      <c r="I11" s="700">
        <v>0.7142857142857143</v>
      </c>
      <c r="J11" s="726">
        <v>1058.23</v>
      </c>
      <c r="K11" s="677">
        <v>0.34704940935714707</v>
      </c>
      <c r="L11" s="664">
        <v>8</v>
      </c>
      <c r="M11" s="700">
        <v>0.2857142857142857</v>
      </c>
    </row>
    <row r="12" spans="1:13" ht="14.4" customHeight="1" x14ac:dyDescent="0.3">
      <c r="A12" s="716" t="s">
        <v>3101</v>
      </c>
      <c r="B12" s="709">
        <v>412992.60000000009</v>
      </c>
      <c r="C12" s="661">
        <v>1</v>
      </c>
      <c r="D12" s="720">
        <v>831.5</v>
      </c>
      <c r="E12" s="723" t="s">
        <v>3101</v>
      </c>
      <c r="F12" s="709">
        <v>213769.56000000006</v>
      </c>
      <c r="G12" s="677">
        <v>0.51761111458171405</v>
      </c>
      <c r="H12" s="664">
        <v>462.5</v>
      </c>
      <c r="I12" s="700">
        <v>0.55622369212266987</v>
      </c>
      <c r="J12" s="726">
        <v>199223.04000000004</v>
      </c>
      <c r="K12" s="677">
        <v>0.48238888541828595</v>
      </c>
      <c r="L12" s="664">
        <v>369</v>
      </c>
      <c r="M12" s="700">
        <v>0.44377630787733013</v>
      </c>
    </row>
    <row r="13" spans="1:13" ht="14.4" customHeight="1" x14ac:dyDescent="0.3">
      <c r="A13" s="716" t="s">
        <v>3102</v>
      </c>
      <c r="B13" s="709">
        <v>23636.000000000007</v>
      </c>
      <c r="C13" s="661">
        <v>1</v>
      </c>
      <c r="D13" s="720">
        <v>89</v>
      </c>
      <c r="E13" s="723" t="s">
        <v>3102</v>
      </c>
      <c r="F13" s="709">
        <v>14094.870000000004</v>
      </c>
      <c r="G13" s="677">
        <v>0.59633059739380612</v>
      </c>
      <c r="H13" s="664">
        <v>58</v>
      </c>
      <c r="I13" s="700">
        <v>0.651685393258427</v>
      </c>
      <c r="J13" s="726">
        <v>9541.130000000001</v>
      </c>
      <c r="K13" s="677">
        <v>0.40366940260619388</v>
      </c>
      <c r="L13" s="664">
        <v>31</v>
      </c>
      <c r="M13" s="700">
        <v>0.34831460674157305</v>
      </c>
    </row>
    <row r="14" spans="1:13" ht="14.4" customHeight="1" x14ac:dyDescent="0.3">
      <c r="A14" s="716" t="s">
        <v>3103</v>
      </c>
      <c r="B14" s="709">
        <v>20837.18</v>
      </c>
      <c r="C14" s="661">
        <v>1</v>
      </c>
      <c r="D14" s="720">
        <v>137</v>
      </c>
      <c r="E14" s="723" t="s">
        <v>3103</v>
      </c>
      <c r="F14" s="709">
        <v>4508.1500000000005</v>
      </c>
      <c r="G14" s="677">
        <v>0.2163512529046637</v>
      </c>
      <c r="H14" s="664">
        <v>19</v>
      </c>
      <c r="I14" s="700">
        <v>0.13868613138686131</v>
      </c>
      <c r="J14" s="726">
        <v>16329.03</v>
      </c>
      <c r="K14" s="677">
        <v>0.78364874709533638</v>
      </c>
      <c r="L14" s="664">
        <v>118</v>
      </c>
      <c r="M14" s="700">
        <v>0.86131386861313863</v>
      </c>
    </row>
    <row r="15" spans="1:13" ht="14.4" customHeight="1" x14ac:dyDescent="0.3">
      <c r="A15" s="716" t="s">
        <v>3104</v>
      </c>
      <c r="B15" s="709">
        <v>9808.31</v>
      </c>
      <c r="C15" s="661">
        <v>1</v>
      </c>
      <c r="D15" s="720">
        <v>51</v>
      </c>
      <c r="E15" s="723" t="s">
        <v>3104</v>
      </c>
      <c r="F15" s="709"/>
      <c r="G15" s="677">
        <v>0</v>
      </c>
      <c r="H15" s="664"/>
      <c r="I15" s="700">
        <v>0</v>
      </c>
      <c r="J15" s="726">
        <v>9808.31</v>
      </c>
      <c r="K15" s="677">
        <v>1</v>
      </c>
      <c r="L15" s="664">
        <v>51</v>
      </c>
      <c r="M15" s="700">
        <v>1</v>
      </c>
    </row>
    <row r="16" spans="1:13" ht="14.4" customHeight="1" x14ac:dyDescent="0.3">
      <c r="A16" s="716" t="s">
        <v>3105</v>
      </c>
      <c r="B16" s="709">
        <v>12213.609999999999</v>
      </c>
      <c r="C16" s="661">
        <v>1</v>
      </c>
      <c r="D16" s="720">
        <v>61</v>
      </c>
      <c r="E16" s="723" t="s">
        <v>3105</v>
      </c>
      <c r="F16" s="709">
        <v>2040.78</v>
      </c>
      <c r="G16" s="677">
        <v>0.16709064723697581</v>
      </c>
      <c r="H16" s="664">
        <v>5</v>
      </c>
      <c r="I16" s="700">
        <v>8.1967213114754092E-2</v>
      </c>
      <c r="J16" s="726">
        <v>10172.829999999998</v>
      </c>
      <c r="K16" s="677">
        <v>0.83290935276302414</v>
      </c>
      <c r="L16" s="664">
        <v>56</v>
      </c>
      <c r="M16" s="700">
        <v>0.91803278688524592</v>
      </c>
    </row>
    <row r="17" spans="1:13" ht="14.4" customHeight="1" x14ac:dyDescent="0.3">
      <c r="A17" s="716" t="s">
        <v>3106</v>
      </c>
      <c r="B17" s="709">
        <v>148660.06999999998</v>
      </c>
      <c r="C17" s="661">
        <v>1</v>
      </c>
      <c r="D17" s="720">
        <v>315</v>
      </c>
      <c r="E17" s="723" t="s">
        <v>3106</v>
      </c>
      <c r="F17" s="709">
        <v>51788.589999999989</v>
      </c>
      <c r="G17" s="677">
        <v>0.34836920230159985</v>
      </c>
      <c r="H17" s="664">
        <v>160</v>
      </c>
      <c r="I17" s="700">
        <v>0.50793650793650791</v>
      </c>
      <c r="J17" s="726">
        <v>96871.479999999981</v>
      </c>
      <c r="K17" s="677">
        <v>0.65163079769840004</v>
      </c>
      <c r="L17" s="664">
        <v>155</v>
      </c>
      <c r="M17" s="700">
        <v>0.49206349206349204</v>
      </c>
    </row>
    <row r="18" spans="1:13" ht="14.4" customHeight="1" x14ac:dyDescent="0.3">
      <c r="A18" s="716" t="s">
        <v>3107</v>
      </c>
      <c r="B18" s="709">
        <v>666.75</v>
      </c>
      <c r="C18" s="661">
        <v>1</v>
      </c>
      <c r="D18" s="720">
        <v>4</v>
      </c>
      <c r="E18" s="723" t="s">
        <v>3107</v>
      </c>
      <c r="F18" s="709">
        <v>666.75</v>
      </c>
      <c r="G18" s="677">
        <v>1</v>
      </c>
      <c r="H18" s="664">
        <v>4</v>
      </c>
      <c r="I18" s="700">
        <v>1</v>
      </c>
      <c r="J18" s="726"/>
      <c r="K18" s="677">
        <v>0</v>
      </c>
      <c r="L18" s="664"/>
      <c r="M18" s="700">
        <v>0</v>
      </c>
    </row>
    <row r="19" spans="1:13" ht="14.4" customHeight="1" thickBot="1" x14ac:dyDescent="0.35">
      <c r="A19" s="717" t="s">
        <v>3108</v>
      </c>
      <c r="B19" s="710">
        <v>399.56000000000006</v>
      </c>
      <c r="C19" s="667">
        <v>1</v>
      </c>
      <c r="D19" s="721">
        <v>2</v>
      </c>
      <c r="E19" s="724" t="s">
        <v>3108</v>
      </c>
      <c r="F19" s="710">
        <v>356.47</v>
      </c>
      <c r="G19" s="678">
        <v>0.89215637200921005</v>
      </c>
      <c r="H19" s="670">
        <v>1</v>
      </c>
      <c r="I19" s="701">
        <v>0.5</v>
      </c>
      <c r="J19" s="727">
        <v>43.09</v>
      </c>
      <c r="K19" s="678">
        <v>0.10784362799078986</v>
      </c>
      <c r="L19" s="670">
        <v>1</v>
      </c>
      <c r="M19" s="701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6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4516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1008434.0500000006</v>
      </c>
      <c r="N3" s="70">
        <f>SUBTOTAL(9,N7:N1048576)</f>
        <v>6224</v>
      </c>
      <c r="O3" s="70">
        <f>SUBTOTAL(9,O7:O1048576)</f>
        <v>2658.5</v>
      </c>
      <c r="P3" s="70">
        <f>SUBTOTAL(9,P7:P1048576)</f>
        <v>448836.52999999991</v>
      </c>
      <c r="Q3" s="71">
        <f>IF(M3=0,0,P3/M3)</f>
        <v>0.44508268041921001</v>
      </c>
      <c r="R3" s="70">
        <f>SUBTOTAL(9,R7:R1048576)</f>
        <v>2883</v>
      </c>
      <c r="S3" s="71">
        <f>IF(N3=0,0,R3/N3)</f>
        <v>0.46320694087403597</v>
      </c>
      <c r="T3" s="70">
        <f>SUBTOTAL(9,T7:T1048576)</f>
        <v>1087.5</v>
      </c>
      <c r="U3" s="72">
        <f>IF(O3=0,0,T3/O3)</f>
        <v>0.40906526236599589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50</v>
      </c>
      <c r="B7" s="734" t="s">
        <v>580</v>
      </c>
      <c r="C7" s="734">
        <v>89301501</v>
      </c>
      <c r="D7" s="735" t="s">
        <v>4513</v>
      </c>
      <c r="E7" s="736" t="s">
        <v>3095</v>
      </c>
      <c r="F7" s="734" t="s">
        <v>3085</v>
      </c>
      <c r="G7" s="734" t="s">
        <v>3109</v>
      </c>
      <c r="H7" s="734" t="s">
        <v>1608</v>
      </c>
      <c r="I7" s="734" t="s">
        <v>1627</v>
      </c>
      <c r="J7" s="734" t="s">
        <v>1628</v>
      </c>
      <c r="K7" s="734" t="s">
        <v>2960</v>
      </c>
      <c r="L7" s="737">
        <v>75.28</v>
      </c>
      <c r="M7" s="737">
        <v>451.67999999999995</v>
      </c>
      <c r="N7" s="734">
        <v>6</v>
      </c>
      <c r="O7" s="738">
        <v>3.5</v>
      </c>
      <c r="P7" s="737">
        <v>75.28</v>
      </c>
      <c r="Q7" s="739">
        <v>0.16666666666666669</v>
      </c>
      <c r="R7" s="734">
        <v>1</v>
      </c>
      <c r="S7" s="739">
        <v>0.16666666666666666</v>
      </c>
      <c r="T7" s="738">
        <v>0.5</v>
      </c>
      <c r="U7" s="235">
        <v>0.14285714285714285</v>
      </c>
    </row>
    <row r="8" spans="1:21" ht="14.4" customHeight="1" x14ac:dyDescent="0.3">
      <c r="A8" s="660">
        <v>50</v>
      </c>
      <c r="B8" s="661" t="s">
        <v>580</v>
      </c>
      <c r="C8" s="661">
        <v>89301501</v>
      </c>
      <c r="D8" s="740" t="s">
        <v>4513</v>
      </c>
      <c r="E8" s="741" t="s">
        <v>3095</v>
      </c>
      <c r="F8" s="661" t="s">
        <v>3085</v>
      </c>
      <c r="G8" s="661" t="s">
        <v>3110</v>
      </c>
      <c r="H8" s="661" t="s">
        <v>581</v>
      </c>
      <c r="I8" s="661" t="s">
        <v>3111</v>
      </c>
      <c r="J8" s="661" t="s">
        <v>1159</v>
      </c>
      <c r="K8" s="661" t="s">
        <v>1197</v>
      </c>
      <c r="L8" s="662">
        <v>0</v>
      </c>
      <c r="M8" s="662">
        <v>0</v>
      </c>
      <c r="N8" s="661">
        <v>1</v>
      </c>
      <c r="O8" s="742">
        <v>0.5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50</v>
      </c>
      <c r="B9" s="661" t="s">
        <v>580</v>
      </c>
      <c r="C9" s="661">
        <v>89301501</v>
      </c>
      <c r="D9" s="740" t="s">
        <v>4513</v>
      </c>
      <c r="E9" s="741" t="s">
        <v>3095</v>
      </c>
      <c r="F9" s="661" t="s">
        <v>3085</v>
      </c>
      <c r="G9" s="661" t="s">
        <v>3112</v>
      </c>
      <c r="H9" s="661" t="s">
        <v>581</v>
      </c>
      <c r="I9" s="661" t="s">
        <v>3113</v>
      </c>
      <c r="J9" s="661" t="s">
        <v>2999</v>
      </c>
      <c r="K9" s="661" t="s">
        <v>3114</v>
      </c>
      <c r="L9" s="662">
        <v>0</v>
      </c>
      <c r="M9" s="662">
        <v>0</v>
      </c>
      <c r="N9" s="661">
        <v>1</v>
      </c>
      <c r="O9" s="742">
        <v>1</v>
      </c>
      <c r="P9" s="662"/>
      <c r="Q9" s="677"/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50</v>
      </c>
      <c r="B10" s="661" t="s">
        <v>580</v>
      </c>
      <c r="C10" s="661">
        <v>89301501</v>
      </c>
      <c r="D10" s="740" t="s">
        <v>4513</v>
      </c>
      <c r="E10" s="741" t="s">
        <v>3095</v>
      </c>
      <c r="F10" s="661" t="s">
        <v>3085</v>
      </c>
      <c r="G10" s="661" t="s">
        <v>3115</v>
      </c>
      <c r="H10" s="661" t="s">
        <v>1608</v>
      </c>
      <c r="I10" s="661" t="s">
        <v>1743</v>
      </c>
      <c r="J10" s="661" t="s">
        <v>1748</v>
      </c>
      <c r="K10" s="661" t="s">
        <v>1092</v>
      </c>
      <c r="L10" s="662">
        <v>130.59</v>
      </c>
      <c r="M10" s="662">
        <v>261.18</v>
      </c>
      <c r="N10" s="661">
        <v>2</v>
      </c>
      <c r="O10" s="742">
        <v>1</v>
      </c>
      <c r="P10" s="662">
        <v>130.59</v>
      </c>
      <c r="Q10" s="677">
        <v>0.5</v>
      </c>
      <c r="R10" s="661">
        <v>1</v>
      </c>
      <c r="S10" s="677">
        <v>0.5</v>
      </c>
      <c r="T10" s="742">
        <v>0.5</v>
      </c>
      <c r="U10" s="700">
        <v>0.5</v>
      </c>
    </row>
    <row r="11" spans="1:21" ht="14.4" customHeight="1" x14ac:dyDescent="0.3">
      <c r="A11" s="660">
        <v>50</v>
      </c>
      <c r="B11" s="661" t="s">
        <v>580</v>
      </c>
      <c r="C11" s="661">
        <v>89301501</v>
      </c>
      <c r="D11" s="740" t="s">
        <v>4513</v>
      </c>
      <c r="E11" s="741" t="s">
        <v>3095</v>
      </c>
      <c r="F11" s="661" t="s">
        <v>3085</v>
      </c>
      <c r="G11" s="661" t="s">
        <v>3115</v>
      </c>
      <c r="H11" s="661" t="s">
        <v>1608</v>
      </c>
      <c r="I11" s="661" t="s">
        <v>1816</v>
      </c>
      <c r="J11" s="661" t="s">
        <v>1821</v>
      </c>
      <c r="K11" s="661" t="s">
        <v>617</v>
      </c>
      <c r="L11" s="662">
        <v>201.88</v>
      </c>
      <c r="M11" s="662">
        <v>403.76</v>
      </c>
      <c r="N11" s="661">
        <v>2</v>
      </c>
      <c r="O11" s="742">
        <v>2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50</v>
      </c>
      <c r="B12" s="661" t="s">
        <v>580</v>
      </c>
      <c r="C12" s="661">
        <v>89301501</v>
      </c>
      <c r="D12" s="740" t="s">
        <v>4513</v>
      </c>
      <c r="E12" s="741" t="s">
        <v>3095</v>
      </c>
      <c r="F12" s="661" t="s">
        <v>3085</v>
      </c>
      <c r="G12" s="661" t="s">
        <v>3115</v>
      </c>
      <c r="H12" s="661" t="s">
        <v>1608</v>
      </c>
      <c r="I12" s="661" t="s">
        <v>1820</v>
      </c>
      <c r="J12" s="661" t="s">
        <v>1821</v>
      </c>
      <c r="K12" s="661" t="s">
        <v>2982</v>
      </c>
      <c r="L12" s="662">
        <v>672.94</v>
      </c>
      <c r="M12" s="662">
        <v>672.94</v>
      </c>
      <c r="N12" s="661">
        <v>1</v>
      </c>
      <c r="O12" s="742">
        <v>1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50</v>
      </c>
      <c r="B13" s="661" t="s">
        <v>580</v>
      </c>
      <c r="C13" s="661">
        <v>89301501</v>
      </c>
      <c r="D13" s="740" t="s">
        <v>4513</v>
      </c>
      <c r="E13" s="741" t="s">
        <v>3095</v>
      </c>
      <c r="F13" s="661" t="s">
        <v>3085</v>
      </c>
      <c r="G13" s="661" t="s">
        <v>3116</v>
      </c>
      <c r="H13" s="661" t="s">
        <v>581</v>
      </c>
      <c r="I13" s="661" t="s">
        <v>3117</v>
      </c>
      <c r="J13" s="661" t="s">
        <v>3118</v>
      </c>
      <c r="K13" s="661" t="s">
        <v>3119</v>
      </c>
      <c r="L13" s="662">
        <v>31.43</v>
      </c>
      <c r="M13" s="662">
        <v>31.43</v>
      </c>
      <c r="N13" s="661">
        <v>1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50</v>
      </c>
      <c r="B14" s="661" t="s">
        <v>580</v>
      </c>
      <c r="C14" s="661">
        <v>89301501</v>
      </c>
      <c r="D14" s="740" t="s">
        <v>4513</v>
      </c>
      <c r="E14" s="741" t="s">
        <v>3095</v>
      </c>
      <c r="F14" s="661" t="s">
        <v>3085</v>
      </c>
      <c r="G14" s="661" t="s">
        <v>3116</v>
      </c>
      <c r="H14" s="661" t="s">
        <v>1608</v>
      </c>
      <c r="I14" s="661" t="s">
        <v>1684</v>
      </c>
      <c r="J14" s="661" t="s">
        <v>631</v>
      </c>
      <c r="K14" s="661" t="s">
        <v>1082</v>
      </c>
      <c r="L14" s="662">
        <v>44.89</v>
      </c>
      <c r="M14" s="662">
        <v>359.11999999999995</v>
      </c>
      <c r="N14" s="661">
        <v>8</v>
      </c>
      <c r="O14" s="742">
        <v>5.5</v>
      </c>
      <c r="P14" s="662">
        <v>44.89</v>
      </c>
      <c r="Q14" s="677">
        <v>0.12500000000000003</v>
      </c>
      <c r="R14" s="661">
        <v>1</v>
      </c>
      <c r="S14" s="677">
        <v>0.125</v>
      </c>
      <c r="T14" s="742">
        <v>0.5</v>
      </c>
      <c r="U14" s="700">
        <v>9.0909090909090912E-2</v>
      </c>
    </row>
    <row r="15" spans="1:21" ht="14.4" customHeight="1" x14ac:dyDescent="0.3">
      <c r="A15" s="660">
        <v>50</v>
      </c>
      <c r="B15" s="661" t="s">
        <v>580</v>
      </c>
      <c r="C15" s="661">
        <v>89301501</v>
      </c>
      <c r="D15" s="740" t="s">
        <v>4513</v>
      </c>
      <c r="E15" s="741" t="s">
        <v>3095</v>
      </c>
      <c r="F15" s="661" t="s">
        <v>3085</v>
      </c>
      <c r="G15" s="661" t="s">
        <v>3120</v>
      </c>
      <c r="H15" s="661" t="s">
        <v>1608</v>
      </c>
      <c r="I15" s="661" t="s">
        <v>2100</v>
      </c>
      <c r="J15" s="661" t="s">
        <v>2101</v>
      </c>
      <c r="K15" s="661" t="s">
        <v>3008</v>
      </c>
      <c r="L15" s="662">
        <v>69.86</v>
      </c>
      <c r="M15" s="662">
        <v>69.86</v>
      </c>
      <c r="N15" s="661">
        <v>1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50</v>
      </c>
      <c r="B16" s="661" t="s">
        <v>580</v>
      </c>
      <c r="C16" s="661">
        <v>89301501</v>
      </c>
      <c r="D16" s="740" t="s">
        <v>4513</v>
      </c>
      <c r="E16" s="741" t="s">
        <v>3095</v>
      </c>
      <c r="F16" s="661" t="s">
        <v>3085</v>
      </c>
      <c r="G16" s="661" t="s">
        <v>3121</v>
      </c>
      <c r="H16" s="661" t="s">
        <v>581</v>
      </c>
      <c r="I16" s="661" t="s">
        <v>3122</v>
      </c>
      <c r="J16" s="661" t="s">
        <v>1792</v>
      </c>
      <c r="K16" s="661" t="s">
        <v>3123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50</v>
      </c>
      <c r="B17" s="661" t="s">
        <v>580</v>
      </c>
      <c r="C17" s="661">
        <v>89301501</v>
      </c>
      <c r="D17" s="740" t="s">
        <v>4513</v>
      </c>
      <c r="E17" s="741" t="s">
        <v>3095</v>
      </c>
      <c r="F17" s="661" t="s">
        <v>3085</v>
      </c>
      <c r="G17" s="661" t="s">
        <v>3124</v>
      </c>
      <c r="H17" s="661" t="s">
        <v>581</v>
      </c>
      <c r="I17" s="661" t="s">
        <v>3125</v>
      </c>
      <c r="J17" s="661" t="s">
        <v>1045</v>
      </c>
      <c r="K17" s="661" t="s">
        <v>3126</v>
      </c>
      <c r="L17" s="662">
        <v>0</v>
      </c>
      <c r="M17" s="662">
        <v>0</v>
      </c>
      <c r="N17" s="661">
        <v>1</v>
      </c>
      <c r="O17" s="742">
        <v>0.5</v>
      </c>
      <c r="P17" s="662">
        <v>0</v>
      </c>
      <c r="Q17" s="677"/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50</v>
      </c>
      <c r="B18" s="661" t="s">
        <v>580</v>
      </c>
      <c r="C18" s="661">
        <v>89301501</v>
      </c>
      <c r="D18" s="740" t="s">
        <v>4513</v>
      </c>
      <c r="E18" s="741" t="s">
        <v>3095</v>
      </c>
      <c r="F18" s="661" t="s">
        <v>3085</v>
      </c>
      <c r="G18" s="661" t="s">
        <v>3127</v>
      </c>
      <c r="H18" s="661" t="s">
        <v>581</v>
      </c>
      <c r="I18" s="661" t="s">
        <v>3128</v>
      </c>
      <c r="J18" s="661" t="s">
        <v>3129</v>
      </c>
      <c r="K18" s="661" t="s">
        <v>3130</v>
      </c>
      <c r="L18" s="662">
        <v>0</v>
      </c>
      <c r="M18" s="662">
        <v>0</v>
      </c>
      <c r="N18" s="661">
        <v>1</v>
      </c>
      <c r="O18" s="742">
        <v>0.5</v>
      </c>
      <c r="P18" s="662"/>
      <c r="Q18" s="677"/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50</v>
      </c>
      <c r="B19" s="661" t="s">
        <v>580</v>
      </c>
      <c r="C19" s="661">
        <v>89301501</v>
      </c>
      <c r="D19" s="740" t="s">
        <v>4513</v>
      </c>
      <c r="E19" s="741" t="s">
        <v>3095</v>
      </c>
      <c r="F19" s="661" t="s">
        <v>3085</v>
      </c>
      <c r="G19" s="661" t="s">
        <v>3131</v>
      </c>
      <c r="H19" s="661" t="s">
        <v>1608</v>
      </c>
      <c r="I19" s="661" t="s">
        <v>3132</v>
      </c>
      <c r="J19" s="661" t="s">
        <v>3133</v>
      </c>
      <c r="K19" s="661" t="s">
        <v>614</v>
      </c>
      <c r="L19" s="662">
        <v>65.75</v>
      </c>
      <c r="M19" s="662">
        <v>65.75</v>
      </c>
      <c r="N19" s="661">
        <v>1</v>
      </c>
      <c r="O19" s="742">
        <v>0.5</v>
      </c>
      <c r="P19" s="662">
        <v>65.75</v>
      </c>
      <c r="Q19" s="677">
        <v>1</v>
      </c>
      <c r="R19" s="661">
        <v>1</v>
      </c>
      <c r="S19" s="677">
        <v>1</v>
      </c>
      <c r="T19" s="742">
        <v>0.5</v>
      </c>
      <c r="U19" s="700">
        <v>1</v>
      </c>
    </row>
    <row r="20" spans="1:21" ht="14.4" customHeight="1" x14ac:dyDescent="0.3">
      <c r="A20" s="660">
        <v>50</v>
      </c>
      <c r="B20" s="661" t="s">
        <v>580</v>
      </c>
      <c r="C20" s="661">
        <v>89301501</v>
      </c>
      <c r="D20" s="740" t="s">
        <v>4513</v>
      </c>
      <c r="E20" s="741" t="s">
        <v>3095</v>
      </c>
      <c r="F20" s="661" t="s">
        <v>3085</v>
      </c>
      <c r="G20" s="661" t="s">
        <v>3131</v>
      </c>
      <c r="H20" s="661" t="s">
        <v>581</v>
      </c>
      <c r="I20" s="661" t="s">
        <v>3134</v>
      </c>
      <c r="J20" s="661" t="s">
        <v>3135</v>
      </c>
      <c r="K20" s="661" t="s">
        <v>3136</v>
      </c>
      <c r="L20" s="662">
        <v>0</v>
      </c>
      <c r="M20" s="662">
        <v>0</v>
      </c>
      <c r="N20" s="661">
        <v>1</v>
      </c>
      <c r="O20" s="742">
        <v>0.5</v>
      </c>
      <c r="P20" s="662"/>
      <c r="Q20" s="677"/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50</v>
      </c>
      <c r="B21" s="661" t="s">
        <v>580</v>
      </c>
      <c r="C21" s="661">
        <v>89301501</v>
      </c>
      <c r="D21" s="740" t="s">
        <v>4513</v>
      </c>
      <c r="E21" s="741" t="s">
        <v>3095</v>
      </c>
      <c r="F21" s="661" t="s">
        <v>3085</v>
      </c>
      <c r="G21" s="661" t="s">
        <v>3131</v>
      </c>
      <c r="H21" s="661" t="s">
        <v>581</v>
      </c>
      <c r="I21" s="661" t="s">
        <v>3137</v>
      </c>
      <c r="J21" s="661" t="s">
        <v>3138</v>
      </c>
      <c r="K21" s="661" t="s">
        <v>3139</v>
      </c>
      <c r="L21" s="662">
        <v>0</v>
      </c>
      <c r="M21" s="662">
        <v>0</v>
      </c>
      <c r="N21" s="661">
        <v>1</v>
      </c>
      <c r="O21" s="742">
        <v>0.5</v>
      </c>
      <c r="P21" s="662"/>
      <c r="Q21" s="677"/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50</v>
      </c>
      <c r="B22" s="661" t="s">
        <v>580</v>
      </c>
      <c r="C22" s="661">
        <v>89301501</v>
      </c>
      <c r="D22" s="740" t="s">
        <v>4513</v>
      </c>
      <c r="E22" s="741" t="s">
        <v>3095</v>
      </c>
      <c r="F22" s="661" t="s">
        <v>3085</v>
      </c>
      <c r="G22" s="661" t="s">
        <v>3140</v>
      </c>
      <c r="H22" s="661" t="s">
        <v>581</v>
      </c>
      <c r="I22" s="661" t="s">
        <v>3141</v>
      </c>
      <c r="J22" s="661" t="s">
        <v>3142</v>
      </c>
      <c r="K22" s="661" t="s">
        <v>3143</v>
      </c>
      <c r="L22" s="662">
        <v>40.46</v>
      </c>
      <c r="M22" s="662">
        <v>40.46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50</v>
      </c>
      <c r="B23" s="661" t="s">
        <v>580</v>
      </c>
      <c r="C23" s="661">
        <v>89301501</v>
      </c>
      <c r="D23" s="740" t="s">
        <v>4513</v>
      </c>
      <c r="E23" s="741" t="s">
        <v>3095</v>
      </c>
      <c r="F23" s="661" t="s">
        <v>3085</v>
      </c>
      <c r="G23" s="661" t="s">
        <v>3140</v>
      </c>
      <c r="H23" s="661" t="s">
        <v>581</v>
      </c>
      <c r="I23" s="661" t="s">
        <v>3141</v>
      </c>
      <c r="J23" s="661" t="s">
        <v>3142</v>
      </c>
      <c r="K23" s="661" t="s">
        <v>3143</v>
      </c>
      <c r="L23" s="662">
        <v>47.94</v>
      </c>
      <c r="M23" s="662">
        <v>47.94</v>
      </c>
      <c r="N23" s="661">
        <v>1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50</v>
      </c>
      <c r="B24" s="661" t="s">
        <v>580</v>
      </c>
      <c r="C24" s="661">
        <v>89301501</v>
      </c>
      <c r="D24" s="740" t="s">
        <v>4513</v>
      </c>
      <c r="E24" s="741" t="s">
        <v>3095</v>
      </c>
      <c r="F24" s="661" t="s">
        <v>3085</v>
      </c>
      <c r="G24" s="661" t="s">
        <v>3144</v>
      </c>
      <c r="H24" s="661" t="s">
        <v>1608</v>
      </c>
      <c r="I24" s="661" t="s">
        <v>1909</v>
      </c>
      <c r="J24" s="661" t="s">
        <v>1910</v>
      </c>
      <c r="K24" s="661" t="s">
        <v>1911</v>
      </c>
      <c r="L24" s="662">
        <v>387.2</v>
      </c>
      <c r="M24" s="662">
        <v>387.2</v>
      </c>
      <c r="N24" s="661">
        <v>1</v>
      </c>
      <c r="O24" s="742">
        <v>1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50</v>
      </c>
      <c r="B25" s="661" t="s">
        <v>580</v>
      </c>
      <c r="C25" s="661">
        <v>89301501</v>
      </c>
      <c r="D25" s="740" t="s">
        <v>4513</v>
      </c>
      <c r="E25" s="741" t="s">
        <v>3095</v>
      </c>
      <c r="F25" s="661" t="s">
        <v>3085</v>
      </c>
      <c r="G25" s="661" t="s">
        <v>3144</v>
      </c>
      <c r="H25" s="661" t="s">
        <v>1608</v>
      </c>
      <c r="I25" s="661" t="s">
        <v>1909</v>
      </c>
      <c r="J25" s="661" t="s">
        <v>1910</v>
      </c>
      <c r="K25" s="661" t="s">
        <v>1911</v>
      </c>
      <c r="L25" s="662">
        <v>97.68</v>
      </c>
      <c r="M25" s="662">
        <v>195.36</v>
      </c>
      <c r="N25" s="661">
        <v>2</v>
      </c>
      <c r="O25" s="742">
        <v>1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50</v>
      </c>
      <c r="B26" s="661" t="s">
        <v>580</v>
      </c>
      <c r="C26" s="661">
        <v>89301501</v>
      </c>
      <c r="D26" s="740" t="s">
        <v>4513</v>
      </c>
      <c r="E26" s="741" t="s">
        <v>3095</v>
      </c>
      <c r="F26" s="661" t="s">
        <v>3085</v>
      </c>
      <c r="G26" s="661" t="s">
        <v>3144</v>
      </c>
      <c r="H26" s="661" t="s">
        <v>581</v>
      </c>
      <c r="I26" s="661" t="s">
        <v>604</v>
      </c>
      <c r="J26" s="661" t="s">
        <v>605</v>
      </c>
      <c r="K26" s="661" t="s">
        <v>606</v>
      </c>
      <c r="L26" s="662">
        <v>104.66</v>
      </c>
      <c r="M26" s="662">
        <v>313.98</v>
      </c>
      <c r="N26" s="661">
        <v>3</v>
      </c>
      <c r="O26" s="742">
        <v>1.5</v>
      </c>
      <c r="P26" s="662">
        <v>209.32</v>
      </c>
      <c r="Q26" s="677">
        <v>0.66666666666666663</v>
      </c>
      <c r="R26" s="661">
        <v>2</v>
      </c>
      <c r="S26" s="677">
        <v>0.66666666666666663</v>
      </c>
      <c r="T26" s="742">
        <v>1</v>
      </c>
      <c r="U26" s="700">
        <v>0.66666666666666663</v>
      </c>
    </row>
    <row r="27" spans="1:21" ht="14.4" customHeight="1" x14ac:dyDescent="0.3">
      <c r="A27" s="660">
        <v>50</v>
      </c>
      <c r="B27" s="661" t="s">
        <v>580</v>
      </c>
      <c r="C27" s="661">
        <v>89301501</v>
      </c>
      <c r="D27" s="740" t="s">
        <v>4513</v>
      </c>
      <c r="E27" s="741" t="s">
        <v>3095</v>
      </c>
      <c r="F27" s="661" t="s">
        <v>3085</v>
      </c>
      <c r="G27" s="661" t="s">
        <v>3144</v>
      </c>
      <c r="H27" s="661" t="s">
        <v>581</v>
      </c>
      <c r="I27" s="661" t="s">
        <v>3145</v>
      </c>
      <c r="J27" s="661" t="s">
        <v>1910</v>
      </c>
      <c r="K27" s="661" t="s">
        <v>3146</v>
      </c>
      <c r="L27" s="662">
        <v>0</v>
      </c>
      <c r="M27" s="662">
        <v>0</v>
      </c>
      <c r="N27" s="661">
        <v>1</v>
      </c>
      <c r="O27" s="742">
        <v>0.5</v>
      </c>
      <c r="P27" s="662"/>
      <c r="Q27" s="677"/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50</v>
      </c>
      <c r="B28" s="661" t="s">
        <v>580</v>
      </c>
      <c r="C28" s="661">
        <v>89301501</v>
      </c>
      <c r="D28" s="740" t="s">
        <v>4513</v>
      </c>
      <c r="E28" s="741" t="s">
        <v>3095</v>
      </c>
      <c r="F28" s="661" t="s">
        <v>3085</v>
      </c>
      <c r="G28" s="661" t="s">
        <v>3144</v>
      </c>
      <c r="H28" s="661" t="s">
        <v>581</v>
      </c>
      <c r="I28" s="661" t="s">
        <v>3147</v>
      </c>
      <c r="J28" s="661" t="s">
        <v>1910</v>
      </c>
      <c r="K28" s="661" t="s">
        <v>3148</v>
      </c>
      <c r="L28" s="662">
        <v>0</v>
      </c>
      <c r="M28" s="662">
        <v>0</v>
      </c>
      <c r="N28" s="661">
        <v>1</v>
      </c>
      <c r="O28" s="742">
        <v>0.5</v>
      </c>
      <c r="P28" s="662"/>
      <c r="Q28" s="677"/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50</v>
      </c>
      <c r="B29" s="661" t="s">
        <v>580</v>
      </c>
      <c r="C29" s="661">
        <v>89301501</v>
      </c>
      <c r="D29" s="740" t="s">
        <v>4513</v>
      </c>
      <c r="E29" s="741" t="s">
        <v>3095</v>
      </c>
      <c r="F29" s="661" t="s">
        <v>3085</v>
      </c>
      <c r="G29" s="661" t="s">
        <v>3149</v>
      </c>
      <c r="H29" s="661" t="s">
        <v>581</v>
      </c>
      <c r="I29" s="661" t="s">
        <v>3150</v>
      </c>
      <c r="J29" s="661" t="s">
        <v>3151</v>
      </c>
      <c r="K29" s="661" t="s">
        <v>3028</v>
      </c>
      <c r="L29" s="662">
        <v>0</v>
      </c>
      <c r="M29" s="662">
        <v>0</v>
      </c>
      <c r="N29" s="661">
        <v>1</v>
      </c>
      <c r="O29" s="742">
        <v>0.5</v>
      </c>
      <c r="P29" s="662"/>
      <c r="Q29" s="677"/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50</v>
      </c>
      <c r="B30" s="661" t="s">
        <v>580</v>
      </c>
      <c r="C30" s="661">
        <v>89301501</v>
      </c>
      <c r="D30" s="740" t="s">
        <v>4513</v>
      </c>
      <c r="E30" s="741" t="s">
        <v>3095</v>
      </c>
      <c r="F30" s="661" t="s">
        <v>3085</v>
      </c>
      <c r="G30" s="661" t="s">
        <v>3149</v>
      </c>
      <c r="H30" s="661" t="s">
        <v>581</v>
      </c>
      <c r="I30" s="661" t="s">
        <v>3152</v>
      </c>
      <c r="J30" s="661" t="s">
        <v>3151</v>
      </c>
      <c r="K30" s="661" t="s">
        <v>3153</v>
      </c>
      <c r="L30" s="662">
        <v>0</v>
      </c>
      <c r="M30" s="662">
        <v>0</v>
      </c>
      <c r="N30" s="661">
        <v>1</v>
      </c>
      <c r="O30" s="742">
        <v>0.5</v>
      </c>
      <c r="P30" s="662"/>
      <c r="Q30" s="677"/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50</v>
      </c>
      <c r="B31" s="661" t="s">
        <v>580</v>
      </c>
      <c r="C31" s="661">
        <v>89301501</v>
      </c>
      <c r="D31" s="740" t="s">
        <v>4513</v>
      </c>
      <c r="E31" s="741" t="s">
        <v>3095</v>
      </c>
      <c r="F31" s="661" t="s">
        <v>3085</v>
      </c>
      <c r="G31" s="661" t="s">
        <v>3149</v>
      </c>
      <c r="H31" s="661" t="s">
        <v>581</v>
      </c>
      <c r="I31" s="661" t="s">
        <v>1037</v>
      </c>
      <c r="J31" s="661" t="s">
        <v>3151</v>
      </c>
      <c r="K31" s="661" t="s">
        <v>3154</v>
      </c>
      <c r="L31" s="662">
        <v>12.26</v>
      </c>
      <c r="M31" s="662">
        <v>12.26</v>
      </c>
      <c r="N31" s="661">
        <v>1</v>
      </c>
      <c r="O31" s="742">
        <v>0.5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50</v>
      </c>
      <c r="B32" s="661" t="s">
        <v>580</v>
      </c>
      <c r="C32" s="661">
        <v>89301501</v>
      </c>
      <c r="D32" s="740" t="s">
        <v>4513</v>
      </c>
      <c r="E32" s="741" t="s">
        <v>3095</v>
      </c>
      <c r="F32" s="661" t="s">
        <v>3085</v>
      </c>
      <c r="G32" s="661" t="s">
        <v>3149</v>
      </c>
      <c r="H32" s="661" t="s">
        <v>581</v>
      </c>
      <c r="I32" s="661" t="s">
        <v>1155</v>
      </c>
      <c r="J32" s="661" t="s">
        <v>1143</v>
      </c>
      <c r="K32" s="661" t="s">
        <v>1156</v>
      </c>
      <c r="L32" s="662">
        <v>12.26</v>
      </c>
      <c r="M32" s="662">
        <v>36.78</v>
      </c>
      <c r="N32" s="661">
        <v>3</v>
      </c>
      <c r="O32" s="742">
        <v>1.5</v>
      </c>
      <c r="P32" s="662">
        <v>24.52</v>
      </c>
      <c r="Q32" s="677">
        <v>0.66666666666666663</v>
      </c>
      <c r="R32" s="661">
        <v>2</v>
      </c>
      <c r="S32" s="677">
        <v>0.66666666666666663</v>
      </c>
      <c r="T32" s="742">
        <v>1</v>
      </c>
      <c r="U32" s="700">
        <v>0.66666666666666663</v>
      </c>
    </row>
    <row r="33" spans="1:21" ht="14.4" customHeight="1" x14ac:dyDescent="0.3">
      <c r="A33" s="660">
        <v>50</v>
      </c>
      <c r="B33" s="661" t="s">
        <v>580</v>
      </c>
      <c r="C33" s="661">
        <v>89301501</v>
      </c>
      <c r="D33" s="740" t="s">
        <v>4513</v>
      </c>
      <c r="E33" s="741" t="s">
        <v>3095</v>
      </c>
      <c r="F33" s="661" t="s">
        <v>3085</v>
      </c>
      <c r="G33" s="661" t="s">
        <v>3149</v>
      </c>
      <c r="H33" s="661" t="s">
        <v>581</v>
      </c>
      <c r="I33" s="661" t="s">
        <v>1155</v>
      </c>
      <c r="J33" s="661" t="s">
        <v>1143</v>
      </c>
      <c r="K33" s="661" t="s">
        <v>1156</v>
      </c>
      <c r="L33" s="662">
        <v>11.03</v>
      </c>
      <c r="M33" s="662">
        <v>22.06</v>
      </c>
      <c r="N33" s="661">
        <v>2</v>
      </c>
      <c r="O33" s="742">
        <v>1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50</v>
      </c>
      <c r="B34" s="661" t="s">
        <v>580</v>
      </c>
      <c r="C34" s="661">
        <v>89301501</v>
      </c>
      <c r="D34" s="740" t="s">
        <v>4513</v>
      </c>
      <c r="E34" s="741" t="s">
        <v>3095</v>
      </c>
      <c r="F34" s="661" t="s">
        <v>3085</v>
      </c>
      <c r="G34" s="661" t="s">
        <v>3155</v>
      </c>
      <c r="H34" s="661" t="s">
        <v>581</v>
      </c>
      <c r="I34" s="661" t="s">
        <v>3156</v>
      </c>
      <c r="J34" s="661" t="s">
        <v>1913</v>
      </c>
      <c r="K34" s="661" t="s">
        <v>3157</v>
      </c>
      <c r="L34" s="662">
        <v>0</v>
      </c>
      <c r="M34" s="662">
        <v>0</v>
      </c>
      <c r="N34" s="661">
        <v>3</v>
      </c>
      <c r="O34" s="742">
        <v>1.5</v>
      </c>
      <c r="P34" s="662">
        <v>0</v>
      </c>
      <c r="Q34" s="677"/>
      <c r="R34" s="661">
        <v>1</v>
      </c>
      <c r="S34" s="677">
        <v>0.33333333333333331</v>
      </c>
      <c r="T34" s="742">
        <v>0.5</v>
      </c>
      <c r="U34" s="700">
        <v>0.33333333333333331</v>
      </c>
    </row>
    <row r="35" spans="1:21" ht="14.4" customHeight="1" x14ac:dyDescent="0.3">
      <c r="A35" s="660">
        <v>50</v>
      </c>
      <c r="B35" s="661" t="s">
        <v>580</v>
      </c>
      <c r="C35" s="661">
        <v>89301501</v>
      </c>
      <c r="D35" s="740" t="s">
        <v>4513</v>
      </c>
      <c r="E35" s="741" t="s">
        <v>3095</v>
      </c>
      <c r="F35" s="661" t="s">
        <v>3085</v>
      </c>
      <c r="G35" s="661" t="s">
        <v>3155</v>
      </c>
      <c r="H35" s="661" t="s">
        <v>581</v>
      </c>
      <c r="I35" s="661" t="s">
        <v>3158</v>
      </c>
      <c r="J35" s="661" t="s">
        <v>1701</v>
      </c>
      <c r="K35" s="661" t="s">
        <v>3159</v>
      </c>
      <c r="L35" s="662">
        <v>0</v>
      </c>
      <c r="M35" s="662">
        <v>0</v>
      </c>
      <c r="N35" s="661">
        <v>1</v>
      </c>
      <c r="O35" s="742">
        <v>0.5</v>
      </c>
      <c r="P35" s="662"/>
      <c r="Q35" s="677"/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50</v>
      </c>
      <c r="B36" s="661" t="s">
        <v>580</v>
      </c>
      <c r="C36" s="661">
        <v>89301501</v>
      </c>
      <c r="D36" s="740" t="s">
        <v>4513</v>
      </c>
      <c r="E36" s="741" t="s">
        <v>3095</v>
      </c>
      <c r="F36" s="661" t="s">
        <v>3085</v>
      </c>
      <c r="G36" s="661" t="s">
        <v>3160</v>
      </c>
      <c r="H36" s="661" t="s">
        <v>581</v>
      </c>
      <c r="I36" s="661" t="s">
        <v>3161</v>
      </c>
      <c r="J36" s="661" t="s">
        <v>645</v>
      </c>
      <c r="K36" s="661" t="s">
        <v>1178</v>
      </c>
      <c r="L36" s="662">
        <v>0</v>
      </c>
      <c r="M36" s="662">
        <v>0</v>
      </c>
      <c r="N36" s="661">
        <v>1</v>
      </c>
      <c r="O36" s="742">
        <v>0.5</v>
      </c>
      <c r="P36" s="662"/>
      <c r="Q36" s="677"/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50</v>
      </c>
      <c r="B37" s="661" t="s">
        <v>580</v>
      </c>
      <c r="C37" s="661">
        <v>89301501</v>
      </c>
      <c r="D37" s="740" t="s">
        <v>4513</v>
      </c>
      <c r="E37" s="741" t="s">
        <v>3095</v>
      </c>
      <c r="F37" s="661" t="s">
        <v>3085</v>
      </c>
      <c r="G37" s="661" t="s">
        <v>3160</v>
      </c>
      <c r="H37" s="661" t="s">
        <v>581</v>
      </c>
      <c r="I37" s="661" t="s">
        <v>3162</v>
      </c>
      <c r="J37" s="661" t="s">
        <v>826</v>
      </c>
      <c r="K37" s="661" t="s">
        <v>3163</v>
      </c>
      <c r="L37" s="662">
        <v>23.4</v>
      </c>
      <c r="M37" s="662">
        <v>23.4</v>
      </c>
      <c r="N37" s="661">
        <v>1</v>
      </c>
      <c r="O37" s="742">
        <v>0.5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50</v>
      </c>
      <c r="B38" s="661" t="s">
        <v>580</v>
      </c>
      <c r="C38" s="661">
        <v>89301501</v>
      </c>
      <c r="D38" s="740" t="s">
        <v>4513</v>
      </c>
      <c r="E38" s="741" t="s">
        <v>3095</v>
      </c>
      <c r="F38" s="661" t="s">
        <v>3085</v>
      </c>
      <c r="G38" s="661" t="s">
        <v>3160</v>
      </c>
      <c r="H38" s="661" t="s">
        <v>581</v>
      </c>
      <c r="I38" s="661" t="s">
        <v>845</v>
      </c>
      <c r="J38" s="661" t="s">
        <v>645</v>
      </c>
      <c r="K38" s="661" t="s">
        <v>3164</v>
      </c>
      <c r="L38" s="662">
        <v>44.89</v>
      </c>
      <c r="M38" s="662">
        <v>44.89</v>
      </c>
      <c r="N38" s="661">
        <v>1</v>
      </c>
      <c r="O38" s="742">
        <v>0.5</v>
      </c>
      <c r="P38" s="662">
        <v>44.89</v>
      </c>
      <c r="Q38" s="677">
        <v>1</v>
      </c>
      <c r="R38" s="661">
        <v>1</v>
      </c>
      <c r="S38" s="677">
        <v>1</v>
      </c>
      <c r="T38" s="742">
        <v>0.5</v>
      </c>
      <c r="U38" s="700">
        <v>1</v>
      </c>
    </row>
    <row r="39" spans="1:21" ht="14.4" customHeight="1" x14ac:dyDescent="0.3">
      <c r="A39" s="660">
        <v>50</v>
      </c>
      <c r="B39" s="661" t="s">
        <v>580</v>
      </c>
      <c r="C39" s="661">
        <v>89301501</v>
      </c>
      <c r="D39" s="740" t="s">
        <v>4513</v>
      </c>
      <c r="E39" s="741" t="s">
        <v>3095</v>
      </c>
      <c r="F39" s="661" t="s">
        <v>3085</v>
      </c>
      <c r="G39" s="661" t="s">
        <v>3160</v>
      </c>
      <c r="H39" s="661" t="s">
        <v>581</v>
      </c>
      <c r="I39" s="661" t="s">
        <v>3165</v>
      </c>
      <c r="J39" s="661" t="s">
        <v>1332</v>
      </c>
      <c r="K39" s="661" t="s">
        <v>3166</v>
      </c>
      <c r="L39" s="662">
        <v>0</v>
      </c>
      <c r="M39" s="662">
        <v>0</v>
      </c>
      <c r="N39" s="661">
        <v>2</v>
      </c>
      <c r="O39" s="742">
        <v>1.5</v>
      </c>
      <c r="P39" s="662">
        <v>0</v>
      </c>
      <c r="Q39" s="677"/>
      <c r="R39" s="661">
        <v>1</v>
      </c>
      <c r="S39" s="677">
        <v>0.5</v>
      </c>
      <c r="T39" s="742">
        <v>1</v>
      </c>
      <c r="U39" s="700">
        <v>0.66666666666666663</v>
      </c>
    </row>
    <row r="40" spans="1:21" ht="14.4" customHeight="1" x14ac:dyDescent="0.3">
      <c r="A40" s="660">
        <v>50</v>
      </c>
      <c r="B40" s="661" t="s">
        <v>580</v>
      </c>
      <c r="C40" s="661">
        <v>89301501</v>
      </c>
      <c r="D40" s="740" t="s">
        <v>4513</v>
      </c>
      <c r="E40" s="741" t="s">
        <v>3095</v>
      </c>
      <c r="F40" s="661" t="s">
        <v>3085</v>
      </c>
      <c r="G40" s="661" t="s">
        <v>3167</v>
      </c>
      <c r="H40" s="661" t="s">
        <v>1608</v>
      </c>
      <c r="I40" s="661" t="s">
        <v>1720</v>
      </c>
      <c r="J40" s="661" t="s">
        <v>1717</v>
      </c>
      <c r="K40" s="661" t="s">
        <v>1668</v>
      </c>
      <c r="L40" s="662">
        <v>2332.92</v>
      </c>
      <c r="M40" s="662">
        <v>2332.92</v>
      </c>
      <c r="N40" s="661">
        <v>1</v>
      </c>
      <c r="O40" s="742">
        <v>1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50</v>
      </c>
      <c r="B41" s="661" t="s">
        <v>580</v>
      </c>
      <c r="C41" s="661">
        <v>89301501</v>
      </c>
      <c r="D41" s="740" t="s">
        <v>4513</v>
      </c>
      <c r="E41" s="741" t="s">
        <v>3095</v>
      </c>
      <c r="F41" s="661" t="s">
        <v>3085</v>
      </c>
      <c r="G41" s="661" t="s">
        <v>3167</v>
      </c>
      <c r="H41" s="661" t="s">
        <v>1608</v>
      </c>
      <c r="I41" s="661" t="s">
        <v>1723</v>
      </c>
      <c r="J41" s="661" t="s">
        <v>1717</v>
      </c>
      <c r="K41" s="661" t="s">
        <v>1671</v>
      </c>
      <c r="L41" s="662">
        <v>2916.16</v>
      </c>
      <c r="M41" s="662">
        <v>2916.16</v>
      </c>
      <c r="N41" s="661">
        <v>1</v>
      </c>
      <c r="O41" s="742">
        <v>1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50</v>
      </c>
      <c r="B42" s="661" t="s">
        <v>580</v>
      </c>
      <c r="C42" s="661">
        <v>89301501</v>
      </c>
      <c r="D42" s="740" t="s">
        <v>4513</v>
      </c>
      <c r="E42" s="741" t="s">
        <v>3095</v>
      </c>
      <c r="F42" s="661" t="s">
        <v>3085</v>
      </c>
      <c r="G42" s="661" t="s">
        <v>3168</v>
      </c>
      <c r="H42" s="661" t="s">
        <v>581</v>
      </c>
      <c r="I42" s="661" t="s">
        <v>3169</v>
      </c>
      <c r="J42" s="661" t="s">
        <v>3170</v>
      </c>
      <c r="K42" s="661" t="s">
        <v>3171</v>
      </c>
      <c r="L42" s="662">
        <v>51.69</v>
      </c>
      <c r="M42" s="662">
        <v>51.69</v>
      </c>
      <c r="N42" s="661">
        <v>1</v>
      </c>
      <c r="O42" s="742">
        <v>0.5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50</v>
      </c>
      <c r="B43" s="661" t="s">
        <v>580</v>
      </c>
      <c r="C43" s="661">
        <v>89301501</v>
      </c>
      <c r="D43" s="740" t="s">
        <v>4513</v>
      </c>
      <c r="E43" s="741" t="s">
        <v>3095</v>
      </c>
      <c r="F43" s="661" t="s">
        <v>3085</v>
      </c>
      <c r="G43" s="661" t="s">
        <v>3172</v>
      </c>
      <c r="H43" s="661" t="s">
        <v>581</v>
      </c>
      <c r="I43" s="661" t="s">
        <v>1080</v>
      </c>
      <c r="J43" s="661" t="s">
        <v>1081</v>
      </c>
      <c r="K43" s="661" t="s">
        <v>1082</v>
      </c>
      <c r="L43" s="662">
        <v>67.42</v>
      </c>
      <c r="M43" s="662">
        <v>67.42</v>
      </c>
      <c r="N43" s="661">
        <v>1</v>
      </c>
      <c r="O43" s="742">
        <v>0.5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50</v>
      </c>
      <c r="B44" s="661" t="s">
        <v>580</v>
      </c>
      <c r="C44" s="661">
        <v>89301501</v>
      </c>
      <c r="D44" s="740" t="s">
        <v>4513</v>
      </c>
      <c r="E44" s="741" t="s">
        <v>3095</v>
      </c>
      <c r="F44" s="661" t="s">
        <v>3085</v>
      </c>
      <c r="G44" s="661" t="s">
        <v>3172</v>
      </c>
      <c r="H44" s="661" t="s">
        <v>581</v>
      </c>
      <c r="I44" s="661" t="s">
        <v>1080</v>
      </c>
      <c r="J44" s="661" t="s">
        <v>1081</v>
      </c>
      <c r="K44" s="661" t="s">
        <v>1082</v>
      </c>
      <c r="L44" s="662">
        <v>50.47</v>
      </c>
      <c r="M44" s="662">
        <v>100.94</v>
      </c>
      <c r="N44" s="661">
        <v>2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50</v>
      </c>
      <c r="B45" s="661" t="s">
        <v>580</v>
      </c>
      <c r="C45" s="661">
        <v>89301501</v>
      </c>
      <c r="D45" s="740" t="s">
        <v>4513</v>
      </c>
      <c r="E45" s="741" t="s">
        <v>3095</v>
      </c>
      <c r="F45" s="661" t="s">
        <v>3085</v>
      </c>
      <c r="G45" s="661" t="s">
        <v>3172</v>
      </c>
      <c r="H45" s="661" t="s">
        <v>581</v>
      </c>
      <c r="I45" s="661" t="s">
        <v>3173</v>
      </c>
      <c r="J45" s="661" t="s">
        <v>1447</v>
      </c>
      <c r="K45" s="661" t="s">
        <v>3123</v>
      </c>
      <c r="L45" s="662">
        <v>0</v>
      </c>
      <c r="M45" s="662">
        <v>0</v>
      </c>
      <c r="N45" s="661">
        <v>2</v>
      </c>
      <c r="O45" s="742">
        <v>1</v>
      </c>
      <c r="P45" s="662">
        <v>0</v>
      </c>
      <c r="Q45" s="677"/>
      <c r="R45" s="661">
        <v>1</v>
      </c>
      <c r="S45" s="677">
        <v>0.5</v>
      </c>
      <c r="T45" s="742">
        <v>0.5</v>
      </c>
      <c r="U45" s="700">
        <v>0.5</v>
      </c>
    </row>
    <row r="46" spans="1:21" ht="14.4" customHeight="1" x14ac:dyDescent="0.3">
      <c r="A46" s="660">
        <v>50</v>
      </c>
      <c r="B46" s="661" t="s">
        <v>580</v>
      </c>
      <c r="C46" s="661">
        <v>89301501</v>
      </c>
      <c r="D46" s="740" t="s">
        <v>4513</v>
      </c>
      <c r="E46" s="741" t="s">
        <v>3095</v>
      </c>
      <c r="F46" s="661" t="s">
        <v>3085</v>
      </c>
      <c r="G46" s="661" t="s">
        <v>3174</v>
      </c>
      <c r="H46" s="661" t="s">
        <v>581</v>
      </c>
      <c r="I46" s="661" t="s">
        <v>1301</v>
      </c>
      <c r="J46" s="661" t="s">
        <v>1302</v>
      </c>
      <c r="K46" s="661" t="s">
        <v>1299</v>
      </c>
      <c r="L46" s="662">
        <v>214.07</v>
      </c>
      <c r="M46" s="662">
        <v>214.07</v>
      </c>
      <c r="N46" s="661">
        <v>1</v>
      </c>
      <c r="O46" s="742">
        <v>0.5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50</v>
      </c>
      <c r="B47" s="661" t="s">
        <v>580</v>
      </c>
      <c r="C47" s="661">
        <v>89301501</v>
      </c>
      <c r="D47" s="740" t="s">
        <v>4513</v>
      </c>
      <c r="E47" s="741" t="s">
        <v>3095</v>
      </c>
      <c r="F47" s="661" t="s">
        <v>3085</v>
      </c>
      <c r="G47" s="661" t="s">
        <v>3175</v>
      </c>
      <c r="H47" s="661" t="s">
        <v>581</v>
      </c>
      <c r="I47" s="661" t="s">
        <v>2278</v>
      </c>
      <c r="J47" s="661" t="s">
        <v>3176</v>
      </c>
      <c r="K47" s="661" t="s">
        <v>3177</v>
      </c>
      <c r="L47" s="662">
        <v>0</v>
      </c>
      <c r="M47" s="662">
        <v>0</v>
      </c>
      <c r="N47" s="661">
        <v>1</v>
      </c>
      <c r="O47" s="742">
        <v>0.5</v>
      </c>
      <c r="P47" s="662"/>
      <c r="Q47" s="677"/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50</v>
      </c>
      <c r="B48" s="661" t="s">
        <v>580</v>
      </c>
      <c r="C48" s="661">
        <v>89301501</v>
      </c>
      <c r="D48" s="740" t="s">
        <v>4513</v>
      </c>
      <c r="E48" s="741" t="s">
        <v>3095</v>
      </c>
      <c r="F48" s="661" t="s">
        <v>3085</v>
      </c>
      <c r="G48" s="661" t="s">
        <v>3178</v>
      </c>
      <c r="H48" s="661" t="s">
        <v>581</v>
      </c>
      <c r="I48" s="661" t="s">
        <v>3179</v>
      </c>
      <c r="J48" s="661" t="s">
        <v>1709</v>
      </c>
      <c r="K48" s="661" t="s">
        <v>1078</v>
      </c>
      <c r="L48" s="662">
        <v>67.42</v>
      </c>
      <c r="M48" s="662">
        <v>67.42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50</v>
      </c>
      <c r="B49" s="661" t="s">
        <v>580</v>
      </c>
      <c r="C49" s="661">
        <v>89301501</v>
      </c>
      <c r="D49" s="740" t="s">
        <v>4513</v>
      </c>
      <c r="E49" s="741" t="s">
        <v>3095</v>
      </c>
      <c r="F49" s="661" t="s">
        <v>3085</v>
      </c>
      <c r="G49" s="661" t="s">
        <v>3178</v>
      </c>
      <c r="H49" s="661" t="s">
        <v>581</v>
      </c>
      <c r="I49" s="661" t="s">
        <v>3180</v>
      </c>
      <c r="J49" s="661" t="s">
        <v>2972</v>
      </c>
      <c r="K49" s="661" t="s">
        <v>3181</v>
      </c>
      <c r="L49" s="662">
        <v>0</v>
      </c>
      <c r="M49" s="662">
        <v>0</v>
      </c>
      <c r="N49" s="661">
        <v>1</v>
      </c>
      <c r="O49" s="742">
        <v>0.5</v>
      </c>
      <c r="P49" s="662"/>
      <c r="Q49" s="677"/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50</v>
      </c>
      <c r="B50" s="661" t="s">
        <v>580</v>
      </c>
      <c r="C50" s="661">
        <v>89301501</v>
      </c>
      <c r="D50" s="740" t="s">
        <v>4513</v>
      </c>
      <c r="E50" s="741" t="s">
        <v>3095</v>
      </c>
      <c r="F50" s="661" t="s">
        <v>3085</v>
      </c>
      <c r="G50" s="661" t="s">
        <v>3182</v>
      </c>
      <c r="H50" s="661" t="s">
        <v>581</v>
      </c>
      <c r="I50" s="661" t="s">
        <v>2253</v>
      </c>
      <c r="J50" s="661" t="s">
        <v>1150</v>
      </c>
      <c r="K50" s="661" t="s">
        <v>3183</v>
      </c>
      <c r="L50" s="662">
        <v>112.13</v>
      </c>
      <c r="M50" s="662">
        <v>224.26</v>
      </c>
      <c r="N50" s="661">
        <v>2</v>
      </c>
      <c r="O50" s="742">
        <v>1.5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50</v>
      </c>
      <c r="B51" s="661" t="s">
        <v>580</v>
      </c>
      <c r="C51" s="661">
        <v>89301501</v>
      </c>
      <c r="D51" s="740" t="s">
        <v>4513</v>
      </c>
      <c r="E51" s="741" t="s">
        <v>3095</v>
      </c>
      <c r="F51" s="661" t="s">
        <v>3085</v>
      </c>
      <c r="G51" s="661" t="s">
        <v>3184</v>
      </c>
      <c r="H51" s="661" t="s">
        <v>581</v>
      </c>
      <c r="I51" s="661" t="s">
        <v>2005</v>
      </c>
      <c r="J51" s="661" t="s">
        <v>2006</v>
      </c>
      <c r="K51" s="661" t="s">
        <v>3185</v>
      </c>
      <c r="L51" s="662">
        <v>23.46</v>
      </c>
      <c r="M51" s="662">
        <v>23.46</v>
      </c>
      <c r="N51" s="661">
        <v>1</v>
      </c>
      <c r="O51" s="742">
        <v>1</v>
      </c>
      <c r="P51" s="662">
        <v>23.46</v>
      </c>
      <c r="Q51" s="677">
        <v>1</v>
      </c>
      <c r="R51" s="661">
        <v>1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50</v>
      </c>
      <c r="B52" s="661" t="s">
        <v>580</v>
      </c>
      <c r="C52" s="661">
        <v>89301501</v>
      </c>
      <c r="D52" s="740" t="s">
        <v>4513</v>
      </c>
      <c r="E52" s="741" t="s">
        <v>3095</v>
      </c>
      <c r="F52" s="661" t="s">
        <v>3085</v>
      </c>
      <c r="G52" s="661" t="s">
        <v>3186</v>
      </c>
      <c r="H52" s="661" t="s">
        <v>1608</v>
      </c>
      <c r="I52" s="661" t="s">
        <v>1634</v>
      </c>
      <c r="J52" s="661" t="s">
        <v>1635</v>
      </c>
      <c r="K52" s="661" t="s">
        <v>2986</v>
      </c>
      <c r="L52" s="662">
        <v>164.15</v>
      </c>
      <c r="M52" s="662">
        <v>164.15</v>
      </c>
      <c r="N52" s="661">
        <v>1</v>
      </c>
      <c r="O52" s="742">
        <v>0.5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50</v>
      </c>
      <c r="B53" s="661" t="s">
        <v>580</v>
      </c>
      <c r="C53" s="661">
        <v>89301501</v>
      </c>
      <c r="D53" s="740" t="s">
        <v>4513</v>
      </c>
      <c r="E53" s="741" t="s">
        <v>3095</v>
      </c>
      <c r="F53" s="661" t="s">
        <v>3085</v>
      </c>
      <c r="G53" s="661" t="s">
        <v>3187</v>
      </c>
      <c r="H53" s="661" t="s">
        <v>581</v>
      </c>
      <c r="I53" s="661" t="s">
        <v>3188</v>
      </c>
      <c r="J53" s="661" t="s">
        <v>3189</v>
      </c>
      <c r="K53" s="661" t="s">
        <v>3190</v>
      </c>
      <c r="L53" s="662">
        <v>479.02</v>
      </c>
      <c r="M53" s="662">
        <v>479.02</v>
      </c>
      <c r="N53" s="661">
        <v>1</v>
      </c>
      <c r="O53" s="742">
        <v>0.5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50</v>
      </c>
      <c r="B54" s="661" t="s">
        <v>580</v>
      </c>
      <c r="C54" s="661">
        <v>89301501</v>
      </c>
      <c r="D54" s="740" t="s">
        <v>4513</v>
      </c>
      <c r="E54" s="741" t="s">
        <v>3095</v>
      </c>
      <c r="F54" s="661" t="s">
        <v>3085</v>
      </c>
      <c r="G54" s="661" t="s">
        <v>3191</v>
      </c>
      <c r="H54" s="661" t="s">
        <v>581</v>
      </c>
      <c r="I54" s="661" t="s">
        <v>941</v>
      </c>
      <c r="J54" s="661" t="s">
        <v>942</v>
      </c>
      <c r="K54" s="661" t="s">
        <v>943</v>
      </c>
      <c r="L54" s="662">
        <v>91.88</v>
      </c>
      <c r="M54" s="662">
        <v>91.88</v>
      </c>
      <c r="N54" s="661">
        <v>1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50</v>
      </c>
      <c r="B55" s="661" t="s">
        <v>580</v>
      </c>
      <c r="C55" s="661">
        <v>89301501</v>
      </c>
      <c r="D55" s="740" t="s">
        <v>4513</v>
      </c>
      <c r="E55" s="741" t="s">
        <v>3095</v>
      </c>
      <c r="F55" s="661" t="s">
        <v>3085</v>
      </c>
      <c r="G55" s="661" t="s">
        <v>3192</v>
      </c>
      <c r="H55" s="661" t="s">
        <v>1608</v>
      </c>
      <c r="I55" s="661" t="s">
        <v>1751</v>
      </c>
      <c r="J55" s="661" t="s">
        <v>2952</v>
      </c>
      <c r="K55" s="661" t="s">
        <v>1160</v>
      </c>
      <c r="L55" s="662">
        <v>193.14</v>
      </c>
      <c r="M55" s="662">
        <v>1738.26</v>
      </c>
      <c r="N55" s="661">
        <v>9</v>
      </c>
      <c r="O55" s="742">
        <v>5</v>
      </c>
      <c r="P55" s="662">
        <v>386.28</v>
      </c>
      <c r="Q55" s="677">
        <v>0.22222222222222221</v>
      </c>
      <c r="R55" s="661">
        <v>2</v>
      </c>
      <c r="S55" s="677">
        <v>0.22222222222222221</v>
      </c>
      <c r="T55" s="742">
        <v>1</v>
      </c>
      <c r="U55" s="700">
        <v>0.2</v>
      </c>
    </row>
    <row r="56" spans="1:21" ht="14.4" customHeight="1" x14ac:dyDescent="0.3">
      <c r="A56" s="660">
        <v>50</v>
      </c>
      <c r="B56" s="661" t="s">
        <v>580</v>
      </c>
      <c r="C56" s="661">
        <v>89301501</v>
      </c>
      <c r="D56" s="740" t="s">
        <v>4513</v>
      </c>
      <c r="E56" s="741" t="s">
        <v>3096</v>
      </c>
      <c r="F56" s="661" t="s">
        <v>3085</v>
      </c>
      <c r="G56" s="661" t="s">
        <v>3193</v>
      </c>
      <c r="H56" s="661" t="s">
        <v>581</v>
      </c>
      <c r="I56" s="661" t="s">
        <v>3194</v>
      </c>
      <c r="J56" s="661" t="s">
        <v>3195</v>
      </c>
      <c r="K56" s="661" t="s">
        <v>3196</v>
      </c>
      <c r="L56" s="662">
        <v>10.73</v>
      </c>
      <c r="M56" s="662">
        <v>10.73</v>
      </c>
      <c r="N56" s="661">
        <v>1</v>
      </c>
      <c r="O56" s="742">
        <v>1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50</v>
      </c>
      <c r="B57" s="661" t="s">
        <v>580</v>
      </c>
      <c r="C57" s="661">
        <v>89301501</v>
      </c>
      <c r="D57" s="740" t="s">
        <v>4513</v>
      </c>
      <c r="E57" s="741" t="s">
        <v>3096</v>
      </c>
      <c r="F57" s="661" t="s">
        <v>3085</v>
      </c>
      <c r="G57" s="661" t="s">
        <v>3109</v>
      </c>
      <c r="H57" s="661" t="s">
        <v>1608</v>
      </c>
      <c r="I57" s="661" t="s">
        <v>1627</v>
      </c>
      <c r="J57" s="661" t="s">
        <v>1628</v>
      </c>
      <c r="K57" s="661" t="s">
        <v>2960</v>
      </c>
      <c r="L57" s="662">
        <v>75.28</v>
      </c>
      <c r="M57" s="662">
        <v>1129.1999999999998</v>
      </c>
      <c r="N57" s="661">
        <v>15</v>
      </c>
      <c r="O57" s="742">
        <v>8.5</v>
      </c>
      <c r="P57" s="662">
        <v>225.84</v>
      </c>
      <c r="Q57" s="677">
        <v>0.20000000000000004</v>
      </c>
      <c r="R57" s="661">
        <v>3</v>
      </c>
      <c r="S57" s="677">
        <v>0.2</v>
      </c>
      <c r="T57" s="742">
        <v>2</v>
      </c>
      <c r="U57" s="700">
        <v>0.23529411764705882</v>
      </c>
    </row>
    <row r="58" spans="1:21" ht="14.4" customHeight="1" x14ac:dyDescent="0.3">
      <c r="A58" s="660">
        <v>50</v>
      </c>
      <c r="B58" s="661" t="s">
        <v>580</v>
      </c>
      <c r="C58" s="661">
        <v>89301501</v>
      </c>
      <c r="D58" s="740" t="s">
        <v>4513</v>
      </c>
      <c r="E58" s="741" t="s">
        <v>3096</v>
      </c>
      <c r="F58" s="661" t="s">
        <v>3085</v>
      </c>
      <c r="G58" s="661" t="s">
        <v>3112</v>
      </c>
      <c r="H58" s="661" t="s">
        <v>581</v>
      </c>
      <c r="I58" s="661" t="s">
        <v>2001</v>
      </c>
      <c r="J58" s="661" t="s">
        <v>2999</v>
      </c>
      <c r="K58" s="661" t="s">
        <v>3000</v>
      </c>
      <c r="L58" s="662">
        <v>156.86000000000001</v>
      </c>
      <c r="M58" s="662">
        <v>156.86000000000001</v>
      </c>
      <c r="N58" s="661">
        <v>1</v>
      </c>
      <c r="O58" s="742">
        <v>0.5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50</v>
      </c>
      <c r="B59" s="661" t="s">
        <v>580</v>
      </c>
      <c r="C59" s="661">
        <v>89301501</v>
      </c>
      <c r="D59" s="740" t="s">
        <v>4513</v>
      </c>
      <c r="E59" s="741" t="s">
        <v>3096</v>
      </c>
      <c r="F59" s="661" t="s">
        <v>3085</v>
      </c>
      <c r="G59" s="661" t="s">
        <v>3115</v>
      </c>
      <c r="H59" s="661" t="s">
        <v>1608</v>
      </c>
      <c r="I59" s="661" t="s">
        <v>3197</v>
      </c>
      <c r="J59" s="661" t="s">
        <v>3198</v>
      </c>
      <c r="K59" s="661" t="s">
        <v>3199</v>
      </c>
      <c r="L59" s="662">
        <v>312.54000000000002</v>
      </c>
      <c r="M59" s="662">
        <v>937.62000000000012</v>
      </c>
      <c r="N59" s="661">
        <v>3</v>
      </c>
      <c r="O59" s="742">
        <v>2</v>
      </c>
      <c r="P59" s="662">
        <v>625.08000000000004</v>
      </c>
      <c r="Q59" s="677">
        <v>0.66666666666666663</v>
      </c>
      <c r="R59" s="661">
        <v>2</v>
      </c>
      <c r="S59" s="677">
        <v>0.66666666666666663</v>
      </c>
      <c r="T59" s="742">
        <v>1.5</v>
      </c>
      <c r="U59" s="700">
        <v>0.75</v>
      </c>
    </row>
    <row r="60" spans="1:21" ht="14.4" customHeight="1" x14ac:dyDescent="0.3">
      <c r="A60" s="660">
        <v>50</v>
      </c>
      <c r="B60" s="661" t="s">
        <v>580</v>
      </c>
      <c r="C60" s="661">
        <v>89301501</v>
      </c>
      <c r="D60" s="740" t="s">
        <v>4513</v>
      </c>
      <c r="E60" s="741" t="s">
        <v>3096</v>
      </c>
      <c r="F60" s="661" t="s">
        <v>3085</v>
      </c>
      <c r="G60" s="661" t="s">
        <v>3115</v>
      </c>
      <c r="H60" s="661" t="s">
        <v>1608</v>
      </c>
      <c r="I60" s="661" t="s">
        <v>3200</v>
      </c>
      <c r="J60" s="661" t="s">
        <v>3201</v>
      </c>
      <c r="K60" s="661" t="s">
        <v>617</v>
      </c>
      <c r="L60" s="662">
        <v>201.88</v>
      </c>
      <c r="M60" s="662">
        <v>201.88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50</v>
      </c>
      <c r="B61" s="661" t="s">
        <v>580</v>
      </c>
      <c r="C61" s="661">
        <v>89301501</v>
      </c>
      <c r="D61" s="740" t="s">
        <v>4513</v>
      </c>
      <c r="E61" s="741" t="s">
        <v>3096</v>
      </c>
      <c r="F61" s="661" t="s">
        <v>3085</v>
      </c>
      <c r="G61" s="661" t="s">
        <v>3115</v>
      </c>
      <c r="H61" s="661" t="s">
        <v>581</v>
      </c>
      <c r="I61" s="661" t="s">
        <v>3202</v>
      </c>
      <c r="J61" s="661" t="s">
        <v>3203</v>
      </c>
      <c r="K61" s="661" t="s">
        <v>1092</v>
      </c>
      <c r="L61" s="662">
        <v>130.59</v>
      </c>
      <c r="M61" s="662">
        <v>130.59</v>
      </c>
      <c r="N61" s="661">
        <v>1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50</v>
      </c>
      <c r="B62" s="661" t="s">
        <v>580</v>
      </c>
      <c r="C62" s="661">
        <v>89301501</v>
      </c>
      <c r="D62" s="740" t="s">
        <v>4513</v>
      </c>
      <c r="E62" s="741" t="s">
        <v>3096</v>
      </c>
      <c r="F62" s="661" t="s">
        <v>3085</v>
      </c>
      <c r="G62" s="661" t="s">
        <v>3115</v>
      </c>
      <c r="H62" s="661" t="s">
        <v>581</v>
      </c>
      <c r="I62" s="661" t="s">
        <v>3204</v>
      </c>
      <c r="J62" s="661" t="s">
        <v>3205</v>
      </c>
      <c r="K62" s="661" t="s">
        <v>617</v>
      </c>
      <c r="L62" s="662">
        <v>201.88</v>
      </c>
      <c r="M62" s="662">
        <v>201.88</v>
      </c>
      <c r="N62" s="661">
        <v>1</v>
      </c>
      <c r="O62" s="742">
        <v>1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50</v>
      </c>
      <c r="B63" s="661" t="s">
        <v>580</v>
      </c>
      <c r="C63" s="661">
        <v>89301501</v>
      </c>
      <c r="D63" s="740" t="s">
        <v>4513</v>
      </c>
      <c r="E63" s="741" t="s">
        <v>3096</v>
      </c>
      <c r="F63" s="661" t="s">
        <v>3085</v>
      </c>
      <c r="G63" s="661" t="s">
        <v>3115</v>
      </c>
      <c r="H63" s="661" t="s">
        <v>1608</v>
      </c>
      <c r="I63" s="661" t="s">
        <v>1743</v>
      </c>
      <c r="J63" s="661" t="s">
        <v>1748</v>
      </c>
      <c r="K63" s="661" t="s">
        <v>1092</v>
      </c>
      <c r="L63" s="662">
        <v>130.59</v>
      </c>
      <c r="M63" s="662">
        <v>1567.08</v>
      </c>
      <c r="N63" s="661">
        <v>12</v>
      </c>
      <c r="O63" s="742">
        <v>7</v>
      </c>
      <c r="P63" s="662">
        <v>261.18</v>
      </c>
      <c r="Q63" s="677">
        <v>0.16666666666666669</v>
      </c>
      <c r="R63" s="661">
        <v>2</v>
      </c>
      <c r="S63" s="677">
        <v>0.16666666666666666</v>
      </c>
      <c r="T63" s="742">
        <v>1</v>
      </c>
      <c r="U63" s="700">
        <v>0.14285714285714285</v>
      </c>
    </row>
    <row r="64" spans="1:21" ht="14.4" customHeight="1" x14ac:dyDescent="0.3">
      <c r="A64" s="660">
        <v>50</v>
      </c>
      <c r="B64" s="661" t="s">
        <v>580</v>
      </c>
      <c r="C64" s="661">
        <v>89301501</v>
      </c>
      <c r="D64" s="740" t="s">
        <v>4513</v>
      </c>
      <c r="E64" s="741" t="s">
        <v>3096</v>
      </c>
      <c r="F64" s="661" t="s">
        <v>3085</v>
      </c>
      <c r="G64" s="661" t="s">
        <v>3115</v>
      </c>
      <c r="H64" s="661" t="s">
        <v>1608</v>
      </c>
      <c r="I64" s="661" t="s">
        <v>1816</v>
      </c>
      <c r="J64" s="661" t="s">
        <v>1821</v>
      </c>
      <c r="K64" s="661" t="s">
        <v>617</v>
      </c>
      <c r="L64" s="662">
        <v>201.88</v>
      </c>
      <c r="M64" s="662">
        <v>2826.3200000000006</v>
      </c>
      <c r="N64" s="661">
        <v>14</v>
      </c>
      <c r="O64" s="742">
        <v>10</v>
      </c>
      <c r="P64" s="662">
        <v>201.88</v>
      </c>
      <c r="Q64" s="677">
        <v>7.1428571428571411E-2</v>
      </c>
      <c r="R64" s="661">
        <v>1</v>
      </c>
      <c r="S64" s="677">
        <v>7.1428571428571425E-2</v>
      </c>
      <c r="T64" s="742">
        <v>0.5</v>
      </c>
      <c r="U64" s="700">
        <v>0.05</v>
      </c>
    </row>
    <row r="65" spans="1:21" ht="14.4" customHeight="1" x14ac:dyDescent="0.3">
      <c r="A65" s="660">
        <v>50</v>
      </c>
      <c r="B65" s="661" t="s">
        <v>580</v>
      </c>
      <c r="C65" s="661">
        <v>89301501</v>
      </c>
      <c r="D65" s="740" t="s">
        <v>4513</v>
      </c>
      <c r="E65" s="741" t="s">
        <v>3096</v>
      </c>
      <c r="F65" s="661" t="s">
        <v>3085</v>
      </c>
      <c r="G65" s="661" t="s">
        <v>3206</v>
      </c>
      <c r="H65" s="661" t="s">
        <v>1608</v>
      </c>
      <c r="I65" s="661" t="s">
        <v>1693</v>
      </c>
      <c r="J65" s="661" t="s">
        <v>1694</v>
      </c>
      <c r="K65" s="661" t="s">
        <v>1695</v>
      </c>
      <c r="L65" s="662">
        <v>41.89</v>
      </c>
      <c r="M65" s="662">
        <v>41.89</v>
      </c>
      <c r="N65" s="661">
        <v>1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50</v>
      </c>
      <c r="B66" s="661" t="s">
        <v>580</v>
      </c>
      <c r="C66" s="661">
        <v>89301501</v>
      </c>
      <c r="D66" s="740" t="s">
        <v>4513</v>
      </c>
      <c r="E66" s="741" t="s">
        <v>3096</v>
      </c>
      <c r="F66" s="661" t="s">
        <v>3085</v>
      </c>
      <c r="G66" s="661" t="s">
        <v>3116</v>
      </c>
      <c r="H66" s="661" t="s">
        <v>581</v>
      </c>
      <c r="I66" s="661" t="s">
        <v>3117</v>
      </c>
      <c r="J66" s="661" t="s">
        <v>3118</v>
      </c>
      <c r="K66" s="661" t="s">
        <v>3119</v>
      </c>
      <c r="L66" s="662">
        <v>31.43</v>
      </c>
      <c r="M66" s="662">
        <v>31.43</v>
      </c>
      <c r="N66" s="661">
        <v>1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50</v>
      </c>
      <c r="B67" s="661" t="s">
        <v>580</v>
      </c>
      <c r="C67" s="661">
        <v>89301501</v>
      </c>
      <c r="D67" s="740" t="s">
        <v>4513</v>
      </c>
      <c r="E67" s="741" t="s">
        <v>3096</v>
      </c>
      <c r="F67" s="661" t="s">
        <v>3085</v>
      </c>
      <c r="G67" s="661" t="s">
        <v>3116</v>
      </c>
      <c r="H67" s="661" t="s">
        <v>1608</v>
      </c>
      <c r="I67" s="661" t="s">
        <v>1684</v>
      </c>
      <c r="J67" s="661" t="s">
        <v>631</v>
      </c>
      <c r="K67" s="661" t="s">
        <v>1082</v>
      </c>
      <c r="L67" s="662">
        <v>44.89</v>
      </c>
      <c r="M67" s="662">
        <v>852.90999999999985</v>
      </c>
      <c r="N67" s="661">
        <v>19</v>
      </c>
      <c r="O67" s="742">
        <v>10</v>
      </c>
      <c r="P67" s="662">
        <v>89.78</v>
      </c>
      <c r="Q67" s="677">
        <v>0.10526315789473686</v>
      </c>
      <c r="R67" s="661">
        <v>2</v>
      </c>
      <c r="S67" s="677">
        <v>0.10526315789473684</v>
      </c>
      <c r="T67" s="742">
        <v>1</v>
      </c>
      <c r="U67" s="700">
        <v>0.1</v>
      </c>
    </row>
    <row r="68" spans="1:21" ht="14.4" customHeight="1" x14ac:dyDescent="0.3">
      <c r="A68" s="660">
        <v>50</v>
      </c>
      <c r="B68" s="661" t="s">
        <v>580</v>
      </c>
      <c r="C68" s="661">
        <v>89301501</v>
      </c>
      <c r="D68" s="740" t="s">
        <v>4513</v>
      </c>
      <c r="E68" s="741" t="s">
        <v>3096</v>
      </c>
      <c r="F68" s="661" t="s">
        <v>3085</v>
      </c>
      <c r="G68" s="661" t="s">
        <v>3116</v>
      </c>
      <c r="H68" s="661" t="s">
        <v>1608</v>
      </c>
      <c r="I68" s="661" t="s">
        <v>2588</v>
      </c>
      <c r="J68" s="661" t="s">
        <v>2589</v>
      </c>
      <c r="K68" s="661" t="s">
        <v>2590</v>
      </c>
      <c r="L68" s="662">
        <v>60.02</v>
      </c>
      <c r="M68" s="662">
        <v>180.06</v>
      </c>
      <c r="N68" s="661">
        <v>3</v>
      </c>
      <c r="O68" s="742">
        <v>1.5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50</v>
      </c>
      <c r="B69" s="661" t="s">
        <v>580</v>
      </c>
      <c r="C69" s="661">
        <v>89301501</v>
      </c>
      <c r="D69" s="740" t="s">
        <v>4513</v>
      </c>
      <c r="E69" s="741" t="s">
        <v>3096</v>
      </c>
      <c r="F69" s="661" t="s">
        <v>3085</v>
      </c>
      <c r="G69" s="661" t="s">
        <v>3116</v>
      </c>
      <c r="H69" s="661" t="s">
        <v>581</v>
      </c>
      <c r="I69" s="661" t="s">
        <v>3207</v>
      </c>
      <c r="J69" s="661" t="s">
        <v>3208</v>
      </c>
      <c r="K69" s="661" t="s">
        <v>1082</v>
      </c>
      <c r="L69" s="662">
        <v>44.89</v>
      </c>
      <c r="M69" s="662">
        <v>44.89</v>
      </c>
      <c r="N69" s="661">
        <v>1</v>
      </c>
      <c r="O69" s="742">
        <v>0.5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50</v>
      </c>
      <c r="B70" s="661" t="s">
        <v>580</v>
      </c>
      <c r="C70" s="661">
        <v>89301501</v>
      </c>
      <c r="D70" s="740" t="s">
        <v>4513</v>
      </c>
      <c r="E70" s="741" t="s">
        <v>3096</v>
      </c>
      <c r="F70" s="661" t="s">
        <v>3085</v>
      </c>
      <c r="G70" s="661" t="s">
        <v>3209</v>
      </c>
      <c r="H70" s="661" t="s">
        <v>581</v>
      </c>
      <c r="I70" s="661" t="s">
        <v>945</v>
      </c>
      <c r="J70" s="661" t="s">
        <v>3210</v>
      </c>
      <c r="K70" s="661" t="s">
        <v>3211</v>
      </c>
      <c r="L70" s="662">
        <v>36.89</v>
      </c>
      <c r="M70" s="662">
        <v>36.89</v>
      </c>
      <c r="N70" s="661">
        <v>1</v>
      </c>
      <c r="O70" s="742">
        <v>1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50</v>
      </c>
      <c r="B71" s="661" t="s">
        <v>580</v>
      </c>
      <c r="C71" s="661">
        <v>89301501</v>
      </c>
      <c r="D71" s="740" t="s">
        <v>4513</v>
      </c>
      <c r="E71" s="741" t="s">
        <v>3096</v>
      </c>
      <c r="F71" s="661" t="s">
        <v>3085</v>
      </c>
      <c r="G71" s="661" t="s">
        <v>3127</v>
      </c>
      <c r="H71" s="661" t="s">
        <v>581</v>
      </c>
      <c r="I71" s="661" t="s">
        <v>3212</v>
      </c>
      <c r="J71" s="661" t="s">
        <v>3213</v>
      </c>
      <c r="K71" s="661" t="s">
        <v>3214</v>
      </c>
      <c r="L71" s="662">
        <v>0</v>
      </c>
      <c r="M71" s="662">
        <v>0</v>
      </c>
      <c r="N71" s="661">
        <v>1</v>
      </c>
      <c r="O71" s="742">
        <v>1</v>
      </c>
      <c r="P71" s="662"/>
      <c r="Q71" s="677"/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50</v>
      </c>
      <c r="B72" s="661" t="s">
        <v>580</v>
      </c>
      <c r="C72" s="661">
        <v>89301501</v>
      </c>
      <c r="D72" s="740" t="s">
        <v>4513</v>
      </c>
      <c r="E72" s="741" t="s">
        <v>3096</v>
      </c>
      <c r="F72" s="661" t="s">
        <v>3085</v>
      </c>
      <c r="G72" s="661" t="s">
        <v>3127</v>
      </c>
      <c r="H72" s="661" t="s">
        <v>581</v>
      </c>
      <c r="I72" s="661" t="s">
        <v>3128</v>
      </c>
      <c r="J72" s="661" t="s">
        <v>3129</v>
      </c>
      <c r="K72" s="661" t="s">
        <v>3130</v>
      </c>
      <c r="L72" s="662">
        <v>0</v>
      </c>
      <c r="M72" s="662">
        <v>0</v>
      </c>
      <c r="N72" s="661">
        <v>3</v>
      </c>
      <c r="O72" s="742">
        <v>2</v>
      </c>
      <c r="P72" s="662">
        <v>0</v>
      </c>
      <c r="Q72" s="677"/>
      <c r="R72" s="661">
        <v>1</v>
      </c>
      <c r="S72" s="677">
        <v>0.33333333333333331</v>
      </c>
      <c r="T72" s="742">
        <v>1</v>
      </c>
      <c r="U72" s="700">
        <v>0.5</v>
      </c>
    </row>
    <row r="73" spans="1:21" ht="14.4" customHeight="1" x14ac:dyDescent="0.3">
      <c r="A73" s="660">
        <v>50</v>
      </c>
      <c r="B73" s="661" t="s">
        <v>580</v>
      </c>
      <c r="C73" s="661">
        <v>89301501</v>
      </c>
      <c r="D73" s="740" t="s">
        <v>4513</v>
      </c>
      <c r="E73" s="741" t="s">
        <v>3096</v>
      </c>
      <c r="F73" s="661" t="s">
        <v>3085</v>
      </c>
      <c r="G73" s="661" t="s">
        <v>3127</v>
      </c>
      <c r="H73" s="661" t="s">
        <v>581</v>
      </c>
      <c r="I73" s="661" t="s">
        <v>1033</v>
      </c>
      <c r="J73" s="661" t="s">
        <v>3129</v>
      </c>
      <c r="K73" s="661" t="s">
        <v>3215</v>
      </c>
      <c r="L73" s="662">
        <v>66.599999999999994</v>
      </c>
      <c r="M73" s="662">
        <v>532.79999999999995</v>
      </c>
      <c r="N73" s="661">
        <v>8</v>
      </c>
      <c r="O73" s="742">
        <v>4</v>
      </c>
      <c r="P73" s="662">
        <v>199.79999999999998</v>
      </c>
      <c r="Q73" s="677">
        <v>0.375</v>
      </c>
      <c r="R73" s="661">
        <v>3</v>
      </c>
      <c r="S73" s="677">
        <v>0.375</v>
      </c>
      <c r="T73" s="742">
        <v>1.5</v>
      </c>
      <c r="U73" s="700">
        <v>0.375</v>
      </c>
    </row>
    <row r="74" spans="1:21" ht="14.4" customHeight="1" x14ac:dyDescent="0.3">
      <c r="A74" s="660">
        <v>50</v>
      </c>
      <c r="B74" s="661" t="s">
        <v>580</v>
      </c>
      <c r="C74" s="661">
        <v>89301501</v>
      </c>
      <c r="D74" s="740" t="s">
        <v>4513</v>
      </c>
      <c r="E74" s="741" t="s">
        <v>3096</v>
      </c>
      <c r="F74" s="661" t="s">
        <v>3085</v>
      </c>
      <c r="G74" s="661" t="s">
        <v>3131</v>
      </c>
      <c r="H74" s="661" t="s">
        <v>1608</v>
      </c>
      <c r="I74" s="661" t="s">
        <v>1772</v>
      </c>
      <c r="J74" s="661" t="s">
        <v>1773</v>
      </c>
      <c r="K74" s="661" t="s">
        <v>1774</v>
      </c>
      <c r="L74" s="662">
        <v>58.29</v>
      </c>
      <c r="M74" s="662">
        <v>58.29</v>
      </c>
      <c r="N74" s="661">
        <v>1</v>
      </c>
      <c r="O74" s="742">
        <v>0.5</v>
      </c>
      <c r="P74" s="662">
        <v>58.29</v>
      </c>
      <c r="Q74" s="677">
        <v>1</v>
      </c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50</v>
      </c>
      <c r="B75" s="661" t="s">
        <v>580</v>
      </c>
      <c r="C75" s="661">
        <v>89301501</v>
      </c>
      <c r="D75" s="740" t="s">
        <v>4513</v>
      </c>
      <c r="E75" s="741" t="s">
        <v>3096</v>
      </c>
      <c r="F75" s="661" t="s">
        <v>3085</v>
      </c>
      <c r="G75" s="661" t="s">
        <v>3216</v>
      </c>
      <c r="H75" s="661" t="s">
        <v>581</v>
      </c>
      <c r="I75" s="661" t="s">
        <v>3217</v>
      </c>
      <c r="J75" s="661" t="s">
        <v>3218</v>
      </c>
      <c r="K75" s="661" t="s">
        <v>864</v>
      </c>
      <c r="L75" s="662">
        <v>56.23</v>
      </c>
      <c r="M75" s="662">
        <v>112.46</v>
      </c>
      <c r="N75" s="661">
        <v>2</v>
      </c>
      <c r="O75" s="742">
        <v>1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50</v>
      </c>
      <c r="B76" s="661" t="s">
        <v>580</v>
      </c>
      <c r="C76" s="661">
        <v>89301501</v>
      </c>
      <c r="D76" s="740" t="s">
        <v>4513</v>
      </c>
      <c r="E76" s="741" t="s">
        <v>3096</v>
      </c>
      <c r="F76" s="661" t="s">
        <v>3085</v>
      </c>
      <c r="G76" s="661" t="s">
        <v>3216</v>
      </c>
      <c r="H76" s="661" t="s">
        <v>581</v>
      </c>
      <c r="I76" s="661" t="s">
        <v>3219</v>
      </c>
      <c r="J76" s="661" t="s">
        <v>863</v>
      </c>
      <c r="K76" s="661" t="s">
        <v>1156</v>
      </c>
      <c r="L76" s="662">
        <v>0</v>
      </c>
      <c r="M76" s="662">
        <v>0</v>
      </c>
      <c r="N76" s="661">
        <v>2</v>
      </c>
      <c r="O76" s="742">
        <v>1</v>
      </c>
      <c r="P76" s="662"/>
      <c r="Q76" s="677"/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50</v>
      </c>
      <c r="B77" s="661" t="s">
        <v>580</v>
      </c>
      <c r="C77" s="661">
        <v>89301501</v>
      </c>
      <c r="D77" s="740" t="s">
        <v>4513</v>
      </c>
      <c r="E77" s="741" t="s">
        <v>3096</v>
      </c>
      <c r="F77" s="661" t="s">
        <v>3085</v>
      </c>
      <c r="G77" s="661" t="s">
        <v>3216</v>
      </c>
      <c r="H77" s="661" t="s">
        <v>581</v>
      </c>
      <c r="I77" s="661" t="s">
        <v>862</v>
      </c>
      <c r="J77" s="661" t="s">
        <v>863</v>
      </c>
      <c r="K77" s="661" t="s">
        <v>864</v>
      </c>
      <c r="L77" s="662">
        <v>42.18</v>
      </c>
      <c r="M77" s="662">
        <v>84.36</v>
      </c>
      <c r="N77" s="661">
        <v>2</v>
      </c>
      <c r="O77" s="742">
        <v>1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50</v>
      </c>
      <c r="B78" s="661" t="s">
        <v>580</v>
      </c>
      <c r="C78" s="661">
        <v>89301501</v>
      </c>
      <c r="D78" s="740" t="s">
        <v>4513</v>
      </c>
      <c r="E78" s="741" t="s">
        <v>3096</v>
      </c>
      <c r="F78" s="661" t="s">
        <v>3085</v>
      </c>
      <c r="G78" s="661" t="s">
        <v>3216</v>
      </c>
      <c r="H78" s="661" t="s">
        <v>581</v>
      </c>
      <c r="I78" s="661" t="s">
        <v>2250</v>
      </c>
      <c r="J78" s="661" t="s">
        <v>2251</v>
      </c>
      <c r="K78" s="661" t="s">
        <v>1299</v>
      </c>
      <c r="L78" s="662">
        <v>33.729999999999997</v>
      </c>
      <c r="M78" s="662">
        <v>67.459999999999994</v>
      </c>
      <c r="N78" s="661">
        <v>2</v>
      </c>
      <c r="O78" s="742">
        <v>2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50</v>
      </c>
      <c r="B79" s="661" t="s">
        <v>580</v>
      </c>
      <c r="C79" s="661">
        <v>89301501</v>
      </c>
      <c r="D79" s="740" t="s">
        <v>4513</v>
      </c>
      <c r="E79" s="741" t="s">
        <v>3096</v>
      </c>
      <c r="F79" s="661" t="s">
        <v>3085</v>
      </c>
      <c r="G79" s="661" t="s">
        <v>3220</v>
      </c>
      <c r="H79" s="661" t="s">
        <v>581</v>
      </c>
      <c r="I79" s="661" t="s">
        <v>1104</v>
      </c>
      <c r="J79" s="661" t="s">
        <v>1105</v>
      </c>
      <c r="K79" s="661" t="s">
        <v>1106</v>
      </c>
      <c r="L79" s="662">
        <v>24.22</v>
      </c>
      <c r="M79" s="662">
        <v>24.22</v>
      </c>
      <c r="N79" s="661">
        <v>1</v>
      </c>
      <c r="O79" s="742">
        <v>0.5</v>
      </c>
      <c r="P79" s="662">
        <v>24.22</v>
      </c>
      <c r="Q79" s="677">
        <v>1</v>
      </c>
      <c r="R79" s="661">
        <v>1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50</v>
      </c>
      <c r="B80" s="661" t="s">
        <v>580</v>
      </c>
      <c r="C80" s="661">
        <v>89301501</v>
      </c>
      <c r="D80" s="740" t="s">
        <v>4513</v>
      </c>
      <c r="E80" s="741" t="s">
        <v>3096</v>
      </c>
      <c r="F80" s="661" t="s">
        <v>3085</v>
      </c>
      <c r="G80" s="661" t="s">
        <v>3221</v>
      </c>
      <c r="H80" s="661" t="s">
        <v>581</v>
      </c>
      <c r="I80" s="661" t="s">
        <v>3222</v>
      </c>
      <c r="J80" s="661" t="s">
        <v>3223</v>
      </c>
      <c r="K80" s="661" t="s">
        <v>3224</v>
      </c>
      <c r="L80" s="662">
        <v>67.069999999999993</v>
      </c>
      <c r="M80" s="662">
        <v>67.069999999999993</v>
      </c>
      <c r="N80" s="661">
        <v>1</v>
      </c>
      <c r="O80" s="742">
        <v>0.5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50</v>
      </c>
      <c r="B81" s="661" t="s">
        <v>580</v>
      </c>
      <c r="C81" s="661">
        <v>89301501</v>
      </c>
      <c r="D81" s="740" t="s">
        <v>4513</v>
      </c>
      <c r="E81" s="741" t="s">
        <v>3096</v>
      </c>
      <c r="F81" s="661" t="s">
        <v>3085</v>
      </c>
      <c r="G81" s="661" t="s">
        <v>3225</v>
      </c>
      <c r="H81" s="661" t="s">
        <v>581</v>
      </c>
      <c r="I81" s="661" t="s">
        <v>3226</v>
      </c>
      <c r="J81" s="661" t="s">
        <v>1177</v>
      </c>
      <c r="K81" s="661" t="s">
        <v>1178</v>
      </c>
      <c r="L81" s="662">
        <v>173.65</v>
      </c>
      <c r="M81" s="662">
        <v>173.65</v>
      </c>
      <c r="N81" s="661">
        <v>1</v>
      </c>
      <c r="O81" s="742">
        <v>0.5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50</v>
      </c>
      <c r="B82" s="661" t="s">
        <v>580</v>
      </c>
      <c r="C82" s="661">
        <v>89301501</v>
      </c>
      <c r="D82" s="740" t="s">
        <v>4513</v>
      </c>
      <c r="E82" s="741" t="s">
        <v>3096</v>
      </c>
      <c r="F82" s="661" t="s">
        <v>3085</v>
      </c>
      <c r="G82" s="661" t="s">
        <v>3227</v>
      </c>
      <c r="H82" s="661" t="s">
        <v>1608</v>
      </c>
      <c r="I82" s="661" t="s">
        <v>1780</v>
      </c>
      <c r="J82" s="661" t="s">
        <v>1781</v>
      </c>
      <c r="K82" s="661" t="s">
        <v>1782</v>
      </c>
      <c r="L82" s="662">
        <v>25.07</v>
      </c>
      <c r="M82" s="662">
        <v>25.07</v>
      </c>
      <c r="N82" s="661">
        <v>1</v>
      </c>
      <c r="O82" s="742">
        <v>0.5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50</v>
      </c>
      <c r="B83" s="661" t="s">
        <v>580</v>
      </c>
      <c r="C83" s="661">
        <v>89301501</v>
      </c>
      <c r="D83" s="740" t="s">
        <v>4513</v>
      </c>
      <c r="E83" s="741" t="s">
        <v>3096</v>
      </c>
      <c r="F83" s="661" t="s">
        <v>3085</v>
      </c>
      <c r="G83" s="661" t="s">
        <v>3227</v>
      </c>
      <c r="H83" s="661" t="s">
        <v>1608</v>
      </c>
      <c r="I83" s="661" t="s">
        <v>1784</v>
      </c>
      <c r="J83" s="661" t="s">
        <v>1785</v>
      </c>
      <c r="K83" s="661" t="s">
        <v>1786</v>
      </c>
      <c r="L83" s="662">
        <v>44.89</v>
      </c>
      <c r="M83" s="662">
        <v>89.78</v>
      </c>
      <c r="N83" s="661">
        <v>2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50</v>
      </c>
      <c r="B84" s="661" t="s">
        <v>580</v>
      </c>
      <c r="C84" s="661">
        <v>89301501</v>
      </c>
      <c r="D84" s="740" t="s">
        <v>4513</v>
      </c>
      <c r="E84" s="741" t="s">
        <v>3096</v>
      </c>
      <c r="F84" s="661" t="s">
        <v>3085</v>
      </c>
      <c r="G84" s="661" t="s">
        <v>3228</v>
      </c>
      <c r="H84" s="661" t="s">
        <v>1608</v>
      </c>
      <c r="I84" s="661" t="s">
        <v>2103</v>
      </c>
      <c r="J84" s="661" t="s">
        <v>2104</v>
      </c>
      <c r="K84" s="661" t="s">
        <v>3014</v>
      </c>
      <c r="L84" s="662">
        <v>116.8</v>
      </c>
      <c r="M84" s="662">
        <v>233.6</v>
      </c>
      <c r="N84" s="661">
        <v>2</v>
      </c>
      <c r="O84" s="742">
        <v>0.5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50</v>
      </c>
      <c r="B85" s="661" t="s">
        <v>580</v>
      </c>
      <c r="C85" s="661">
        <v>89301501</v>
      </c>
      <c r="D85" s="740" t="s">
        <v>4513</v>
      </c>
      <c r="E85" s="741" t="s">
        <v>3096</v>
      </c>
      <c r="F85" s="661" t="s">
        <v>3085</v>
      </c>
      <c r="G85" s="661" t="s">
        <v>3144</v>
      </c>
      <c r="H85" s="661" t="s">
        <v>1608</v>
      </c>
      <c r="I85" s="661" t="s">
        <v>1909</v>
      </c>
      <c r="J85" s="661" t="s">
        <v>1910</v>
      </c>
      <c r="K85" s="661" t="s">
        <v>1911</v>
      </c>
      <c r="L85" s="662">
        <v>387.2</v>
      </c>
      <c r="M85" s="662">
        <v>1548.8</v>
      </c>
      <c r="N85" s="661">
        <v>4</v>
      </c>
      <c r="O85" s="742">
        <v>2.5</v>
      </c>
      <c r="P85" s="662">
        <v>387.2</v>
      </c>
      <c r="Q85" s="677">
        <v>0.25</v>
      </c>
      <c r="R85" s="661">
        <v>1</v>
      </c>
      <c r="S85" s="677">
        <v>0.25</v>
      </c>
      <c r="T85" s="742">
        <v>1</v>
      </c>
      <c r="U85" s="700">
        <v>0.4</v>
      </c>
    </row>
    <row r="86" spans="1:21" ht="14.4" customHeight="1" x14ac:dyDescent="0.3">
      <c r="A86" s="660">
        <v>50</v>
      </c>
      <c r="B86" s="661" t="s">
        <v>580</v>
      </c>
      <c r="C86" s="661">
        <v>89301501</v>
      </c>
      <c r="D86" s="740" t="s">
        <v>4513</v>
      </c>
      <c r="E86" s="741" t="s">
        <v>3096</v>
      </c>
      <c r="F86" s="661" t="s">
        <v>3085</v>
      </c>
      <c r="G86" s="661" t="s">
        <v>3144</v>
      </c>
      <c r="H86" s="661" t="s">
        <v>1608</v>
      </c>
      <c r="I86" s="661" t="s">
        <v>1909</v>
      </c>
      <c r="J86" s="661" t="s">
        <v>1910</v>
      </c>
      <c r="K86" s="661" t="s">
        <v>1911</v>
      </c>
      <c r="L86" s="662">
        <v>97.68</v>
      </c>
      <c r="M86" s="662">
        <v>1855.9200000000005</v>
      </c>
      <c r="N86" s="661">
        <v>19</v>
      </c>
      <c r="O86" s="742">
        <v>11</v>
      </c>
      <c r="P86" s="662">
        <v>293.04000000000002</v>
      </c>
      <c r="Q86" s="677">
        <v>0.15789473684210523</v>
      </c>
      <c r="R86" s="661">
        <v>3</v>
      </c>
      <c r="S86" s="677">
        <v>0.15789473684210525</v>
      </c>
      <c r="T86" s="742">
        <v>1.5</v>
      </c>
      <c r="U86" s="700">
        <v>0.13636363636363635</v>
      </c>
    </row>
    <row r="87" spans="1:21" ht="14.4" customHeight="1" x14ac:dyDescent="0.3">
      <c r="A87" s="660">
        <v>50</v>
      </c>
      <c r="B87" s="661" t="s">
        <v>580</v>
      </c>
      <c r="C87" s="661">
        <v>89301501</v>
      </c>
      <c r="D87" s="740" t="s">
        <v>4513</v>
      </c>
      <c r="E87" s="741" t="s">
        <v>3096</v>
      </c>
      <c r="F87" s="661" t="s">
        <v>3085</v>
      </c>
      <c r="G87" s="661" t="s">
        <v>3144</v>
      </c>
      <c r="H87" s="661" t="s">
        <v>581</v>
      </c>
      <c r="I87" s="661" t="s">
        <v>604</v>
      </c>
      <c r="J87" s="661" t="s">
        <v>605</v>
      </c>
      <c r="K87" s="661" t="s">
        <v>606</v>
      </c>
      <c r="L87" s="662">
        <v>104.66</v>
      </c>
      <c r="M87" s="662">
        <v>418.64</v>
      </c>
      <c r="N87" s="661">
        <v>4</v>
      </c>
      <c r="O87" s="742">
        <v>2.5</v>
      </c>
      <c r="P87" s="662">
        <v>209.32</v>
      </c>
      <c r="Q87" s="677">
        <v>0.5</v>
      </c>
      <c r="R87" s="661">
        <v>2</v>
      </c>
      <c r="S87" s="677">
        <v>0.5</v>
      </c>
      <c r="T87" s="742">
        <v>1</v>
      </c>
      <c r="U87" s="700">
        <v>0.4</v>
      </c>
    </row>
    <row r="88" spans="1:21" ht="14.4" customHeight="1" x14ac:dyDescent="0.3">
      <c r="A88" s="660">
        <v>50</v>
      </c>
      <c r="B88" s="661" t="s">
        <v>580</v>
      </c>
      <c r="C88" s="661">
        <v>89301501</v>
      </c>
      <c r="D88" s="740" t="s">
        <v>4513</v>
      </c>
      <c r="E88" s="741" t="s">
        <v>3096</v>
      </c>
      <c r="F88" s="661" t="s">
        <v>3085</v>
      </c>
      <c r="G88" s="661" t="s">
        <v>3144</v>
      </c>
      <c r="H88" s="661" t="s">
        <v>1608</v>
      </c>
      <c r="I88" s="661" t="s">
        <v>3229</v>
      </c>
      <c r="J88" s="661" t="s">
        <v>1910</v>
      </c>
      <c r="K88" s="661" t="s">
        <v>3230</v>
      </c>
      <c r="L88" s="662">
        <v>195.36</v>
      </c>
      <c r="M88" s="662">
        <v>195.36</v>
      </c>
      <c r="N88" s="661">
        <v>1</v>
      </c>
      <c r="O88" s="742">
        <v>0.5</v>
      </c>
      <c r="P88" s="662">
        <v>195.36</v>
      </c>
      <c r="Q88" s="677">
        <v>1</v>
      </c>
      <c r="R88" s="661">
        <v>1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50</v>
      </c>
      <c r="B89" s="661" t="s">
        <v>580</v>
      </c>
      <c r="C89" s="661">
        <v>89301501</v>
      </c>
      <c r="D89" s="740" t="s">
        <v>4513</v>
      </c>
      <c r="E89" s="741" t="s">
        <v>3096</v>
      </c>
      <c r="F89" s="661" t="s">
        <v>3085</v>
      </c>
      <c r="G89" s="661" t="s">
        <v>3149</v>
      </c>
      <c r="H89" s="661" t="s">
        <v>581</v>
      </c>
      <c r="I89" s="661" t="s">
        <v>3150</v>
      </c>
      <c r="J89" s="661" t="s">
        <v>3151</v>
      </c>
      <c r="K89" s="661" t="s">
        <v>3028</v>
      </c>
      <c r="L89" s="662">
        <v>0</v>
      </c>
      <c r="M89" s="662">
        <v>0</v>
      </c>
      <c r="N89" s="661">
        <v>11</v>
      </c>
      <c r="O89" s="742">
        <v>6</v>
      </c>
      <c r="P89" s="662">
        <v>0</v>
      </c>
      <c r="Q89" s="677"/>
      <c r="R89" s="661">
        <v>3</v>
      </c>
      <c r="S89" s="677">
        <v>0.27272727272727271</v>
      </c>
      <c r="T89" s="742">
        <v>1.5</v>
      </c>
      <c r="U89" s="700">
        <v>0.25</v>
      </c>
    </row>
    <row r="90" spans="1:21" ht="14.4" customHeight="1" x14ac:dyDescent="0.3">
      <c r="A90" s="660">
        <v>50</v>
      </c>
      <c r="B90" s="661" t="s">
        <v>580</v>
      </c>
      <c r="C90" s="661">
        <v>89301501</v>
      </c>
      <c r="D90" s="740" t="s">
        <v>4513</v>
      </c>
      <c r="E90" s="741" t="s">
        <v>3096</v>
      </c>
      <c r="F90" s="661" t="s">
        <v>3085</v>
      </c>
      <c r="G90" s="661" t="s">
        <v>3149</v>
      </c>
      <c r="H90" s="661" t="s">
        <v>581</v>
      </c>
      <c r="I90" s="661" t="s">
        <v>1153</v>
      </c>
      <c r="J90" s="661" t="s">
        <v>1143</v>
      </c>
      <c r="K90" s="661" t="s">
        <v>864</v>
      </c>
      <c r="L90" s="662">
        <v>30.65</v>
      </c>
      <c r="M90" s="662">
        <v>122.6</v>
      </c>
      <c r="N90" s="661">
        <v>4</v>
      </c>
      <c r="O90" s="742">
        <v>2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50</v>
      </c>
      <c r="B91" s="661" t="s">
        <v>580</v>
      </c>
      <c r="C91" s="661">
        <v>89301501</v>
      </c>
      <c r="D91" s="740" t="s">
        <v>4513</v>
      </c>
      <c r="E91" s="741" t="s">
        <v>3096</v>
      </c>
      <c r="F91" s="661" t="s">
        <v>3085</v>
      </c>
      <c r="G91" s="661" t="s">
        <v>3149</v>
      </c>
      <c r="H91" s="661" t="s">
        <v>581</v>
      </c>
      <c r="I91" s="661" t="s">
        <v>1153</v>
      </c>
      <c r="J91" s="661" t="s">
        <v>1143</v>
      </c>
      <c r="K91" s="661" t="s">
        <v>864</v>
      </c>
      <c r="L91" s="662">
        <v>27.57</v>
      </c>
      <c r="M91" s="662">
        <v>27.57</v>
      </c>
      <c r="N91" s="661">
        <v>1</v>
      </c>
      <c r="O91" s="742">
        <v>0.5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50</v>
      </c>
      <c r="B92" s="661" t="s">
        <v>580</v>
      </c>
      <c r="C92" s="661">
        <v>89301501</v>
      </c>
      <c r="D92" s="740" t="s">
        <v>4513</v>
      </c>
      <c r="E92" s="741" t="s">
        <v>3096</v>
      </c>
      <c r="F92" s="661" t="s">
        <v>3085</v>
      </c>
      <c r="G92" s="661" t="s">
        <v>3149</v>
      </c>
      <c r="H92" s="661" t="s">
        <v>581</v>
      </c>
      <c r="I92" s="661" t="s">
        <v>1246</v>
      </c>
      <c r="J92" s="661" t="s">
        <v>1247</v>
      </c>
      <c r="K92" s="661" t="s">
        <v>1248</v>
      </c>
      <c r="L92" s="662">
        <v>0</v>
      </c>
      <c r="M92" s="662">
        <v>0</v>
      </c>
      <c r="N92" s="661">
        <v>1</v>
      </c>
      <c r="O92" s="742">
        <v>0.5</v>
      </c>
      <c r="P92" s="662">
        <v>0</v>
      </c>
      <c r="Q92" s="677"/>
      <c r="R92" s="661">
        <v>1</v>
      </c>
      <c r="S92" s="677">
        <v>1</v>
      </c>
      <c r="T92" s="742">
        <v>0.5</v>
      </c>
      <c r="U92" s="700">
        <v>1</v>
      </c>
    </row>
    <row r="93" spans="1:21" ht="14.4" customHeight="1" x14ac:dyDescent="0.3">
      <c r="A93" s="660">
        <v>50</v>
      </c>
      <c r="B93" s="661" t="s">
        <v>580</v>
      </c>
      <c r="C93" s="661">
        <v>89301501</v>
      </c>
      <c r="D93" s="740" t="s">
        <v>4513</v>
      </c>
      <c r="E93" s="741" t="s">
        <v>3096</v>
      </c>
      <c r="F93" s="661" t="s">
        <v>3085</v>
      </c>
      <c r="G93" s="661" t="s">
        <v>3149</v>
      </c>
      <c r="H93" s="661" t="s">
        <v>581</v>
      </c>
      <c r="I93" s="661" t="s">
        <v>1155</v>
      </c>
      <c r="J93" s="661" t="s">
        <v>1143</v>
      </c>
      <c r="K93" s="661" t="s">
        <v>1156</v>
      </c>
      <c r="L93" s="662">
        <v>12.26</v>
      </c>
      <c r="M93" s="662">
        <v>36.78</v>
      </c>
      <c r="N93" s="661">
        <v>3</v>
      </c>
      <c r="O93" s="742">
        <v>1.5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50</v>
      </c>
      <c r="B94" s="661" t="s">
        <v>580</v>
      </c>
      <c r="C94" s="661">
        <v>89301501</v>
      </c>
      <c r="D94" s="740" t="s">
        <v>4513</v>
      </c>
      <c r="E94" s="741" t="s">
        <v>3096</v>
      </c>
      <c r="F94" s="661" t="s">
        <v>3085</v>
      </c>
      <c r="G94" s="661" t="s">
        <v>3149</v>
      </c>
      <c r="H94" s="661" t="s">
        <v>581</v>
      </c>
      <c r="I94" s="661" t="s">
        <v>3231</v>
      </c>
      <c r="J94" s="661" t="s">
        <v>3151</v>
      </c>
      <c r="K94" s="661" t="s">
        <v>3232</v>
      </c>
      <c r="L94" s="662">
        <v>34.31</v>
      </c>
      <c r="M94" s="662">
        <v>343.1</v>
      </c>
      <c r="N94" s="661">
        <v>10</v>
      </c>
      <c r="O94" s="742">
        <v>5</v>
      </c>
      <c r="P94" s="662">
        <v>68.62</v>
      </c>
      <c r="Q94" s="677">
        <v>0.2</v>
      </c>
      <c r="R94" s="661">
        <v>2</v>
      </c>
      <c r="S94" s="677">
        <v>0.2</v>
      </c>
      <c r="T94" s="742">
        <v>1</v>
      </c>
      <c r="U94" s="700">
        <v>0.2</v>
      </c>
    </row>
    <row r="95" spans="1:21" ht="14.4" customHeight="1" x14ac:dyDescent="0.3">
      <c r="A95" s="660">
        <v>50</v>
      </c>
      <c r="B95" s="661" t="s">
        <v>580</v>
      </c>
      <c r="C95" s="661">
        <v>89301501</v>
      </c>
      <c r="D95" s="740" t="s">
        <v>4513</v>
      </c>
      <c r="E95" s="741" t="s">
        <v>3096</v>
      </c>
      <c r="F95" s="661" t="s">
        <v>3085</v>
      </c>
      <c r="G95" s="661" t="s">
        <v>3233</v>
      </c>
      <c r="H95" s="661" t="s">
        <v>581</v>
      </c>
      <c r="I95" s="661" t="s">
        <v>1429</v>
      </c>
      <c r="J95" s="661" t="s">
        <v>3234</v>
      </c>
      <c r="K95" s="661" t="s">
        <v>3235</v>
      </c>
      <c r="L95" s="662">
        <v>65.069999999999993</v>
      </c>
      <c r="M95" s="662">
        <v>65.069999999999993</v>
      </c>
      <c r="N95" s="661">
        <v>1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50</v>
      </c>
      <c r="B96" s="661" t="s">
        <v>580</v>
      </c>
      <c r="C96" s="661">
        <v>89301501</v>
      </c>
      <c r="D96" s="740" t="s">
        <v>4513</v>
      </c>
      <c r="E96" s="741" t="s">
        <v>3096</v>
      </c>
      <c r="F96" s="661" t="s">
        <v>3085</v>
      </c>
      <c r="G96" s="661" t="s">
        <v>3233</v>
      </c>
      <c r="H96" s="661" t="s">
        <v>1608</v>
      </c>
      <c r="I96" s="661" t="s">
        <v>3236</v>
      </c>
      <c r="J96" s="661" t="s">
        <v>3237</v>
      </c>
      <c r="K96" s="661" t="s">
        <v>3238</v>
      </c>
      <c r="L96" s="662">
        <v>50.57</v>
      </c>
      <c r="M96" s="662">
        <v>50.57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50</v>
      </c>
      <c r="B97" s="661" t="s">
        <v>580</v>
      </c>
      <c r="C97" s="661">
        <v>89301501</v>
      </c>
      <c r="D97" s="740" t="s">
        <v>4513</v>
      </c>
      <c r="E97" s="741" t="s">
        <v>3096</v>
      </c>
      <c r="F97" s="661" t="s">
        <v>3085</v>
      </c>
      <c r="G97" s="661" t="s">
        <v>3233</v>
      </c>
      <c r="H97" s="661" t="s">
        <v>581</v>
      </c>
      <c r="I97" s="661" t="s">
        <v>1254</v>
      </c>
      <c r="J97" s="661" t="s">
        <v>3239</v>
      </c>
      <c r="K97" s="661" t="s">
        <v>3240</v>
      </c>
      <c r="L97" s="662">
        <v>50.57</v>
      </c>
      <c r="M97" s="662">
        <v>50.57</v>
      </c>
      <c r="N97" s="661">
        <v>1</v>
      </c>
      <c r="O97" s="742">
        <v>0.5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50</v>
      </c>
      <c r="B98" s="661" t="s">
        <v>580</v>
      </c>
      <c r="C98" s="661">
        <v>89301501</v>
      </c>
      <c r="D98" s="740" t="s">
        <v>4513</v>
      </c>
      <c r="E98" s="741" t="s">
        <v>3096</v>
      </c>
      <c r="F98" s="661" t="s">
        <v>3085</v>
      </c>
      <c r="G98" s="661" t="s">
        <v>3241</v>
      </c>
      <c r="H98" s="661" t="s">
        <v>581</v>
      </c>
      <c r="I98" s="661" t="s">
        <v>3242</v>
      </c>
      <c r="J98" s="661" t="s">
        <v>3243</v>
      </c>
      <c r="K98" s="661" t="s">
        <v>3244</v>
      </c>
      <c r="L98" s="662">
        <v>51.06</v>
      </c>
      <c r="M98" s="662">
        <v>51.06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50</v>
      </c>
      <c r="B99" s="661" t="s">
        <v>580</v>
      </c>
      <c r="C99" s="661">
        <v>89301501</v>
      </c>
      <c r="D99" s="740" t="s">
        <v>4513</v>
      </c>
      <c r="E99" s="741" t="s">
        <v>3096</v>
      </c>
      <c r="F99" s="661" t="s">
        <v>3085</v>
      </c>
      <c r="G99" s="661" t="s">
        <v>3155</v>
      </c>
      <c r="H99" s="661" t="s">
        <v>1608</v>
      </c>
      <c r="I99" s="661" t="s">
        <v>3245</v>
      </c>
      <c r="J99" s="661" t="s">
        <v>1913</v>
      </c>
      <c r="K99" s="661" t="s">
        <v>1914</v>
      </c>
      <c r="L99" s="662">
        <v>106.3</v>
      </c>
      <c r="M99" s="662">
        <v>212.6</v>
      </c>
      <c r="N99" s="661">
        <v>2</v>
      </c>
      <c r="O99" s="742">
        <v>1</v>
      </c>
      <c r="P99" s="662">
        <v>212.6</v>
      </c>
      <c r="Q99" s="677">
        <v>1</v>
      </c>
      <c r="R99" s="661">
        <v>2</v>
      </c>
      <c r="S99" s="677">
        <v>1</v>
      </c>
      <c r="T99" s="742">
        <v>1</v>
      </c>
      <c r="U99" s="700">
        <v>1</v>
      </c>
    </row>
    <row r="100" spans="1:21" ht="14.4" customHeight="1" x14ac:dyDescent="0.3">
      <c r="A100" s="660">
        <v>50</v>
      </c>
      <c r="B100" s="661" t="s">
        <v>580</v>
      </c>
      <c r="C100" s="661">
        <v>89301501</v>
      </c>
      <c r="D100" s="740" t="s">
        <v>4513</v>
      </c>
      <c r="E100" s="741" t="s">
        <v>3096</v>
      </c>
      <c r="F100" s="661" t="s">
        <v>3085</v>
      </c>
      <c r="G100" s="661" t="s">
        <v>3155</v>
      </c>
      <c r="H100" s="661" t="s">
        <v>1608</v>
      </c>
      <c r="I100" s="661" t="s">
        <v>1700</v>
      </c>
      <c r="J100" s="661" t="s">
        <v>1701</v>
      </c>
      <c r="K100" s="661" t="s">
        <v>2946</v>
      </c>
      <c r="L100" s="662">
        <v>53.16</v>
      </c>
      <c r="M100" s="662">
        <v>53.16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50</v>
      </c>
      <c r="B101" s="661" t="s">
        <v>580</v>
      </c>
      <c r="C101" s="661">
        <v>89301501</v>
      </c>
      <c r="D101" s="740" t="s">
        <v>4513</v>
      </c>
      <c r="E101" s="741" t="s">
        <v>3096</v>
      </c>
      <c r="F101" s="661" t="s">
        <v>3085</v>
      </c>
      <c r="G101" s="661" t="s">
        <v>3160</v>
      </c>
      <c r="H101" s="661" t="s">
        <v>581</v>
      </c>
      <c r="I101" s="661" t="s">
        <v>3161</v>
      </c>
      <c r="J101" s="661" t="s">
        <v>645</v>
      </c>
      <c r="K101" s="661" t="s">
        <v>1178</v>
      </c>
      <c r="L101" s="662">
        <v>0</v>
      </c>
      <c r="M101" s="662">
        <v>0</v>
      </c>
      <c r="N101" s="661">
        <v>1</v>
      </c>
      <c r="O101" s="742">
        <v>0.5</v>
      </c>
      <c r="P101" s="662"/>
      <c r="Q101" s="677"/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50</v>
      </c>
      <c r="B102" s="661" t="s">
        <v>580</v>
      </c>
      <c r="C102" s="661">
        <v>89301501</v>
      </c>
      <c r="D102" s="740" t="s">
        <v>4513</v>
      </c>
      <c r="E102" s="741" t="s">
        <v>3096</v>
      </c>
      <c r="F102" s="661" t="s">
        <v>3085</v>
      </c>
      <c r="G102" s="661" t="s">
        <v>3160</v>
      </c>
      <c r="H102" s="661" t="s">
        <v>581</v>
      </c>
      <c r="I102" s="661" t="s">
        <v>3162</v>
      </c>
      <c r="J102" s="661" t="s">
        <v>826</v>
      </c>
      <c r="K102" s="661" t="s">
        <v>3163</v>
      </c>
      <c r="L102" s="662">
        <v>23.4</v>
      </c>
      <c r="M102" s="662">
        <v>140.39999999999998</v>
      </c>
      <c r="N102" s="661">
        <v>6</v>
      </c>
      <c r="O102" s="742">
        <v>3</v>
      </c>
      <c r="P102" s="662">
        <v>70.199999999999989</v>
      </c>
      <c r="Q102" s="677">
        <v>0.5</v>
      </c>
      <c r="R102" s="661">
        <v>3</v>
      </c>
      <c r="S102" s="677">
        <v>0.5</v>
      </c>
      <c r="T102" s="742">
        <v>1.5</v>
      </c>
      <c r="U102" s="700">
        <v>0.5</v>
      </c>
    </row>
    <row r="103" spans="1:21" ht="14.4" customHeight="1" x14ac:dyDescent="0.3">
      <c r="A103" s="660">
        <v>50</v>
      </c>
      <c r="B103" s="661" t="s">
        <v>580</v>
      </c>
      <c r="C103" s="661">
        <v>89301501</v>
      </c>
      <c r="D103" s="740" t="s">
        <v>4513</v>
      </c>
      <c r="E103" s="741" t="s">
        <v>3096</v>
      </c>
      <c r="F103" s="661" t="s">
        <v>3085</v>
      </c>
      <c r="G103" s="661" t="s">
        <v>3160</v>
      </c>
      <c r="H103" s="661" t="s">
        <v>581</v>
      </c>
      <c r="I103" s="661" t="s">
        <v>845</v>
      </c>
      <c r="J103" s="661" t="s">
        <v>645</v>
      </c>
      <c r="K103" s="661" t="s">
        <v>3164</v>
      </c>
      <c r="L103" s="662">
        <v>44.89</v>
      </c>
      <c r="M103" s="662">
        <v>44.89</v>
      </c>
      <c r="N103" s="661">
        <v>1</v>
      </c>
      <c r="O103" s="742">
        <v>0.5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50</v>
      </c>
      <c r="B104" s="661" t="s">
        <v>580</v>
      </c>
      <c r="C104" s="661">
        <v>89301501</v>
      </c>
      <c r="D104" s="740" t="s">
        <v>4513</v>
      </c>
      <c r="E104" s="741" t="s">
        <v>3096</v>
      </c>
      <c r="F104" s="661" t="s">
        <v>3085</v>
      </c>
      <c r="G104" s="661" t="s">
        <v>3160</v>
      </c>
      <c r="H104" s="661" t="s">
        <v>581</v>
      </c>
      <c r="I104" s="661" t="s">
        <v>3246</v>
      </c>
      <c r="J104" s="661" t="s">
        <v>826</v>
      </c>
      <c r="K104" s="661" t="s">
        <v>3247</v>
      </c>
      <c r="L104" s="662">
        <v>0</v>
      </c>
      <c r="M104" s="662">
        <v>0</v>
      </c>
      <c r="N104" s="661">
        <v>1</v>
      </c>
      <c r="O104" s="742">
        <v>0.5</v>
      </c>
      <c r="P104" s="662"/>
      <c r="Q104" s="677"/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50</v>
      </c>
      <c r="B105" s="661" t="s">
        <v>580</v>
      </c>
      <c r="C105" s="661">
        <v>89301501</v>
      </c>
      <c r="D105" s="740" t="s">
        <v>4513</v>
      </c>
      <c r="E105" s="741" t="s">
        <v>3096</v>
      </c>
      <c r="F105" s="661" t="s">
        <v>3085</v>
      </c>
      <c r="G105" s="661" t="s">
        <v>3160</v>
      </c>
      <c r="H105" s="661" t="s">
        <v>581</v>
      </c>
      <c r="I105" s="661" t="s">
        <v>3165</v>
      </c>
      <c r="J105" s="661" t="s">
        <v>1332</v>
      </c>
      <c r="K105" s="661" t="s">
        <v>3166</v>
      </c>
      <c r="L105" s="662">
        <v>0</v>
      </c>
      <c r="M105" s="662">
        <v>0</v>
      </c>
      <c r="N105" s="661">
        <v>1</v>
      </c>
      <c r="O105" s="742">
        <v>0.5</v>
      </c>
      <c r="P105" s="662">
        <v>0</v>
      </c>
      <c r="Q105" s="677"/>
      <c r="R105" s="661">
        <v>1</v>
      </c>
      <c r="S105" s="677">
        <v>1</v>
      </c>
      <c r="T105" s="742">
        <v>0.5</v>
      </c>
      <c r="U105" s="700">
        <v>1</v>
      </c>
    </row>
    <row r="106" spans="1:21" ht="14.4" customHeight="1" x14ac:dyDescent="0.3">
      <c r="A106" s="660">
        <v>50</v>
      </c>
      <c r="B106" s="661" t="s">
        <v>580</v>
      </c>
      <c r="C106" s="661">
        <v>89301501</v>
      </c>
      <c r="D106" s="740" t="s">
        <v>4513</v>
      </c>
      <c r="E106" s="741" t="s">
        <v>3096</v>
      </c>
      <c r="F106" s="661" t="s">
        <v>3085</v>
      </c>
      <c r="G106" s="661" t="s">
        <v>3160</v>
      </c>
      <c r="H106" s="661" t="s">
        <v>581</v>
      </c>
      <c r="I106" s="661" t="s">
        <v>913</v>
      </c>
      <c r="J106" s="661" t="s">
        <v>1332</v>
      </c>
      <c r="K106" s="661" t="s">
        <v>3248</v>
      </c>
      <c r="L106" s="662">
        <v>33.68</v>
      </c>
      <c r="M106" s="662">
        <v>134.72</v>
      </c>
      <c r="N106" s="661">
        <v>4</v>
      </c>
      <c r="O106" s="742">
        <v>2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50</v>
      </c>
      <c r="B107" s="661" t="s">
        <v>580</v>
      </c>
      <c r="C107" s="661">
        <v>89301501</v>
      </c>
      <c r="D107" s="740" t="s">
        <v>4513</v>
      </c>
      <c r="E107" s="741" t="s">
        <v>3096</v>
      </c>
      <c r="F107" s="661" t="s">
        <v>3085</v>
      </c>
      <c r="G107" s="661" t="s">
        <v>3167</v>
      </c>
      <c r="H107" s="661" t="s">
        <v>1608</v>
      </c>
      <c r="I107" s="661" t="s">
        <v>1856</v>
      </c>
      <c r="J107" s="661" t="s">
        <v>1664</v>
      </c>
      <c r="K107" s="661" t="s">
        <v>1857</v>
      </c>
      <c r="L107" s="662">
        <v>625.29</v>
      </c>
      <c r="M107" s="662">
        <v>625.29</v>
      </c>
      <c r="N107" s="661">
        <v>1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50</v>
      </c>
      <c r="B108" s="661" t="s">
        <v>580</v>
      </c>
      <c r="C108" s="661">
        <v>89301501</v>
      </c>
      <c r="D108" s="740" t="s">
        <v>4513</v>
      </c>
      <c r="E108" s="741" t="s">
        <v>3096</v>
      </c>
      <c r="F108" s="661" t="s">
        <v>3085</v>
      </c>
      <c r="G108" s="661" t="s">
        <v>3167</v>
      </c>
      <c r="H108" s="661" t="s">
        <v>1608</v>
      </c>
      <c r="I108" s="661" t="s">
        <v>1716</v>
      </c>
      <c r="J108" s="661" t="s">
        <v>1717</v>
      </c>
      <c r="K108" s="661" t="s">
        <v>1665</v>
      </c>
      <c r="L108" s="662">
        <v>1749.69</v>
      </c>
      <c r="M108" s="662">
        <v>5249.07</v>
      </c>
      <c r="N108" s="661">
        <v>3</v>
      </c>
      <c r="O108" s="742">
        <v>1.5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50</v>
      </c>
      <c r="B109" s="661" t="s">
        <v>580</v>
      </c>
      <c r="C109" s="661">
        <v>89301501</v>
      </c>
      <c r="D109" s="740" t="s">
        <v>4513</v>
      </c>
      <c r="E109" s="741" t="s">
        <v>3096</v>
      </c>
      <c r="F109" s="661" t="s">
        <v>3085</v>
      </c>
      <c r="G109" s="661" t="s">
        <v>3167</v>
      </c>
      <c r="H109" s="661" t="s">
        <v>1608</v>
      </c>
      <c r="I109" s="661" t="s">
        <v>1720</v>
      </c>
      <c r="J109" s="661" t="s">
        <v>1717</v>
      </c>
      <c r="K109" s="661" t="s">
        <v>1668</v>
      </c>
      <c r="L109" s="662">
        <v>2332.92</v>
      </c>
      <c r="M109" s="662">
        <v>4665.84</v>
      </c>
      <c r="N109" s="661">
        <v>2</v>
      </c>
      <c r="O109" s="742">
        <v>1</v>
      </c>
      <c r="P109" s="662">
        <v>2332.92</v>
      </c>
      <c r="Q109" s="677">
        <v>0.5</v>
      </c>
      <c r="R109" s="661">
        <v>1</v>
      </c>
      <c r="S109" s="677">
        <v>0.5</v>
      </c>
      <c r="T109" s="742">
        <v>0.5</v>
      </c>
      <c r="U109" s="700">
        <v>0.5</v>
      </c>
    </row>
    <row r="110" spans="1:21" ht="14.4" customHeight="1" x14ac:dyDescent="0.3">
      <c r="A110" s="660">
        <v>50</v>
      </c>
      <c r="B110" s="661" t="s">
        <v>580</v>
      </c>
      <c r="C110" s="661">
        <v>89301501</v>
      </c>
      <c r="D110" s="740" t="s">
        <v>4513</v>
      </c>
      <c r="E110" s="741" t="s">
        <v>3096</v>
      </c>
      <c r="F110" s="661" t="s">
        <v>3085</v>
      </c>
      <c r="G110" s="661" t="s">
        <v>3167</v>
      </c>
      <c r="H110" s="661" t="s">
        <v>1608</v>
      </c>
      <c r="I110" s="661" t="s">
        <v>1723</v>
      </c>
      <c r="J110" s="661" t="s">
        <v>1717</v>
      </c>
      <c r="K110" s="661" t="s">
        <v>1671</v>
      </c>
      <c r="L110" s="662">
        <v>2916.16</v>
      </c>
      <c r="M110" s="662">
        <v>14580.8</v>
      </c>
      <c r="N110" s="661">
        <v>5</v>
      </c>
      <c r="O110" s="742">
        <v>3.5</v>
      </c>
      <c r="P110" s="662">
        <v>2916.16</v>
      </c>
      <c r="Q110" s="677">
        <v>0.2</v>
      </c>
      <c r="R110" s="661">
        <v>1</v>
      </c>
      <c r="S110" s="677">
        <v>0.2</v>
      </c>
      <c r="T110" s="742">
        <v>0.5</v>
      </c>
      <c r="U110" s="700">
        <v>0.14285714285714285</v>
      </c>
    </row>
    <row r="111" spans="1:21" ht="14.4" customHeight="1" x14ac:dyDescent="0.3">
      <c r="A111" s="660">
        <v>50</v>
      </c>
      <c r="B111" s="661" t="s">
        <v>580</v>
      </c>
      <c r="C111" s="661">
        <v>89301501</v>
      </c>
      <c r="D111" s="740" t="s">
        <v>4513</v>
      </c>
      <c r="E111" s="741" t="s">
        <v>3096</v>
      </c>
      <c r="F111" s="661" t="s">
        <v>3085</v>
      </c>
      <c r="G111" s="661" t="s">
        <v>3249</v>
      </c>
      <c r="H111" s="661" t="s">
        <v>581</v>
      </c>
      <c r="I111" s="661" t="s">
        <v>1195</v>
      </c>
      <c r="J111" s="661" t="s">
        <v>1196</v>
      </c>
      <c r="K111" s="661" t="s">
        <v>1197</v>
      </c>
      <c r="L111" s="662">
        <v>41.89</v>
      </c>
      <c r="M111" s="662">
        <v>41.89</v>
      </c>
      <c r="N111" s="661">
        <v>1</v>
      </c>
      <c r="O111" s="742">
        <v>0.5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50</v>
      </c>
      <c r="B112" s="661" t="s">
        <v>580</v>
      </c>
      <c r="C112" s="661">
        <v>89301501</v>
      </c>
      <c r="D112" s="740" t="s">
        <v>4513</v>
      </c>
      <c r="E112" s="741" t="s">
        <v>3096</v>
      </c>
      <c r="F112" s="661" t="s">
        <v>3085</v>
      </c>
      <c r="G112" s="661" t="s">
        <v>3168</v>
      </c>
      <c r="H112" s="661" t="s">
        <v>1608</v>
      </c>
      <c r="I112" s="661" t="s">
        <v>3250</v>
      </c>
      <c r="J112" s="661" t="s">
        <v>3251</v>
      </c>
      <c r="K112" s="661" t="s">
        <v>1166</v>
      </c>
      <c r="L112" s="662">
        <v>41.53</v>
      </c>
      <c r="M112" s="662">
        <v>41.53</v>
      </c>
      <c r="N112" s="661">
        <v>1</v>
      </c>
      <c r="O112" s="742">
        <v>0.5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50</v>
      </c>
      <c r="B113" s="661" t="s">
        <v>580</v>
      </c>
      <c r="C113" s="661">
        <v>89301501</v>
      </c>
      <c r="D113" s="740" t="s">
        <v>4513</v>
      </c>
      <c r="E113" s="741" t="s">
        <v>3096</v>
      </c>
      <c r="F113" s="661" t="s">
        <v>3085</v>
      </c>
      <c r="G113" s="661" t="s">
        <v>3168</v>
      </c>
      <c r="H113" s="661" t="s">
        <v>1608</v>
      </c>
      <c r="I113" s="661" t="s">
        <v>1831</v>
      </c>
      <c r="J113" s="661" t="s">
        <v>1832</v>
      </c>
      <c r="K113" s="661" t="s">
        <v>1833</v>
      </c>
      <c r="L113" s="662">
        <v>55.38</v>
      </c>
      <c r="M113" s="662">
        <v>609.18000000000006</v>
      </c>
      <c r="N113" s="661">
        <v>11</v>
      </c>
      <c r="O113" s="742">
        <v>5.5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50</v>
      </c>
      <c r="B114" s="661" t="s">
        <v>580</v>
      </c>
      <c r="C114" s="661">
        <v>89301501</v>
      </c>
      <c r="D114" s="740" t="s">
        <v>4513</v>
      </c>
      <c r="E114" s="741" t="s">
        <v>3096</v>
      </c>
      <c r="F114" s="661" t="s">
        <v>3085</v>
      </c>
      <c r="G114" s="661" t="s">
        <v>3252</v>
      </c>
      <c r="H114" s="661" t="s">
        <v>581</v>
      </c>
      <c r="I114" s="661" t="s">
        <v>744</v>
      </c>
      <c r="J114" s="661" t="s">
        <v>3253</v>
      </c>
      <c r="K114" s="661" t="s">
        <v>2143</v>
      </c>
      <c r="L114" s="662">
        <v>0</v>
      </c>
      <c r="M114" s="662">
        <v>0</v>
      </c>
      <c r="N114" s="661">
        <v>2</v>
      </c>
      <c r="O114" s="742">
        <v>0.5</v>
      </c>
      <c r="P114" s="662"/>
      <c r="Q114" s="677"/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50</v>
      </c>
      <c r="B115" s="661" t="s">
        <v>580</v>
      </c>
      <c r="C115" s="661">
        <v>89301501</v>
      </c>
      <c r="D115" s="740" t="s">
        <v>4513</v>
      </c>
      <c r="E115" s="741" t="s">
        <v>3096</v>
      </c>
      <c r="F115" s="661" t="s">
        <v>3085</v>
      </c>
      <c r="G115" s="661" t="s">
        <v>3254</v>
      </c>
      <c r="H115" s="661" t="s">
        <v>1608</v>
      </c>
      <c r="I115" s="661" t="s">
        <v>1686</v>
      </c>
      <c r="J115" s="661" t="s">
        <v>1610</v>
      </c>
      <c r="K115" s="661" t="s">
        <v>2930</v>
      </c>
      <c r="L115" s="662">
        <v>48.98</v>
      </c>
      <c r="M115" s="662">
        <v>97.96</v>
      </c>
      <c r="N115" s="661">
        <v>2</v>
      </c>
      <c r="O115" s="742">
        <v>1.5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50</v>
      </c>
      <c r="B116" s="661" t="s">
        <v>580</v>
      </c>
      <c r="C116" s="661">
        <v>89301501</v>
      </c>
      <c r="D116" s="740" t="s">
        <v>4513</v>
      </c>
      <c r="E116" s="741" t="s">
        <v>3096</v>
      </c>
      <c r="F116" s="661" t="s">
        <v>3085</v>
      </c>
      <c r="G116" s="661" t="s">
        <v>3254</v>
      </c>
      <c r="H116" s="661" t="s">
        <v>1608</v>
      </c>
      <c r="I116" s="661" t="s">
        <v>1689</v>
      </c>
      <c r="J116" s="661" t="s">
        <v>1690</v>
      </c>
      <c r="K116" s="661" t="s">
        <v>2931</v>
      </c>
      <c r="L116" s="662">
        <v>97.97</v>
      </c>
      <c r="M116" s="662">
        <v>391.88</v>
      </c>
      <c r="N116" s="661">
        <v>4</v>
      </c>
      <c r="O116" s="742">
        <v>3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50</v>
      </c>
      <c r="B117" s="661" t="s">
        <v>580</v>
      </c>
      <c r="C117" s="661">
        <v>89301501</v>
      </c>
      <c r="D117" s="740" t="s">
        <v>4513</v>
      </c>
      <c r="E117" s="741" t="s">
        <v>3096</v>
      </c>
      <c r="F117" s="661" t="s">
        <v>3085</v>
      </c>
      <c r="G117" s="661" t="s">
        <v>3254</v>
      </c>
      <c r="H117" s="661" t="s">
        <v>1608</v>
      </c>
      <c r="I117" s="661" t="s">
        <v>3255</v>
      </c>
      <c r="J117" s="661" t="s">
        <v>1690</v>
      </c>
      <c r="K117" s="661" t="s">
        <v>1691</v>
      </c>
      <c r="L117" s="662">
        <v>0</v>
      </c>
      <c r="M117" s="662">
        <v>0</v>
      </c>
      <c r="N117" s="661">
        <v>2</v>
      </c>
      <c r="O117" s="742">
        <v>1.5</v>
      </c>
      <c r="P117" s="662"/>
      <c r="Q117" s="677"/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50</v>
      </c>
      <c r="B118" s="661" t="s">
        <v>580</v>
      </c>
      <c r="C118" s="661">
        <v>89301501</v>
      </c>
      <c r="D118" s="740" t="s">
        <v>4513</v>
      </c>
      <c r="E118" s="741" t="s">
        <v>3096</v>
      </c>
      <c r="F118" s="661" t="s">
        <v>3085</v>
      </c>
      <c r="G118" s="661" t="s">
        <v>3254</v>
      </c>
      <c r="H118" s="661" t="s">
        <v>1608</v>
      </c>
      <c r="I118" s="661" t="s">
        <v>3256</v>
      </c>
      <c r="J118" s="661" t="s">
        <v>1690</v>
      </c>
      <c r="K118" s="661" t="s">
        <v>3257</v>
      </c>
      <c r="L118" s="662">
        <v>0</v>
      </c>
      <c r="M118" s="662">
        <v>0</v>
      </c>
      <c r="N118" s="661">
        <v>2</v>
      </c>
      <c r="O118" s="742">
        <v>1</v>
      </c>
      <c r="P118" s="662"/>
      <c r="Q118" s="677"/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50</v>
      </c>
      <c r="B119" s="661" t="s">
        <v>580</v>
      </c>
      <c r="C119" s="661">
        <v>89301501</v>
      </c>
      <c r="D119" s="740" t="s">
        <v>4513</v>
      </c>
      <c r="E119" s="741" t="s">
        <v>3096</v>
      </c>
      <c r="F119" s="661" t="s">
        <v>3085</v>
      </c>
      <c r="G119" s="661" t="s">
        <v>3172</v>
      </c>
      <c r="H119" s="661" t="s">
        <v>581</v>
      </c>
      <c r="I119" s="661" t="s">
        <v>1080</v>
      </c>
      <c r="J119" s="661" t="s">
        <v>1081</v>
      </c>
      <c r="K119" s="661" t="s">
        <v>1082</v>
      </c>
      <c r="L119" s="662">
        <v>67.42</v>
      </c>
      <c r="M119" s="662">
        <v>269.68</v>
      </c>
      <c r="N119" s="661">
        <v>4</v>
      </c>
      <c r="O119" s="742">
        <v>3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50</v>
      </c>
      <c r="B120" s="661" t="s">
        <v>580</v>
      </c>
      <c r="C120" s="661">
        <v>89301501</v>
      </c>
      <c r="D120" s="740" t="s">
        <v>4513</v>
      </c>
      <c r="E120" s="741" t="s">
        <v>3096</v>
      </c>
      <c r="F120" s="661" t="s">
        <v>3085</v>
      </c>
      <c r="G120" s="661" t="s">
        <v>3172</v>
      </c>
      <c r="H120" s="661" t="s">
        <v>581</v>
      </c>
      <c r="I120" s="661" t="s">
        <v>1080</v>
      </c>
      <c r="J120" s="661" t="s">
        <v>1081</v>
      </c>
      <c r="K120" s="661" t="s">
        <v>1082</v>
      </c>
      <c r="L120" s="662">
        <v>50.47</v>
      </c>
      <c r="M120" s="662">
        <v>100.94</v>
      </c>
      <c r="N120" s="661">
        <v>2</v>
      </c>
      <c r="O120" s="742">
        <v>1</v>
      </c>
      <c r="P120" s="662">
        <v>50.47</v>
      </c>
      <c r="Q120" s="677">
        <v>0.5</v>
      </c>
      <c r="R120" s="661">
        <v>1</v>
      </c>
      <c r="S120" s="677">
        <v>0.5</v>
      </c>
      <c r="T120" s="742">
        <v>0.5</v>
      </c>
      <c r="U120" s="700">
        <v>0.5</v>
      </c>
    </row>
    <row r="121" spans="1:21" ht="14.4" customHeight="1" x14ac:dyDescent="0.3">
      <c r="A121" s="660">
        <v>50</v>
      </c>
      <c r="B121" s="661" t="s">
        <v>580</v>
      </c>
      <c r="C121" s="661">
        <v>89301501</v>
      </c>
      <c r="D121" s="740" t="s">
        <v>4513</v>
      </c>
      <c r="E121" s="741" t="s">
        <v>3096</v>
      </c>
      <c r="F121" s="661" t="s">
        <v>3085</v>
      </c>
      <c r="G121" s="661" t="s">
        <v>3172</v>
      </c>
      <c r="H121" s="661" t="s">
        <v>581</v>
      </c>
      <c r="I121" s="661" t="s">
        <v>3258</v>
      </c>
      <c r="J121" s="661" t="s">
        <v>1447</v>
      </c>
      <c r="K121" s="661" t="s">
        <v>3040</v>
      </c>
      <c r="L121" s="662">
        <v>134.83000000000001</v>
      </c>
      <c r="M121" s="662">
        <v>134.83000000000001</v>
      </c>
      <c r="N121" s="661">
        <v>1</v>
      </c>
      <c r="O121" s="742">
        <v>0.5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50</v>
      </c>
      <c r="B122" s="661" t="s">
        <v>580</v>
      </c>
      <c r="C122" s="661">
        <v>89301501</v>
      </c>
      <c r="D122" s="740" t="s">
        <v>4513</v>
      </c>
      <c r="E122" s="741" t="s">
        <v>3096</v>
      </c>
      <c r="F122" s="661" t="s">
        <v>3085</v>
      </c>
      <c r="G122" s="661" t="s">
        <v>3172</v>
      </c>
      <c r="H122" s="661" t="s">
        <v>1608</v>
      </c>
      <c r="I122" s="661" t="s">
        <v>3259</v>
      </c>
      <c r="J122" s="661" t="s">
        <v>3260</v>
      </c>
      <c r="K122" s="661" t="s">
        <v>614</v>
      </c>
      <c r="L122" s="662">
        <v>50.47</v>
      </c>
      <c r="M122" s="662">
        <v>100.94</v>
      </c>
      <c r="N122" s="661">
        <v>2</v>
      </c>
      <c r="O122" s="742">
        <v>1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50</v>
      </c>
      <c r="B123" s="661" t="s">
        <v>580</v>
      </c>
      <c r="C123" s="661">
        <v>89301501</v>
      </c>
      <c r="D123" s="740" t="s">
        <v>4513</v>
      </c>
      <c r="E123" s="741" t="s">
        <v>3096</v>
      </c>
      <c r="F123" s="661" t="s">
        <v>3085</v>
      </c>
      <c r="G123" s="661" t="s">
        <v>3174</v>
      </c>
      <c r="H123" s="661" t="s">
        <v>581</v>
      </c>
      <c r="I123" s="661" t="s">
        <v>1301</v>
      </c>
      <c r="J123" s="661" t="s">
        <v>1302</v>
      </c>
      <c r="K123" s="661" t="s">
        <v>1299</v>
      </c>
      <c r="L123" s="662">
        <v>214.07</v>
      </c>
      <c r="M123" s="662">
        <v>428.14</v>
      </c>
      <c r="N123" s="661">
        <v>2</v>
      </c>
      <c r="O123" s="742">
        <v>1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50</v>
      </c>
      <c r="B124" s="661" t="s">
        <v>580</v>
      </c>
      <c r="C124" s="661">
        <v>89301501</v>
      </c>
      <c r="D124" s="740" t="s">
        <v>4513</v>
      </c>
      <c r="E124" s="741" t="s">
        <v>3096</v>
      </c>
      <c r="F124" s="661" t="s">
        <v>3085</v>
      </c>
      <c r="G124" s="661" t="s">
        <v>3261</v>
      </c>
      <c r="H124" s="661" t="s">
        <v>581</v>
      </c>
      <c r="I124" s="661" t="s">
        <v>656</v>
      </c>
      <c r="J124" s="661" t="s">
        <v>3262</v>
      </c>
      <c r="K124" s="661" t="s">
        <v>3263</v>
      </c>
      <c r="L124" s="662">
        <v>25.91</v>
      </c>
      <c r="M124" s="662">
        <v>25.91</v>
      </c>
      <c r="N124" s="661">
        <v>1</v>
      </c>
      <c r="O124" s="742">
        <v>0.5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50</v>
      </c>
      <c r="B125" s="661" t="s">
        <v>580</v>
      </c>
      <c r="C125" s="661">
        <v>89301501</v>
      </c>
      <c r="D125" s="740" t="s">
        <v>4513</v>
      </c>
      <c r="E125" s="741" t="s">
        <v>3096</v>
      </c>
      <c r="F125" s="661" t="s">
        <v>3085</v>
      </c>
      <c r="G125" s="661" t="s">
        <v>3264</v>
      </c>
      <c r="H125" s="661" t="s">
        <v>1608</v>
      </c>
      <c r="I125" s="661" t="s">
        <v>3265</v>
      </c>
      <c r="J125" s="661" t="s">
        <v>3266</v>
      </c>
      <c r="K125" s="661" t="s">
        <v>3267</v>
      </c>
      <c r="L125" s="662">
        <v>448.37</v>
      </c>
      <c r="M125" s="662">
        <v>448.37</v>
      </c>
      <c r="N125" s="661">
        <v>1</v>
      </c>
      <c r="O125" s="742">
        <v>1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50</v>
      </c>
      <c r="B126" s="661" t="s">
        <v>580</v>
      </c>
      <c r="C126" s="661">
        <v>89301501</v>
      </c>
      <c r="D126" s="740" t="s">
        <v>4513</v>
      </c>
      <c r="E126" s="741" t="s">
        <v>3096</v>
      </c>
      <c r="F126" s="661" t="s">
        <v>3085</v>
      </c>
      <c r="G126" s="661" t="s">
        <v>3178</v>
      </c>
      <c r="H126" s="661" t="s">
        <v>1608</v>
      </c>
      <c r="I126" s="661" t="s">
        <v>1641</v>
      </c>
      <c r="J126" s="661" t="s">
        <v>2972</v>
      </c>
      <c r="K126" s="661" t="s">
        <v>1166</v>
      </c>
      <c r="L126" s="662">
        <v>134.83000000000001</v>
      </c>
      <c r="M126" s="662">
        <v>269.66000000000003</v>
      </c>
      <c r="N126" s="661">
        <v>2</v>
      </c>
      <c r="O126" s="742">
        <v>1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50</v>
      </c>
      <c r="B127" s="661" t="s">
        <v>580</v>
      </c>
      <c r="C127" s="661">
        <v>89301501</v>
      </c>
      <c r="D127" s="740" t="s">
        <v>4513</v>
      </c>
      <c r="E127" s="741" t="s">
        <v>3096</v>
      </c>
      <c r="F127" s="661" t="s">
        <v>3085</v>
      </c>
      <c r="G127" s="661" t="s">
        <v>3178</v>
      </c>
      <c r="H127" s="661" t="s">
        <v>1608</v>
      </c>
      <c r="I127" s="661" t="s">
        <v>1641</v>
      </c>
      <c r="J127" s="661" t="s">
        <v>2972</v>
      </c>
      <c r="K127" s="661" t="s">
        <v>1166</v>
      </c>
      <c r="L127" s="662">
        <v>100.92</v>
      </c>
      <c r="M127" s="662">
        <v>302.76</v>
      </c>
      <c r="N127" s="661">
        <v>3</v>
      </c>
      <c r="O127" s="742">
        <v>1.5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50</v>
      </c>
      <c r="B128" s="661" t="s">
        <v>580</v>
      </c>
      <c r="C128" s="661">
        <v>89301501</v>
      </c>
      <c r="D128" s="740" t="s">
        <v>4513</v>
      </c>
      <c r="E128" s="741" t="s">
        <v>3096</v>
      </c>
      <c r="F128" s="661" t="s">
        <v>3085</v>
      </c>
      <c r="G128" s="661" t="s">
        <v>3178</v>
      </c>
      <c r="H128" s="661" t="s">
        <v>1608</v>
      </c>
      <c r="I128" s="661" t="s">
        <v>3268</v>
      </c>
      <c r="J128" s="661" t="s">
        <v>1616</v>
      </c>
      <c r="K128" s="661" t="s">
        <v>3143</v>
      </c>
      <c r="L128" s="662">
        <v>33.72</v>
      </c>
      <c r="M128" s="662">
        <v>168.6</v>
      </c>
      <c r="N128" s="661">
        <v>5</v>
      </c>
      <c r="O128" s="742">
        <v>3</v>
      </c>
      <c r="P128" s="662">
        <v>33.72</v>
      </c>
      <c r="Q128" s="677">
        <v>0.2</v>
      </c>
      <c r="R128" s="661">
        <v>1</v>
      </c>
      <c r="S128" s="677">
        <v>0.2</v>
      </c>
      <c r="T128" s="742">
        <v>0.5</v>
      </c>
      <c r="U128" s="700">
        <v>0.16666666666666666</v>
      </c>
    </row>
    <row r="129" spans="1:21" ht="14.4" customHeight="1" x14ac:dyDescent="0.3">
      <c r="A129" s="660">
        <v>50</v>
      </c>
      <c r="B129" s="661" t="s">
        <v>580</v>
      </c>
      <c r="C129" s="661">
        <v>89301501</v>
      </c>
      <c r="D129" s="740" t="s">
        <v>4513</v>
      </c>
      <c r="E129" s="741" t="s">
        <v>3096</v>
      </c>
      <c r="F129" s="661" t="s">
        <v>3085</v>
      </c>
      <c r="G129" s="661" t="s">
        <v>3178</v>
      </c>
      <c r="H129" s="661" t="s">
        <v>1608</v>
      </c>
      <c r="I129" s="661" t="s">
        <v>3268</v>
      </c>
      <c r="J129" s="661" t="s">
        <v>1616</v>
      </c>
      <c r="K129" s="661" t="s">
        <v>3143</v>
      </c>
      <c r="L129" s="662">
        <v>25.23</v>
      </c>
      <c r="M129" s="662">
        <v>75.69</v>
      </c>
      <c r="N129" s="661">
        <v>3</v>
      </c>
      <c r="O129" s="742">
        <v>2</v>
      </c>
      <c r="P129" s="662">
        <v>25.23</v>
      </c>
      <c r="Q129" s="677">
        <v>0.33333333333333337</v>
      </c>
      <c r="R129" s="661">
        <v>1</v>
      </c>
      <c r="S129" s="677">
        <v>0.33333333333333331</v>
      </c>
      <c r="T129" s="742">
        <v>0.5</v>
      </c>
      <c r="U129" s="700">
        <v>0.25</v>
      </c>
    </row>
    <row r="130" spans="1:21" ht="14.4" customHeight="1" x14ac:dyDescent="0.3">
      <c r="A130" s="660">
        <v>50</v>
      </c>
      <c r="B130" s="661" t="s">
        <v>580</v>
      </c>
      <c r="C130" s="661">
        <v>89301501</v>
      </c>
      <c r="D130" s="740" t="s">
        <v>4513</v>
      </c>
      <c r="E130" s="741" t="s">
        <v>3096</v>
      </c>
      <c r="F130" s="661" t="s">
        <v>3085</v>
      </c>
      <c r="G130" s="661" t="s">
        <v>3178</v>
      </c>
      <c r="H130" s="661" t="s">
        <v>1608</v>
      </c>
      <c r="I130" s="661" t="s">
        <v>1708</v>
      </c>
      <c r="J130" s="661" t="s">
        <v>2973</v>
      </c>
      <c r="K130" s="661" t="s">
        <v>1078</v>
      </c>
      <c r="L130" s="662">
        <v>67.42</v>
      </c>
      <c r="M130" s="662">
        <v>202.26</v>
      </c>
      <c r="N130" s="661">
        <v>3</v>
      </c>
      <c r="O130" s="742">
        <v>2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50</v>
      </c>
      <c r="B131" s="661" t="s">
        <v>580</v>
      </c>
      <c r="C131" s="661">
        <v>89301501</v>
      </c>
      <c r="D131" s="740" t="s">
        <v>4513</v>
      </c>
      <c r="E131" s="741" t="s">
        <v>3096</v>
      </c>
      <c r="F131" s="661" t="s">
        <v>3085</v>
      </c>
      <c r="G131" s="661" t="s">
        <v>3178</v>
      </c>
      <c r="H131" s="661" t="s">
        <v>1608</v>
      </c>
      <c r="I131" s="661" t="s">
        <v>1708</v>
      </c>
      <c r="J131" s="661" t="s">
        <v>2973</v>
      </c>
      <c r="K131" s="661" t="s">
        <v>1078</v>
      </c>
      <c r="L131" s="662">
        <v>50.47</v>
      </c>
      <c r="M131" s="662">
        <v>100.94</v>
      </c>
      <c r="N131" s="661">
        <v>2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50</v>
      </c>
      <c r="B132" s="661" t="s">
        <v>580</v>
      </c>
      <c r="C132" s="661">
        <v>89301501</v>
      </c>
      <c r="D132" s="740" t="s">
        <v>4513</v>
      </c>
      <c r="E132" s="741" t="s">
        <v>3096</v>
      </c>
      <c r="F132" s="661" t="s">
        <v>3085</v>
      </c>
      <c r="G132" s="661" t="s">
        <v>3178</v>
      </c>
      <c r="H132" s="661" t="s">
        <v>581</v>
      </c>
      <c r="I132" s="661" t="s">
        <v>3269</v>
      </c>
      <c r="J132" s="661" t="s">
        <v>3270</v>
      </c>
      <c r="K132" s="661" t="s">
        <v>3143</v>
      </c>
      <c r="L132" s="662">
        <v>33.72</v>
      </c>
      <c r="M132" s="662">
        <v>33.72</v>
      </c>
      <c r="N132" s="661">
        <v>1</v>
      </c>
      <c r="O132" s="742">
        <v>0.5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50</v>
      </c>
      <c r="B133" s="661" t="s">
        <v>580</v>
      </c>
      <c r="C133" s="661">
        <v>89301501</v>
      </c>
      <c r="D133" s="740" t="s">
        <v>4513</v>
      </c>
      <c r="E133" s="741" t="s">
        <v>3096</v>
      </c>
      <c r="F133" s="661" t="s">
        <v>3085</v>
      </c>
      <c r="G133" s="661" t="s">
        <v>3271</v>
      </c>
      <c r="H133" s="661" t="s">
        <v>1608</v>
      </c>
      <c r="I133" s="661" t="s">
        <v>3272</v>
      </c>
      <c r="J133" s="661" t="s">
        <v>3273</v>
      </c>
      <c r="K133" s="661" t="s">
        <v>1092</v>
      </c>
      <c r="L133" s="662">
        <v>201.88</v>
      </c>
      <c r="M133" s="662">
        <v>201.88</v>
      </c>
      <c r="N133" s="661">
        <v>1</v>
      </c>
      <c r="O133" s="742">
        <v>0.5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50</v>
      </c>
      <c r="B134" s="661" t="s">
        <v>580</v>
      </c>
      <c r="C134" s="661">
        <v>89301501</v>
      </c>
      <c r="D134" s="740" t="s">
        <v>4513</v>
      </c>
      <c r="E134" s="741" t="s">
        <v>3096</v>
      </c>
      <c r="F134" s="661" t="s">
        <v>3085</v>
      </c>
      <c r="G134" s="661" t="s">
        <v>3271</v>
      </c>
      <c r="H134" s="661" t="s">
        <v>1608</v>
      </c>
      <c r="I134" s="661" t="s">
        <v>3274</v>
      </c>
      <c r="J134" s="661" t="s">
        <v>1828</v>
      </c>
      <c r="K134" s="661" t="s">
        <v>617</v>
      </c>
      <c r="L134" s="662">
        <v>312.54000000000002</v>
      </c>
      <c r="M134" s="662">
        <v>312.54000000000002</v>
      </c>
      <c r="N134" s="661">
        <v>1</v>
      </c>
      <c r="O134" s="742">
        <v>0.5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50</v>
      </c>
      <c r="B135" s="661" t="s">
        <v>580</v>
      </c>
      <c r="C135" s="661">
        <v>89301501</v>
      </c>
      <c r="D135" s="740" t="s">
        <v>4513</v>
      </c>
      <c r="E135" s="741" t="s">
        <v>3096</v>
      </c>
      <c r="F135" s="661" t="s">
        <v>3085</v>
      </c>
      <c r="G135" s="661" t="s">
        <v>3182</v>
      </c>
      <c r="H135" s="661" t="s">
        <v>581</v>
      </c>
      <c r="I135" s="661" t="s">
        <v>3275</v>
      </c>
      <c r="J135" s="661" t="s">
        <v>1150</v>
      </c>
      <c r="K135" s="661" t="s">
        <v>3276</v>
      </c>
      <c r="L135" s="662">
        <v>0</v>
      </c>
      <c r="M135" s="662">
        <v>0</v>
      </c>
      <c r="N135" s="661">
        <v>4</v>
      </c>
      <c r="O135" s="742">
        <v>2.5</v>
      </c>
      <c r="P135" s="662"/>
      <c r="Q135" s="677"/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50</v>
      </c>
      <c r="B136" s="661" t="s">
        <v>580</v>
      </c>
      <c r="C136" s="661">
        <v>89301501</v>
      </c>
      <c r="D136" s="740" t="s">
        <v>4513</v>
      </c>
      <c r="E136" s="741" t="s">
        <v>3096</v>
      </c>
      <c r="F136" s="661" t="s">
        <v>3085</v>
      </c>
      <c r="G136" s="661" t="s">
        <v>3182</v>
      </c>
      <c r="H136" s="661" t="s">
        <v>581</v>
      </c>
      <c r="I136" s="661" t="s">
        <v>2253</v>
      </c>
      <c r="J136" s="661" t="s">
        <v>1150</v>
      </c>
      <c r="K136" s="661" t="s">
        <v>3183</v>
      </c>
      <c r="L136" s="662">
        <v>112.13</v>
      </c>
      <c r="M136" s="662">
        <v>224.26</v>
      </c>
      <c r="N136" s="661">
        <v>2</v>
      </c>
      <c r="O136" s="742">
        <v>1</v>
      </c>
      <c r="P136" s="662">
        <v>112.13</v>
      </c>
      <c r="Q136" s="677">
        <v>0.5</v>
      </c>
      <c r="R136" s="661">
        <v>1</v>
      </c>
      <c r="S136" s="677">
        <v>0.5</v>
      </c>
      <c r="T136" s="742">
        <v>0.5</v>
      </c>
      <c r="U136" s="700">
        <v>0.5</v>
      </c>
    </row>
    <row r="137" spans="1:21" ht="14.4" customHeight="1" x14ac:dyDescent="0.3">
      <c r="A137" s="660">
        <v>50</v>
      </c>
      <c r="B137" s="661" t="s">
        <v>580</v>
      </c>
      <c r="C137" s="661">
        <v>89301501</v>
      </c>
      <c r="D137" s="740" t="s">
        <v>4513</v>
      </c>
      <c r="E137" s="741" t="s">
        <v>3096</v>
      </c>
      <c r="F137" s="661" t="s">
        <v>3085</v>
      </c>
      <c r="G137" s="661" t="s">
        <v>3277</v>
      </c>
      <c r="H137" s="661" t="s">
        <v>1608</v>
      </c>
      <c r="I137" s="661" t="s">
        <v>1799</v>
      </c>
      <c r="J137" s="661" t="s">
        <v>1800</v>
      </c>
      <c r="K137" s="661" t="s">
        <v>3045</v>
      </c>
      <c r="L137" s="662">
        <v>94.8</v>
      </c>
      <c r="M137" s="662">
        <v>94.8</v>
      </c>
      <c r="N137" s="661">
        <v>1</v>
      </c>
      <c r="O137" s="742">
        <v>0.5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50</v>
      </c>
      <c r="B138" s="661" t="s">
        <v>580</v>
      </c>
      <c r="C138" s="661">
        <v>89301501</v>
      </c>
      <c r="D138" s="740" t="s">
        <v>4513</v>
      </c>
      <c r="E138" s="741" t="s">
        <v>3096</v>
      </c>
      <c r="F138" s="661" t="s">
        <v>3085</v>
      </c>
      <c r="G138" s="661" t="s">
        <v>3278</v>
      </c>
      <c r="H138" s="661" t="s">
        <v>1608</v>
      </c>
      <c r="I138" s="661" t="s">
        <v>1882</v>
      </c>
      <c r="J138" s="661" t="s">
        <v>3042</v>
      </c>
      <c r="K138" s="661" t="s">
        <v>3043</v>
      </c>
      <c r="L138" s="662">
        <v>201.75</v>
      </c>
      <c r="M138" s="662">
        <v>201.75</v>
      </c>
      <c r="N138" s="661">
        <v>1</v>
      </c>
      <c r="O138" s="742">
        <v>0.5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50</v>
      </c>
      <c r="B139" s="661" t="s">
        <v>580</v>
      </c>
      <c r="C139" s="661">
        <v>89301501</v>
      </c>
      <c r="D139" s="740" t="s">
        <v>4513</v>
      </c>
      <c r="E139" s="741" t="s">
        <v>3096</v>
      </c>
      <c r="F139" s="661" t="s">
        <v>3085</v>
      </c>
      <c r="G139" s="661" t="s">
        <v>3279</v>
      </c>
      <c r="H139" s="661" t="s">
        <v>581</v>
      </c>
      <c r="I139" s="661" t="s">
        <v>821</v>
      </c>
      <c r="J139" s="661" t="s">
        <v>822</v>
      </c>
      <c r="K139" s="661" t="s">
        <v>3280</v>
      </c>
      <c r="L139" s="662">
        <v>219.94</v>
      </c>
      <c r="M139" s="662">
        <v>219.94</v>
      </c>
      <c r="N139" s="661">
        <v>1</v>
      </c>
      <c r="O139" s="742">
        <v>0.5</v>
      </c>
      <c r="P139" s="662">
        <v>219.94</v>
      </c>
      <c r="Q139" s="677">
        <v>1</v>
      </c>
      <c r="R139" s="661">
        <v>1</v>
      </c>
      <c r="S139" s="677">
        <v>1</v>
      </c>
      <c r="T139" s="742">
        <v>0.5</v>
      </c>
      <c r="U139" s="700">
        <v>1</v>
      </c>
    </row>
    <row r="140" spans="1:21" ht="14.4" customHeight="1" x14ac:dyDescent="0.3">
      <c r="A140" s="660">
        <v>50</v>
      </c>
      <c r="B140" s="661" t="s">
        <v>580</v>
      </c>
      <c r="C140" s="661">
        <v>89301501</v>
      </c>
      <c r="D140" s="740" t="s">
        <v>4513</v>
      </c>
      <c r="E140" s="741" t="s">
        <v>3096</v>
      </c>
      <c r="F140" s="661" t="s">
        <v>3085</v>
      </c>
      <c r="G140" s="661" t="s">
        <v>3279</v>
      </c>
      <c r="H140" s="661" t="s">
        <v>581</v>
      </c>
      <c r="I140" s="661" t="s">
        <v>2185</v>
      </c>
      <c r="J140" s="661" t="s">
        <v>822</v>
      </c>
      <c r="K140" s="661" t="s">
        <v>3281</v>
      </c>
      <c r="L140" s="662">
        <v>43.99</v>
      </c>
      <c r="M140" s="662">
        <v>527.88</v>
      </c>
      <c r="N140" s="661">
        <v>12</v>
      </c>
      <c r="O140" s="742">
        <v>6.5</v>
      </c>
      <c r="P140" s="662">
        <v>43.99</v>
      </c>
      <c r="Q140" s="677">
        <v>8.3333333333333343E-2</v>
      </c>
      <c r="R140" s="661">
        <v>1</v>
      </c>
      <c r="S140" s="677">
        <v>8.3333333333333329E-2</v>
      </c>
      <c r="T140" s="742">
        <v>0.5</v>
      </c>
      <c r="U140" s="700">
        <v>7.6923076923076927E-2</v>
      </c>
    </row>
    <row r="141" spans="1:21" ht="14.4" customHeight="1" x14ac:dyDescent="0.3">
      <c r="A141" s="660">
        <v>50</v>
      </c>
      <c r="B141" s="661" t="s">
        <v>580</v>
      </c>
      <c r="C141" s="661">
        <v>89301501</v>
      </c>
      <c r="D141" s="740" t="s">
        <v>4513</v>
      </c>
      <c r="E141" s="741" t="s">
        <v>3096</v>
      </c>
      <c r="F141" s="661" t="s">
        <v>3085</v>
      </c>
      <c r="G141" s="661" t="s">
        <v>3184</v>
      </c>
      <c r="H141" s="661" t="s">
        <v>581</v>
      </c>
      <c r="I141" s="661" t="s">
        <v>3282</v>
      </c>
      <c r="J141" s="661" t="s">
        <v>2064</v>
      </c>
      <c r="K141" s="661" t="s">
        <v>3185</v>
      </c>
      <c r="L141" s="662">
        <v>23.46</v>
      </c>
      <c r="M141" s="662">
        <v>70.38</v>
      </c>
      <c r="N141" s="661">
        <v>3</v>
      </c>
      <c r="O141" s="742">
        <v>1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50</v>
      </c>
      <c r="B142" s="661" t="s">
        <v>580</v>
      </c>
      <c r="C142" s="661">
        <v>89301501</v>
      </c>
      <c r="D142" s="740" t="s">
        <v>4513</v>
      </c>
      <c r="E142" s="741" t="s">
        <v>3096</v>
      </c>
      <c r="F142" s="661" t="s">
        <v>3085</v>
      </c>
      <c r="G142" s="661" t="s">
        <v>3184</v>
      </c>
      <c r="H142" s="661" t="s">
        <v>581</v>
      </c>
      <c r="I142" s="661" t="s">
        <v>2005</v>
      </c>
      <c r="J142" s="661" t="s">
        <v>2006</v>
      </c>
      <c r="K142" s="661" t="s">
        <v>3185</v>
      </c>
      <c r="L142" s="662">
        <v>23.46</v>
      </c>
      <c r="M142" s="662">
        <v>23.46</v>
      </c>
      <c r="N142" s="661">
        <v>1</v>
      </c>
      <c r="O142" s="742">
        <v>1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50</v>
      </c>
      <c r="B143" s="661" t="s">
        <v>580</v>
      </c>
      <c r="C143" s="661">
        <v>89301501</v>
      </c>
      <c r="D143" s="740" t="s">
        <v>4513</v>
      </c>
      <c r="E143" s="741" t="s">
        <v>3096</v>
      </c>
      <c r="F143" s="661" t="s">
        <v>3085</v>
      </c>
      <c r="G143" s="661" t="s">
        <v>3283</v>
      </c>
      <c r="H143" s="661" t="s">
        <v>581</v>
      </c>
      <c r="I143" s="661" t="s">
        <v>2009</v>
      </c>
      <c r="J143" s="661" t="s">
        <v>2010</v>
      </c>
      <c r="K143" s="661" t="s">
        <v>3284</v>
      </c>
      <c r="L143" s="662">
        <v>194.73</v>
      </c>
      <c r="M143" s="662">
        <v>389.46</v>
      </c>
      <c r="N143" s="661">
        <v>2</v>
      </c>
      <c r="O143" s="742">
        <v>2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50</v>
      </c>
      <c r="B144" s="661" t="s">
        <v>580</v>
      </c>
      <c r="C144" s="661">
        <v>89301501</v>
      </c>
      <c r="D144" s="740" t="s">
        <v>4513</v>
      </c>
      <c r="E144" s="741" t="s">
        <v>3096</v>
      </c>
      <c r="F144" s="661" t="s">
        <v>3085</v>
      </c>
      <c r="G144" s="661" t="s">
        <v>3285</v>
      </c>
      <c r="H144" s="661" t="s">
        <v>581</v>
      </c>
      <c r="I144" s="661" t="s">
        <v>810</v>
      </c>
      <c r="J144" s="661" t="s">
        <v>3286</v>
      </c>
      <c r="K144" s="661" t="s">
        <v>812</v>
      </c>
      <c r="L144" s="662">
        <v>129.94999999999999</v>
      </c>
      <c r="M144" s="662">
        <v>129.94999999999999</v>
      </c>
      <c r="N144" s="661">
        <v>1</v>
      </c>
      <c r="O144" s="742">
        <v>0.5</v>
      </c>
      <c r="P144" s="662">
        <v>129.94999999999999</v>
      </c>
      <c r="Q144" s="677">
        <v>1</v>
      </c>
      <c r="R144" s="661">
        <v>1</v>
      </c>
      <c r="S144" s="677">
        <v>1</v>
      </c>
      <c r="T144" s="742">
        <v>0.5</v>
      </c>
      <c r="U144" s="700">
        <v>1</v>
      </c>
    </row>
    <row r="145" spans="1:21" ht="14.4" customHeight="1" x14ac:dyDescent="0.3">
      <c r="A145" s="660">
        <v>50</v>
      </c>
      <c r="B145" s="661" t="s">
        <v>580</v>
      </c>
      <c r="C145" s="661">
        <v>89301501</v>
      </c>
      <c r="D145" s="740" t="s">
        <v>4513</v>
      </c>
      <c r="E145" s="741" t="s">
        <v>3096</v>
      </c>
      <c r="F145" s="661" t="s">
        <v>3085</v>
      </c>
      <c r="G145" s="661" t="s">
        <v>3287</v>
      </c>
      <c r="H145" s="661" t="s">
        <v>581</v>
      </c>
      <c r="I145" s="661" t="s">
        <v>837</v>
      </c>
      <c r="J145" s="661" t="s">
        <v>838</v>
      </c>
      <c r="K145" s="661" t="s">
        <v>2050</v>
      </c>
      <c r="L145" s="662">
        <v>49.34</v>
      </c>
      <c r="M145" s="662">
        <v>49.34</v>
      </c>
      <c r="N145" s="661">
        <v>1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50</v>
      </c>
      <c r="B146" s="661" t="s">
        <v>580</v>
      </c>
      <c r="C146" s="661">
        <v>89301501</v>
      </c>
      <c r="D146" s="740" t="s">
        <v>4513</v>
      </c>
      <c r="E146" s="741" t="s">
        <v>3096</v>
      </c>
      <c r="F146" s="661" t="s">
        <v>3085</v>
      </c>
      <c r="G146" s="661" t="s">
        <v>3288</v>
      </c>
      <c r="H146" s="661" t="s">
        <v>581</v>
      </c>
      <c r="I146" s="661" t="s">
        <v>1312</v>
      </c>
      <c r="J146" s="661" t="s">
        <v>1233</v>
      </c>
      <c r="K146" s="661" t="s">
        <v>1170</v>
      </c>
      <c r="L146" s="662">
        <v>60.97</v>
      </c>
      <c r="M146" s="662">
        <v>60.97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50</v>
      </c>
      <c r="B147" s="661" t="s">
        <v>580</v>
      </c>
      <c r="C147" s="661">
        <v>89301501</v>
      </c>
      <c r="D147" s="740" t="s">
        <v>4513</v>
      </c>
      <c r="E147" s="741" t="s">
        <v>3096</v>
      </c>
      <c r="F147" s="661" t="s">
        <v>3085</v>
      </c>
      <c r="G147" s="661" t="s">
        <v>3288</v>
      </c>
      <c r="H147" s="661" t="s">
        <v>581</v>
      </c>
      <c r="I147" s="661" t="s">
        <v>1312</v>
      </c>
      <c r="J147" s="661" t="s">
        <v>1233</v>
      </c>
      <c r="K147" s="661" t="s">
        <v>1170</v>
      </c>
      <c r="L147" s="662">
        <v>78.64</v>
      </c>
      <c r="M147" s="662">
        <v>78.64</v>
      </c>
      <c r="N147" s="661">
        <v>1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50</v>
      </c>
      <c r="B148" s="661" t="s">
        <v>580</v>
      </c>
      <c r="C148" s="661">
        <v>89301501</v>
      </c>
      <c r="D148" s="740" t="s">
        <v>4513</v>
      </c>
      <c r="E148" s="741" t="s">
        <v>3096</v>
      </c>
      <c r="F148" s="661" t="s">
        <v>3085</v>
      </c>
      <c r="G148" s="661" t="s">
        <v>3191</v>
      </c>
      <c r="H148" s="661" t="s">
        <v>581</v>
      </c>
      <c r="I148" s="661" t="s">
        <v>3289</v>
      </c>
      <c r="J148" s="661" t="s">
        <v>938</v>
      </c>
      <c r="K148" s="661" t="s">
        <v>939</v>
      </c>
      <c r="L148" s="662">
        <v>45.94</v>
      </c>
      <c r="M148" s="662">
        <v>45.94</v>
      </c>
      <c r="N148" s="661">
        <v>1</v>
      </c>
      <c r="O148" s="742">
        <v>0.5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50</v>
      </c>
      <c r="B149" s="661" t="s">
        <v>580</v>
      </c>
      <c r="C149" s="661">
        <v>89301501</v>
      </c>
      <c r="D149" s="740" t="s">
        <v>4513</v>
      </c>
      <c r="E149" s="741" t="s">
        <v>3096</v>
      </c>
      <c r="F149" s="661" t="s">
        <v>3085</v>
      </c>
      <c r="G149" s="661" t="s">
        <v>3191</v>
      </c>
      <c r="H149" s="661" t="s">
        <v>581</v>
      </c>
      <c r="I149" s="661" t="s">
        <v>3290</v>
      </c>
      <c r="J149" s="661" t="s">
        <v>942</v>
      </c>
      <c r="K149" s="661" t="s">
        <v>943</v>
      </c>
      <c r="L149" s="662">
        <v>91.88</v>
      </c>
      <c r="M149" s="662">
        <v>91.88</v>
      </c>
      <c r="N149" s="661">
        <v>1</v>
      </c>
      <c r="O149" s="742">
        <v>0.5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50</v>
      </c>
      <c r="B150" s="661" t="s">
        <v>580</v>
      </c>
      <c r="C150" s="661">
        <v>89301501</v>
      </c>
      <c r="D150" s="740" t="s">
        <v>4513</v>
      </c>
      <c r="E150" s="741" t="s">
        <v>3096</v>
      </c>
      <c r="F150" s="661" t="s">
        <v>3085</v>
      </c>
      <c r="G150" s="661" t="s">
        <v>3191</v>
      </c>
      <c r="H150" s="661" t="s">
        <v>581</v>
      </c>
      <c r="I150" s="661" t="s">
        <v>937</v>
      </c>
      <c r="J150" s="661" t="s">
        <v>938</v>
      </c>
      <c r="K150" s="661" t="s">
        <v>939</v>
      </c>
      <c r="L150" s="662">
        <v>45.94</v>
      </c>
      <c r="M150" s="662">
        <v>229.7</v>
      </c>
      <c r="N150" s="661">
        <v>5</v>
      </c>
      <c r="O150" s="742">
        <v>3.5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50</v>
      </c>
      <c r="B151" s="661" t="s">
        <v>580</v>
      </c>
      <c r="C151" s="661">
        <v>89301501</v>
      </c>
      <c r="D151" s="740" t="s">
        <v>4513</v>
      </c>
      <c r="E151" s="741" t="s">
        <v>3096</v>
      </c>
      <c r="F151" s="661" t="s">
        <v>3085</v>
      </c>
      <c r="G151" s="661" t="s">
        <v>3291</v>
      </c>
      <c r="H151" s="661" t="s">
        <v>1608</v>
      </c>
      <c r="I151" s="661" t="s">
        <v>3292</v>
      </c>
      <c r="J151" s="661" t="s">
        <v>3293</v>
      </c>
      <c r="K151" s="661" t="s">
        <v>3294</v>
      </c>
      <c r="L151" s="662">
        <v>525.88</v>
      </c>
      <c r="M151" s="662">
        <v>525.88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50</v>
      </c>
      <c r="B152" s="661" t="s">
        <v>580</v>
      </c>
      <c r="C152" s="661">
        <v>89301501</v>
      </c>
      <c r="D152" s="740" t="s">
        <v>4513</v>
      </c>
      <c r="E152" s="741" t="s">
        <v>3096</v>
      </c>
      <c r="F152" s="661" t="s">
        <v>3085</v>
      </c>
      <c r="G152" s="661" t="s">
        <v>3192</v>
      </c>
      <c r="H152" s="661" t="s">
        <v>1608</v>
      </c>
      <c r="I152" s="661" t="s">
        <v>3295</v>
      </c>
      <c r="J152" s="661" t="s">
        <v>1740</v>
      </c>
      <c r="K152" s="661" t="s">
        <v>3296</v>
      </c>
      <c r="L152" s="662">
        <v>66.02</v>
      </c>
      <c r="M152" s="662">
        <v>66.02</v>
      </c>
      <c r="N152" s="661">
        <v>1</v>
      </c>
      <c r="O152" s="742">
        <v>0.5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50</v>
      </c>
      <c r="B153" s="661" t="s">
        <v>580</v>
      </c>
      <c r="C153" s="661">
        <v>89301501</v>
      </c>
      <c r="D153" s="740" t="s">
        <v>4513</v>
      </c>
      <c r="E153" s="741" t="s">
        <v>3096</v>
      </c>
      <c r="F153" s="661" t="s">
        <v>3085</v>
      </c>
      <c r="G153" s="661" t="s">
        <v>3192</v>
      </c>
      <c r="H153" s="661" t="s">
        <v>1608</v>
      </c>
      <c r="I153" s="661" t="s">
        <v>3295</v>
      </c>
      <c r="J153" s="661" t="s">
        <v>1740</v>
      </c>
      <c r="K153" s="661" t="s">
        <v>3296</v>
      </c>
      <c r="L153" s="662">
        <v>49.01</v>
      </c>
      <c r="M153" s="662">
        <v>245.05</v>
      </c>
      <c r="N153" s="661">
        <v>5</v>
      </c>
      <c r="O153" s="742">
        <v>2.5</v>
      </c>
      <c r="P153" s="662">
        <v>98.02</v>
      </c>
      <c r="Q153" s="677">
        <v>0.39999999999999997</v>
      </c>
      <c r="R153" s="661">
        <v>2</v>
      </c>
      <c r="S153" s="677">
        <v>0.4</v>
      </c>
      <c r="T153" s="742">
        <v>1</v>
      </c>
      <c r="U153" s="700">
        <v>0.4</v>
      </c>
    </row>
    <row r="154" spans="1:21" ht="14.4" customHeight="1" x14ac:dyDescent="0.3">
      <c r="A154" s="660">
        <v>50</v>
      </c>
      <c r="B154" s="661" t="s">
        <v>580</v>
      </c>
      <c r="C154" s="661">
        <v>89301501</v>
      </c>
      <c r="D154" s="740" t="s">
        <v>4513</v>
      </c>
      <c r="E154" s="741" t="s">
        <v>3096</v>
      </c>
      <c r="F154" s="661" t="s">
        <v>3085</v>
      </c>
      <c r="G154" s="661" t="s">
        <v>3192</v>
      </c>
      <c r="H154" s="661" t="s">
        <v>1608</v>
      </c>
      <c r="I154" s="661" t="s">
        <v>3297</v>
      </c>
      <c r="J154" s="661" t="s">
        <v>3298</v>
      </c>
      <c r="K154" s="661" t="s">
        <v>3299</v>
      </c>
      <c r="L154" s="662">
        <v>96.58</v>
      </c>
      <c r="M154" s="662">
        <v>193.16</v>
      </c>
      <c r="N154" s="661">
        <v>2</v>
      </c>
      <c r="O154" s="742">
        <v>1.5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50</v>
      </c>
      <c r="B155" s="661" t="s">
        <v>580</v>
      </c>
      <c r="C155" s="661">
        <v>89301501</v>
      </c>
      <c r="D155" s="740" t="s">
        <v>4513</v>
      </c>
      <c r="E155" s="741" t="s">
        <v>3096</v>
      </c>
      <c r="F155" s="661" t="s">
        <v>3085</v>
      </c>
      <c r="G155" s="661" t="s">
        <v>3192</v>
      </c>
      <c r="H155" s="661" t="s">
        <v>1608</v>
      </c>
      <c r="I155" s="661" t="s">
        <v>1824</v>
      </c>
      <c r="J155" s="661" t="s">
        <v>2950</v>
      </c>
      <c r="K155" s="661" t="s">
        <v>2951</v>
      </c>
      <c r="L155" s="662">
        <v>126.09</v>
      </c>
      <c r="M155" s="662">
        <v>378.27</v>
      </c>
      <c r="N155" s="661">
        <v>3</v>
      </c>
      <c r="O155" s="742">
        <v>1.5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50</v>
      </c>
      <c r="B156" s="661" t="s">
        <v>580</v>
      </c>
      <c r="C156" s="661">
        <v>89301501</v>
      </c>
      <c r="D156" s="740" t="s">
        <v>4513</v>
      </c>
      <c r="E156" s="741" t="s">
        <v>3096</v>
      </c>
      <c r="F156" s="661" t="s">
        <v>3085</v>
      </c>
      <c r="G156" s="661" t="s">
        <v>3192</v>
      </c>
      <c r="H156" s="661" t="s">
        <v>1608</v>
      </c>
      <c r="I156" s="661" t="s">
        <v>1751</v>
      </c>
      <c r="J156" s="661" t="s">
        <v>2952</v>
      </c>
      <c r="K156" s="661" t="s">
        <v>1160</v>
      </c>
      <c r="L156" s="662">
        <v>193.14</v>
      </c>
      <c r="M156" s="662">
        <v>1545.12</v>
      </c>
      <c r="N156" s="661">
        <v>8</v>
      </c>
      <c r="O156" s="742">
        <v>5</v>
      </c>
      <c r="P156" s="662">
        <v>386.28</v>
      </c>
      <c r="Q156" s="677">
        <v>0.25</v>
      </c>
      <c r="R156" s="661">
        <v>2</v>
      </c>
      <c r="S156" s="677">
        <v>0.25</v>
      </c>
      <c r="T156" s="742">
        <v>2</v>
      </c>
      <c r="U156" s="700">
        <v>0.4</v>
      </c>
    </row>
    <row r="157" spans="1:21" ht="14.4" customHeight="1" x14ac:dyDescent="0.3">
      <c r="A157" s="660">
        <v>50</v>
      </c>
      <c r="B157" s="661" t="s">
        <v>580</v>
      </c>
      <c r="C157" s="661">
        <v>89301501</v>
      </c>
      <c r="D157" s="740" t="s">
        <v>4513</v>
      </c>
      <c r="E157" s="741" t="s">
        <v>3097</v>
      </c>
      <c r="F157" s="661" t="s">
        <v>3085</v>
      </c>
      <c r="G157" s="661" t="s">
        <v>3109</v>
      </c>
      <c r="H157" s="661" t="s">
        <v>1608</v>
      </c>
      <c r="I157" s="661" t="s">
        <v>1627</v>
      </c>
      <c r="J157" s="661" t="s">
        <v>1628</v>
      </c>
      <c r="K157" s="661" t="s">
        <v>2960</v>
      </c>
      <c r="L157" s="662">
        <v>75.28</v>
      </c>
      <c r="M157" s="662">
        <v>978.63999999999976</v>
      </c>
      <c r="N157" s="661">
        <v>13</v>
      </c>
      <c r="O157" s="742">
        <v>7</v>
      </c>
      <c r="P157" s="662">
        <v>75.28</v>
      </c>
      <c r="Q157" s="677">
        <v>7.6923076923076941E-2</v>
      </c>
      <c r="R157" s="661">
        <v>1</v>
      </c>
      <c r="S157" s="677">
        <v>7.6923076923076927E-2</v>
      </c>
      <c r="T157" s="742">
        <v>0.5</v>
      </c>
      <c r="U157" s="700">
        <v>7.1428571428571425E-2</v>
      </c>
    </row>
    <row r="158" spans="1:21" ht="14.4" customHeight="1" x14ac:dyDescent="0.3">
      <c r="A158" s="660">
        <v>50</v>
      </c>
      <c r="B158" s="661" t="s">
        <v>580</v>
      </c>
      <c r="C158" s="661">
        <v>89301501</v>
      </c>
      <c r="D158" s="740" t="s">
        <v>4513</v>
      </c>
      <c r="E158" s="741" t="s">
        <v>3097</v>
      </c>
      <c r="F158" s="661" t="s">
        <v>3085</v>
      </c>
      <c r="G158" s="661" t="s">
        <v>3109</v>
      </c>
      <c r="H158" s="661" t="s">
        <v>1608</v>
      </c>
      <c r="I158" s="661" t="s">
        <v>1631</v>
      </c>
      <c r="J158" s="661" t="s">
        <v>1628</v>
      </c>
      <c r="K158" s="661" t="s">
        <v>2961</v>
      </c>
      <c r="L158" s="662">
        <v>150.55000000000001</v>
      </c>
      <c r="M158" s="662">
        <v>150.55000000000001</v>
      </c>
      <c r="N158" s="661">
        <v>1</v>
      </c>
      <c r="O158" s="742">
        <v>0.5</v>
      </c>
      <c r="P158" s="662">
        <v>150.55000000000001</v>
      </c>
      <c r="Q158" s="677">
        <v>1</v>
      </c>
      <c r="R158" s="661">
        <v>1</v>
      </c>
      <c r="S158" s="677">
        <v>1</v>
      </c>
      <c r="T158" s="742">
        <v>0.5</v>
      </c>
      <c r="U158" s="700">
        <v>1</v>
      </c>
    </row>
    <row r="159" spans="1:21" ht="14.4" customHeight="1" x14ac:dyDescent="0.3">
      <c r="A159" s="660">
        <v>50</v>
      </c>
      <c r="B159" s="661" t="s">
        <v>580</v>
      </c>
      <c r="C159" s="661">
        <v>89301501</v>
      </c>
      <c r="D159" s="740" t="s">
        <v>4513</v>
      </c>
      <c r="E159" s="741" t="s">
        <v>3097</v>
      </c>
      <c r="F159" s="661" t="s">
        <v>3085</v>
      </c>
      <c r="G159" s="661" t="s">
        <v>3110</v>
      </c>
      <c r="H159" s="661" t="s">
        <v>581</v>
      </c>
      <c r="I159" s="661" t="s">
        <v>3300</v>
      </c>
      <c r="J159" s="661" t="s">
        <v>1165</v>
      </c>
      <c r="K159" s="661" t="s">
        <v>1166</v>
      </c>
      <c r="L159" s="662">
        <v>81.209999999999994</v>
      </c>
      <c r="M159" s="662">
        <v>81.209999999999994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50</v>
      </c>
      <c r="B160" s="661" t="s">
        <v>580</v>
      </c>
      <c r="C160" s="661">
        <v>89301501</v>
      </c>
      <c r="D160" s="740" t="s">
        <v>4513</v>
      </c>
      <c r="E160" s="741" t="s">
        <v>3097</v>
      </c>
      <c r="F160" s="661" t="s">
        <v>3085</v>
      </c>
      <c r="G160" s="661" t="s">
        <v>3110</v>
      </c>
      <c r="H160" s="661" t="s">
        <v>581</v>
      </c>
      <c r="I160" s="661" t="s">
        <v>3301</v>
      </c>
      <c r="J160" s="661" t="s">
        <v>1159</v>
      </c>
      <c r="K160" s="661" t="s">
        <v>1078</v>
      </c>
      <c r="L160" s="662">
        <v>0</v>
      </c>
      <c r="M160" s="662">
        <v>0</v>
      </c>
      <c r="N160" s="661">
        <v>1</v>
      </c>
      <c r="O160" s="742">
        <v>1</v>
      </c>
      <c r="P160" s="662"/>
      <c r="Q160" s="677"/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50</v>
      </c>
      <c r="B161" s="661" t="s">
        <v>580</v>
      </c>
      <c r="C161" s="661">
        <v>89301501</v>
      </c>
      <c r="D161" s="740" t="s">
        <v>4513</v>
      </c>
      <c r="E161" s="741" t="s">
        <v>3097</v>
      </c>
      <c r="F161" s="661" t="s">
        <v>3085</v>
      </c>
      <c r="G161" s="661" t="s">
        <v>3112</v>
      </c>
      <c r="H161" s="661" t="s">
        <v>581</v>
      </c>
      <c r="I161" s="661" t="s">
        <v>2001</v>
      </c>
      <c r="J161" s="661" t="s">
        <v>2999</v>
      </c>
      <c r="K161" s="661" t="s">
        <v>3000</v>
      </c>
      <c r="L161" s="662">
        <v>333.31</v>
      </c>
      <c r="M161" s="662">
        <v>333.31</v>
      </c>
      <c r="N161" s="661">
        <v>1</v>
      </c>
      <c r="O161" s="742">
        <v>1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50</v>
      </c>
      <c r="B162" s="661" t="s">
        <v>580</v>
      </c>
      <c r="C162" s="661">
        <v>89301501</v>
      </c>
      <c r="D162" s="740" t="s">
        <v>4513</v>
      </c>
      <c r="E162" s="741" t="s">
        <v>3097</v>
      </c>
      <c r="F162" s="661" t="s">
        <v>3085</v>
      </c>
      <c r="G162" s="661" t="s">
        <v>3115</v>
      </c>
      <c r="H162" s="661" t="s">
        <v>1608</v>
      </c>
      <c r="I162" s="661" t="s">
        <v>3197</v>
      </c>
      <c r="J162" s="661" t="s">
        <v>3198</v>
      </c>
      <c r="K162" s="661" t="s">
        <v>3199</v>
      </c>
      <c r="L162" s="662">
        <v>312.54000000000002</v>
      </c>
      <c r="M162" s="662">
        <v>625.08000000000004</v>
      </c>
      <c r="N162" s="661">
        <v>2</v>
      </c>
      <c r="O162" s="742">
        <v>1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50</v>
      </c>
      <c r="B163" s="661" t="s">
        <v>580</v>
      </c>
      <c r="C163" s="661">
        <v>89301501</v>
      </c>
      <c r="D163" s="740" t="s">
        <v>4513</v>
      </c>
      <c r="E163" s="741" t="s">
        <v>3097</v>
      </c>
      <c r="F163" s="661" t="s">
        <v>3085</v>
      </c>
      <c r="G163" s="661" t="s">
        <v>3115</v>
      </c>
      <c r="H163" s="661" t="s">
        <v>1608</v>
      </c>
      <c r="I163" s="661" t="s">
        <v>1743</v>
      </c>
      <c r="J163" s="661" t="s">
        <v>1748</v>
      </c>
      <c r="K163" s="661" t="s">
        <v>1092</v>
      </c>
      <c r="L163" s="662">
        <v>130.59</v>
      </c>
      <c r="M163" s="662">
        <v>522.36</v>
      </c>
      <c r="N163" s="661">
        <v>4</v>
      </c>
      <c r="O163" s="742">
        <v>2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50</v>
      </c>
      <c r="B164" s="661" t="s">
        <v>580</v>
      </c>
      <c r="C164" s="661">
        <v>89301501</v>
      </c>
      <c r="D164" s="740" t="s">
        <v>4513</v>
      </c>
      <c r="E164" s="741" t="s">
        <v>3097</v>
      </c>
      <c r="F164" s="661" t="s">
        <v>3085</v>
      </c>
      <c r="G164" s="661" t="s">
        <v>3115</v>
      </c>
      <c r="H164" s="661" t="s">
        <v>1608</v>
      </c>
      <c r="I164" s="661" t="s">
        <v>1747</v>
      </c>
      <c r="J164" s="661" t="s">
        <v>1748</v>
      </c>
      <c r="K164" s="661" t="s">
        <v>2981</v>
      </c>
      <c r="L164" s="662">
        <v>435.3</v>
      </c>
      <c r="M164" s="662">
        <v>435.3</v>
      </c>
      <c r="N164" s="661">
        <v>1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50</v>
      </c>
      <c r="B165" s="661" t="s">
        <v>580</v>
      </c>
      <c r="C165" s="661">
        <v>89301501</v>
      </c>
      <c r="D165" s="740" t="s">
        <v>4513</v>
      </c>
      <c r="E165" s="741" t="s">
        <v>3097</v>
      </c>
      <c r="F165" s="661" t="s">
        <v>3085</v>
      </c>
      <c r="G165" s="661" t="s">
        <v>3115</v>
      </c>
      <c r="H165" s="661" t="s">
        <v>1608</v>
      </c>
      <c r="I165" s="661" t="s">
        <v>1816</v>
      </c>
      <c r="J165" s="661" t="s">
        <v>1821</v>
      </c>
      <c r="K165" s="661" t="s">
        <v>617</v>
      </c>
      <c r="L165" s="662">
        <v>201.88</v>
      </c>
      <c r="M165" s="662">
        <v>807.52</v>
      </c>
      <c r="N165" s="661">
        <v>4</v>
      </c>
      <c r="O165" s="742">
        <v>2.5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50</v>
      </c>
      <c r="B166" s="661" t="s">
        <v>580</v>
      </c>
      <c r="C166" s="661">
        <v>89301501</v>
      </c>
      <c r="D166" s="740" t="s">
        <v>4513</v>
      </c>
      <c r="E166" s="741" t="s">
        <v>3097</v>
      </c>
      <c r="F166" s="661" t="s">
        <v>3085</v>
      </c>
      <c r="G166" s="661" t="s">
        <v>3115</v>
      </c>
      <c r="H166" s="661" t="s">
        <v>1608</v>
      </c>
      <c r="I166" s="661" t="s">
        <v>1820</v>
      </c>
      <c r="J166" s="661" t="s">
        <v>1821</v>
      </c>
      <c r="K166" s="661" t="s">
        <v>2982</v>
      </c>
      <c r="L166" s="662">
        <v>672.94</v>
      </c>
      <c r="M166" s="662">
        <v>2691.76</v>
      </c>
      <c r="N166" s="661">
        <v>4</v>
      </c>
      <c r="O166" s="742">
        <v>2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50</v>
      </c>
      <c r="B167" s="661" t="s">
        <v>580</v>
      </c>
      <c r="C167" s="661">
        <v>89301501</v>
      </c>
      <c r="D167" s="740" t="s">
        <v>4513</v>
      </c>
      <c r="E167" s="741" t="s">
        <v>3097</v>
      </c>
      <c r="F167" s="661" t="s">
        <v>3085</v>
      </c>
      <c r="G167" s="661" t="s">
        <v>3115</v>
      </c>
      <c r="H167" s="661" t="s">
        <v>1608</v>
      </c>
      <c r="I167" s="661" t="s">
        <v>3302</v>
      </c>
      <c r="J167" s="661" t="s">
        <v>3198</v>
      </c>
      <c r="K167" s="661" t="s">
        <v>3199</v>
      </c>
      <c r="L167" s="662">
        <v>312.54000000000002</v>
      </c>
      <c r="M167" s="662">
        <v>937.62000000000012</v>
      </c>
      <c r="N167" s="661">
        <v>3</v>
      </c>
      <c r="O167" s="742">
        <v>2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50</v>
      </c>
      <c r="B168" s="661" t="s">
        <v>580</v>
      </c>
      <c r="C168" s="661">
        <v>89301501</v>
      </c>
      <c r="D168" s="740" t="s">
        <v>4513</v>
      </c>
      <c r="E168" s="741" t="s">
        <v>3097</v>
      </c>
      <c r="F168" s="661" t="s">
        <v>3085</v>
      </c>
      <c r="G168" s="661" t="s">
        <v>3206</v>
      </c>
      <c r="H168" s="661" t="s">
        <v>1608</v>
      </c>
      <c r="I168" s="661" t="s">
        <v>1693</v>
      </c>
      <c r="J168" s="661" t="s">
        <v>1694</v>
      </c>
      <c r="K168" s="661" t="s">
        <v>1695</v>
      </c>
      <c r="L168" s="662">
        <v>41.89</v>
      </c>
      <c r="M168" s="662">
        <v>41.89</v>
      </c>
      <c r="N168" s="661">
        <v>1</v>
      </c>
      <c r="O168" s="742">
        <v>0.5</v>
      </c>
      <c r="P168" s="662"/>
      <c r="Q168" s="677">
        <v>0</v>
      </c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50</v>
      </c>
      <c r="B169" s="661" t="s">
        <v>580</v>
      </c>
      <c r="C169" s="661">
        <v>89301501</v>
      </c>
      <c r="D169" s="740" t="s">
        <v>4513</v>
      </c>
      <c r="E169" s="741" t="s">
        <v>3097</v>
      </c>
      <c r="F169" s="661" t="s">
        <v>3085</v>
      </c>
      <c r="G169" s="661" t="s">
        <v>3206</v>
      </c>
      <c r="H169" s="661" t="s">
        <v>1608</v>
      </c>
      <c r="I169" s="661" t="s">
        <v>1697</v>
      </c>
      <c r="J169" s="661" t="s">
        <v>1694</v>
      </c>
      <c r="K169" s="661" t="s">
        <v>1698</v>
      </c>
      <c r="L169" s="662">
        <v>146.63</v>
      </c>
      <c r="M169" s="662">
        <v>146.63</v>
      </c>
      <c r="N169" s="661">
        <v>1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50</v>
      </c>
      <c r="B170" s="661" t="s">
        <v>580</v>
      </c>
      <c r="C170" s="661">
        <v>89301501</v>
      </c>
      <c r="D170" s="740" t="s">
        <v>4513</v>
      </c>
      <c r="E170" s="741" t="s">
        <v>3097</v>
      </c>
      <c r="F170" s="661" t="s">
        <v>3085</v>
      </c>
      <c r="G170" s="661" t="s">
        <v>3116</v>
      </c>
      <c r="H170" s="661" t="s">
        <v>1608</v>
      </c>
      <c r="I170" s="661" t="s">
        <v>1684</v>
      </c>
      <c r="J170" s="661" t="s">
        <v>631</v>
      </c>
      <c r="K170" s="661" t="s">
        <v>1082</v>
      </c>
      <c r="L170" s="662">
        <v>44.89</v>
      </c>
      <c r="M170" s="662">
        <v>1032.4699999999998</v>
      </c>
      <c r="N170" s="661">
        <v>23</v>
      </c>
      <c r="O170" s="742">
        <v>13</v>
      </c>
      <c r="P170" s="662">
        <v>89.78</v>
      </c>
      <c r="Q170" s="677">
        <v>8.6956521739130446E-2</v>
      </c>
      <c r="R170" s="661">
        <v>2</v>
      </c>
      <c r="S170" s="677">
        <v>8.6956521739130432E-2</v>
      </c>
      <c r="T170" s="742">
        <v>1.5</v>
      </c>
      <c r="U170" s="700">
        <v>0.11538461538461539</v>
      </c>
    </row>
    <row r="171" spans="1:21" ht="14.4" customHeight="1" x14ac:dyDescent="0.3">
      <c r="A171" s="660">
        <v>50</v>
      </c>
      <c r="B171" s="661" t="s">
        <v>580</v>
      </c>
      <c r="C171" s="661">
        <v>89301501</v>
      </c>
      <c r="D171" s="740" t="s">
        <v>4513</v>
      </c>
      <c r="E171" s="741" t="s">
        <v>3097</v>
      </c>
      <c r="F171" s="661" t="s">
        <v>3085</v>
      </c>
      <c r="G171" s="661" t="s">
        <v>3116</v>
      </c>
      <c r="H171" s="661" t="s">
        <v>1608</v>
      </c>
      <c r="I171" s="661" t="s">
        <v>2588</v>
      </c>
      <c r="J171" s="661" t="s">
        <v>2589</v>
      </c>
      <c r="K171" s="661" t="s">
        <v>2590</v>
      </c>
      <c r="L171" s="662">
        <v>60.02</v>
      </c>
      <c r="M171" s="662">
        <v>180.06</v>
      </c>
      <c r="N171" s="661">
        <v>3</v>
      </c>
      <c r="O171" s="742">
        <v>1.5</v>
      </c>
      <c r="P171" s="662">
        <v>60.02</v>
      </c>
      <c r="Q171" s="677">
        <v>0.33333333333333337</v>
      </c>
      <c r="R171" s="661">
        <v>1</v>
      </c>
      <c r="S171" s="677">
        <v>0.33333333333333331</v>
      </c>
      <c r="T171" s="742">
        <v>0.5</v>
      </c>
      <c r="U171" s="700">
        <v>0.33333333333333331</v>
      </c>
    </row>
    <row r="172" spans="1:21" ht="14.4" customHeight="1" x14ac:dyDescent="0.3">
      <c r="A172" s="660">
        <v>50</v>
      </c>
      <c r="B172" s="661" t="s">
        <v>580</v>
      </c>
      <c r="C172" s="661">
        <v>89301501</v>
      </c>
      <c r="D172" s="740" t="s">
        <v>4513</v>
      </c>
      <c r="E172" s="741" t="s">
        <v>3097</v>
      </c>
      <c r="F172" s="661" t="s">
        <v>3085</v>
      </c>
      <c r="G172" s="661" t="s">
        <v>3303</v>
      </c>
      <c r="H172" s="661" t="s">
        <v>581</v>
      </c>
      <c r="I172" s="661" t="s">
        <v>969</v>
      </c>
      <c r="J172" s="661" t="s">
        <v>3304</v>
      </c>
      <c r="K172" s="661" t="s">
        <v>1774</v>
      </c>
      <c r="L172" s="662">
        <v>0</v>
      </c>
      <c r="M172" s="662">
        <v>0</v>
      </c>
      <c r="N172" s="661">
        <v>1</v>
      </c>
      <c r="O172" s="742">
        <v>0.5</v>
      </c>
      <c r="P172" s="662"/>
      <c r="Q172" s="677"/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50</v>
      </c>
      <c r="B173" s="661" t="s">
        <v>580</v>
      </c>
      <c r="C173" s="661">
        <v>89301501</v>
      </c>
      <c r="D173" s="740" t="s">
        <v>4513</v>
      </c>
      <c r="E173" s="741" t="s">
        <v>3097</v>
      </c>
      <c r="F173" s="661" t="s">
        <v>3085</v>
      </c>
      <c r="G173" s="661" t="s">
        <v>3120</v>
      </c>
      <c r="H173" s="661" t="s">
        <v>1608</v>
      </c>
      <c r="I173" s="661" t="s">
        <v>2100</v>
      </c>
      <c r="J173" s="661" t="s">
        <v>2101</v>
      </c>
      <c r="K173" s="661" t="s">
        <v>3008</v>
      </c>
      <c r="L173" s="662">
        <v>69.86</v>
      </c>
      <c r="M173" s="662">
        <v>69.86</v>
      </c>
      <c r="N173" s="661">
        <v>1</v>
      </c>
      <c r="O173" s="742">
        <v>0.5</v>
      </c>
      <c r="P173" s="662">
        <v>69.86</v>
      </c>
      <c r="Q173" s="677">
        <v>1</v>
      </c>
      <c r="R173" s="661">
        <v>1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50</v>
      </c>
      <c r="B174" s="661" t="s">
        <v>580</v>
      </c>
      <c r="C174" s="661">
        <v>89301501</v>
      </c>
      <c r="D174" s="740" t="s">
        <v>4513</v>
      </c>
      <c r="E174" s="741" t="s">
        <v>3097</v>
      </c>
      <c r="F174" s="661" t="s">
        <v>3085</v>
      </c>
      <c r="G174" s="661" t="s">
        <v>3305</v>
      </c>
      <c r="H174" s="661" t="s">
        <v>581</v>
      </c>
      <c r="I174" s="661" t="s">
        <v>3306</v>
      </c>
      <c r="J174" s="661" t="s">
        <v>3307</v>
      </c>
      <c r="K174" s="661" t="s">
        <v>3308</v>
      </c>
      <c r="L174" s="662">
        <v>1242.49</v>
      </c>
      <c r="M174" s="662">
        <v>1242.49</v>
      </c>
      <c r="N174" s="661">
        <v>1</v>
      </c>
      <c r="O174" s="742">
        <v>1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50</v>
      </c>
      <c r="B175" s="661" t="s">
        <v>580</v>
      </c>
      <c r="C175" s="661">
        <v>89301501</v>
      </c>
      <c r="D175" s="740" t="s">
        <v>4513</v>
      </c>
      <c r="E175" s="741" t="s">
        <v>3097</v>
      </c>
      <c r="F175" s="661" t="s">
        <v>3085</v>
      </c>
      <c r="G175" s="661" t="s">
        <v>3127</v>
      </c>
      <c r="H175" s="661" t="s">
        <v>581</v>
      </c>
      <c r="I175" s="661" t="s">
        <v>3128</v>
      </c>
      <c r="J175" s="661" t="s">
        <v>3129</v>
      </c>
      <c r="K175" s="661" t="s">
        <v>3130</v>
      </c>
      <c r="L175" s="662">
        <v>0</v>
      </c>
      <c r="M175" s="662">
        <v>0</v>
      </c>
      <c r="N175" s="661">
        <v>7</v>
      </c>
      <c r="O175" s="742">
        <v>3.5</v>
      </c>
      <c r="P175" s="662">
        <v>0</v>
      </c>
      <c r="Q175" s="677"/>
      <c r="R175" s="661">
        <v>1</v>
      </c>
      <c r="S175" s="677">
        <v>0.14285714285714285</v>
      </c>
      <c r="T175" s="742">
        <v>0.5</v>
      </c>
      <c r="U175" s="700">
        <v>0.14285714285714285</v>
      </c>
    </row>
    <row r="176" spans="1:21" ht="14.4" customHeight="1" x14ac:dyDescent="0.3">
      <c r="A176" s="660">
        <v>50</v>
      </c>
      <c r="B176" s="661" t="s">
        <v>580</v>
      </c>
      <c r="C176" s="661">
        <v>89301501</v>
      </c>
      <c r="D176" s="740" t="s">
        <v>4513</v>
      </c>
      <c r="E176" s="741" t="s">
        <v>3097</v>
      </c>
      <c r="F176" s="661" t="s">
        <v>3085</v>
      </c>
      <c r="G176" s="661" t="s">
        <v>3127</v>
      </c>
      <c r="H176" s="661" t="s">
        <v>581</v>
      </c>
      <c r="I176" s="661" t="s">
        <v>1033</v>
      </c>
      <c r="J176" s="661" t="s">
        <v>3129</v>
      </c>
      <c r="K176" s="661" t="s">
        <v>3215</v>
      </c>
      <c r="L176" s="662">
        <v>66.599999999999994</v>
      </c>
      <c r="M176" s="662">
        <v>66.599999999999994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50</v>
      </c>
      <c r="B177" s="661" t="s">
        <v>580</v>
      </c>
      <c r="C177" s="661">
        <v>89301501</v>
      </c>
      <c r="D177" s="740" t="s">
        <v>4513</v>
      </c>
      <c r="E177" s="741" t="s">
        <v>3097</v>
      </c>
      <c r="F177" s="661" t="s">
        <v>3085</v>
      </c>
      <c r="G177" s="661" t="s">
        <v>3131</v>
      </c>
      <c r="H177" s="661" t="s">
        <v>1608</v>
      </c>
      <c r="I177" s="661" t="s">
        <v>1772</v>
      </c>
      <c r="J177" s="661" t="s">
        <v>1773</v>
      </c>
      <c r="K177" s="661" t="s">
        <v>1774</v>
      </c>
      <c r="L177" s="662">
        <v>58.29</v>
      </c>
      <c r="M177" s="662">
        <v>58.29</v>
      </c>
      <c r="N177" s="661">
        <v>1</v>
      </c>
      <c r="O177" s="742">
        <v>0.5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50</v>
      </c>
      <c r="B178" s="661" t="s">
        <v>580</v>
      </c>
      <c r="C178" s="661">
        <v>89301501</v>
      </c>
      <c r="D178" s="740" t="s">
        <v>4513</v>
      </c>
      <c r="E178" s="741" t="s">
        <v>3097</v>
      </c>
      <c r="F178" s="661" t="s">
        <v>3085</v>
      </c>
      <c r="G178" s="661" t="s">
        <v>3216</v>
      </c>
      <c r="H178" s="661" t="s">
        <v>581</v>
      </c>
      <c r="I178" s="661" t="s">
        <v>3217</v>
      </c>
      <c r="J178" s="661" t="s">
        <v>3218</v>
      </c>
      <c r="K178" s="661" t="s">
        <v>864</v>
      </c>
      <c r="L178" s="662">
        <v>56.23</v>
      </c>
      <c r="M178" s="662">
        <v>56.23</v>
      </c>
      <c r="N178" s="661">
        <v>1</v>
      </c>
      <c r="O178" s="742">
        <v>0.5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50</v>
      </c>
      <c r="B179" s="661" t="s">
        <v>580</v>
      </c>
      <c r="C179" s="661">
        <v>89301501</v>
      </c>
      <c r="D179" s="740" t="s">
        <v>4513</v>
      </c>
      <c r="E179" s="741" t="s">
        <v>3097</v>
      </c>
      <c r="F179" s="661" t="s">
        <v>3085</v>
      </c>
      <c r="G179" s="661" t="s">
        <v>3216</v>
      </c>
      <c r="H179" s="661" t="s">
        <v>581</v>
      </c>
      <c r="I179" s="661" t="s">
        <v>3219</v>
      </c>
      <c r="J179" s="661" t="s">
        <v>863</v>
      </c>
      <c r="K179" s="661" t="s">
        <v>1156</v>
      </c>
      <c r="L179" s="662">
        <v>0</v>
      </c>
      <c r="M179" s="662">
        <v>0</v>
      </c>
      <c r="N179" s="661">
        <v>4</v>
      </c>
      <c r="O179" s="742">
        <v>2.5</v>
      </c>
      <c r="P179" s="662"/>
      <c r="Q179" s="677"/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50</v>
      </c>
      <c r="B180" s="661" t="s">
        <v>580</v>
      </c>
      <c r="C180" s="661">
        <v>89301501</v>
      </c>
      <c r="D180" s="740" t="s">
        <v>4513</v>
      </c>
      <c r="E180" s="741" t="s">
        <v>3097</v>
      </c>
      <c r="F180" s="661" t="s">
        <v>3085</v>
      </c>
      <c r="G180" s="661" t="s">
        <v>3216</v>
      </c>
      <c r="H180" s="661" t="s">
        <v>581</v>
      </c>
      <c r="I180" s="661" t="s">
        <v>862</v>
      </c>
      <c r="J180" s="661" t="s">
        <v>863</v>
      </c>
      <c r="K180" s="661" t="s">
        <v>864</v>
      </c>
      <c r="L180" s="662">
        <v>42.18</v>
      </c>
      <c r="M180" s="662">
        <v>42.18</v>
      </c>
      <c r="N180" s="661">
        <v>1</v>
      </c>
      <c r="O180" s="742">
        <v>0.5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50</v>
      </c>
      <c r="B181" s="661" t="s">
        <v>580</v>
      </c>
      <c r="C181" s="661">
        <v>89301501</v>
      </c>
      <c r="D181" s="740" t="s">
        <v>4513</v>
      </c>
      <c r="E181" s="741" t="s">
        <v>3097</v>
      </c>
      <c r="F181" s="661" t="s">
        <v>3085</v>
      </c>
      <c r="G181" s="661" t="s">
        <v>3216</v>
      </c>
      <c r="H181" s="661" t="s">
        <v>581</v>
      </c>
      <c r="I181" s="661" t="s">
        <v>2250</v>
      </c>
      <c r="J181" s="661" t="s">
        <v>2251</v>
      </c>
      <c r="K181" s="661" t="s">
        <v>1299</v>
      </c>
      <c r="L181" s="662">
        <v>33.729999999999997</v>
      </c>
      <c r="M181" s="662">
        <v>33.729999999999997</v>
      </c>
      <c r="N181" s="661">
        <v>1</v>
      </c>
      <c r="O181" s="742">
        <v>0.5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50</v>
      </c>
      <c r="B182" s="661" t="s">
        <v>580</v>
      </c>
      <c r="C182" s="661">
        <v>89301501</v>
      </c>
      <c r="D182" s="740" t="s">
        <v>4513</v>
      </c>
      <c r="E182" s="741" t="s">
        <v>3097</v>
      </c>
      <c r="F182" s="661" t="s">
        <v>3085</v>
      </c>
      <c r="G182" s="661" t="s">
        <v>3220</v>
      </c>
      <c r="H182" s="661" t="s">
        <v>581</v>
      </c>
      <c r="I182" s="661" t="s">
        <v>3309</v>
      </c>
      <c r="J182" s="661" t="s">
        <v>1105</v>
      </c>
      <c r="K182" s="661" t="s">
        <v>1106</v>
      </c>
      <c r="L182" s="662">
        <v>24.22</v>
      </c>
      <c r="M182" s="662">
        <v>24.22</v>
      </c>
      <c r="N182" s="661">
        <v>1</v>
      </c>
      <c r="O182" s="742">
        <v>0.5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50</v>
      </c>
      <c r="B183" s="661" t="s">
        <v>580</v>
      </c>
      <c r="C183" s="661">
        <v>89301501</v>
      </c>
      <c r="D183" s="740" t="s">
        <v>4513</v>
      </c>
      <c r="E183" s="741" t="s">
        <v>3097</v>
      </c>
      <c r="F183" s="661" t="s">
        <v>3085</v>
      </c>
      <c r="G183" s="661" t="s">
        <v>3310</v>
      </c>
      <c r="H183" s="661" t="s">
        <v>581</v>
      </c>
      <c r="I183" s="661" t="s">
        <v>833</v>
      </c>
      <c r="J183" s="661" t="s">
        <v>834</v>
      </c>
      <c r="K183" s="661" t="s">
        <v>3311</v>
      </c>
      <c r="L183" s="662">
        <v>175.73</v>
      </c>
      <c r="M183" s="662">
        <v>175.73</v>
      </c>
      <c r="N183" s="661">
        <v>1</v>
      </c>
      <c r="O183" s="742">
        <v>0.5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50</v>
      </c>
      <c r="B184" s="661" t="s">
        <v>580</v>
      </c>
      <c r="C184" s="661">
        <v>89301501</v>
      </c>
      <c r="D184" s="740" t="s">
        <v>4513</v>
      </c>
      <c r="E184" s="741" t="s">
        <v>3097</v>
      </c>
      <c r="F184" s="661" t="s">
        <v>3085</v>
      </c>
      <c r="G184" s="661" t="s">
        <v>3221</v>
      </c>
      <c r="H184" s="661" t="s">
        <v>581</v>
      </c>
      <c r="I184" s="661" t="s">
        <v>3312</v>
      </c>
      <c r="J184" s="661" t="s">
        <v>3223</v>
      </c>
      <c r="K184" s="661" t="s">
        <v>3313</v>
      </c>
      <c r="L184" s="662">
        <v>0</v>
      </c>
      <c r="M184" s="662">
        <v>0</v>
      </c>
      <c r="N184" s="661">
        <v>1</v>
      </c>
      <c r="O184" s="742">
        <v>0.5</v>
      </c>
      <c r="P184" s="662"/>
      <c r="Q184" s="677"/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50</v>
      </c>
      <c r="B185" s="661" t="s">
        <v>580</v>
      </c>
      <c r="C185" s="661">
        <v>89301501</v>
      </c>
      <c r="D185" s="740" t="s">
        <v>4513</v>
      </c>
      <c r="E185" s="741" t="s">
        <v>3097</v>
      </c>
      <c r="F185" s="661" t="s">
        <v>3085</v>
      </c>
      <c r="G185" s="661" t="s">
        <v>3314</v>
      </c>
      <c r="H185" s="661" t="s">
        <v>581</v>
      </c>
      <c r="I185" s="661" t="s">
        <v>3315</v>
      </c>
      <c r="J185" s="661" t="s">
        <v>1230</v>
      </c>
      <c r="K185" s="661" t="s">
        <v>3316</v>
      </c>
      <c r="L185" s="662">
        <v>0</v>
      </c>
      <c r="M185" s="662">
        <v>0</v>
      </c>
      <c r="N185" s="661">
        <v>1</v>
      </c>
      <c r="O185" s="742">
        <v>1</v>
      </c>
      <c r="P185" s="662">
        <v>0</v>
      </c>
      <c r="Q185" s="677"/>
      <c r="R185" s="661">
        <v>1</v>
      </c>
      <c r="S185" s="677">
        <v>1</v>
      </c>
      <c r="T185" s="742">
        <v>1</v>
      </c>
      <c r="U185" s="700">
        <v>1</v>
      </c>
    </row>
    <row r="186" spans="1:21" ht="14.4" customHeight="1" x14ac:dyDescent="0.3">
      <c r="A186" s="660">
        <v>50</v>
      </c>
      <c r="B186" s="661" t="s">
        <v>580</v>
      </c>
      <c r="C186" s="661">
        <v>89301501</v>
      </c>
      <c r="D186" s="740" t="s">
        <v>4513</v>
      </c>
      <c r="E186" s="741" t="s">
        <v>3097</v>
      </c>
      <c r="F186" s="661" t="s">
        <v>3085</v>
      </c>
      <c r="G186" s="661" t="s">
        <v>3317</v>
      </c>
      <c r="H186" s="661" t="s">
        <v>581</v>
      </c>
      <c r="I186" s="661" t="s">
        <v>3318</v>
      </c>
      <c r="J186" s="661" t="s">
        <v>3319</v>
      </c>
      <c r="K186" s="661"/>
      <c r="L186" s="662">
        <v>0</v>
      </c>
      <c r="M186" s="662">
        <v>0</v>
      </c>
      <c r="N186" s="661">
        <v>1</v>
      </c>
      <c r="O186" s="742">
        <v>0.5</v>
      </c>
      <c r="P186" s="662"/>
      <c r="Q186" s="677"/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50</v>
      </c>
      <c r="B187" s="661" t="s">
        <v>580</v>
      </c>
      <c r="C187" s="661">
        <v>89301501</v>
      </c>
      <c r="D187" s="740" t="s">
        <v>4513</v>
      </c>
      <c r="E187" s="741" t="s">
        <v>3097</v>
      </c>
      <c r="F187" s="661" t="s">
        <v>3085</v>
      </c>
      <c r="G187" s="661" t="s">
        <v>3320</v>
      </c>
      <c r="H187" s="661" t="s">
        <v>581</v>
      </c>
      <c r="I187" s="661" t="s">
        <v>3321</v>
      </c>
      <c r="J187" s="661" t="s">
        <v>3322</v>
      </c>
      <c r="K187" s="661" t="s">
        <v>3323</v>
      </c>
      <c r="L187" s="662">
        <v>134.15</v>
      </c>
      <c r="M187" s="662">
        <v>134.15</v>
      </c>
      <c r="N187" s="661">
        <v>1</v>
      </c>
      <c r="O187" s="742">
        <v>0.5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50</v>
      </c>
      <c r="B188" s="661" t="s">
        <v>580</v>
      </c>
      <c r="C188" s="661">
        <v>89301501</v>
      </c>
      <c r="D188" s="740" t="s">
        <v>4513</v>
      </c>
      <c r="E188" s="741" t="s">
        <v>3097</v>
      </c>
      <c r="F188" s="661" t="s">
        <v>3085</v>
      </c>
      <c r="G188" s="661" t="s">
        <v>3320</v>
      </c>
      <c r="H188" s="661" t="s">
        <v>581</v>
      </c>
      <c r="I188" s="661" t="s">
        <v>3324</v>
      </c>
      <c r="J188" s="661" t="s">
        <v>3322</v>
      </c>
      <c r="K188" s="661" t="s">
        <v>3325</v>
      </c>
      <c r="L188" s="662">
        <v>0</v>
      </c>
      <c r="M188" s="662">
        <v>0</v>
      </c>
      <c r="N188" s="661">
        <v>1</v>
      </c>
      <c r="O188" s="742">
        <v>0.5</v>
      </c>
      <c r="P188" s="662"/>
      <c r="Q188" s="677"/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50</v>
      </c>
      <c r="B189" s="661" t="s">
        <v>580</v>
      </c>
      <c r="C189" s="661">
        <v>89301501</v>
      </c>
      <c r="D189" s="740" t="s">
        <v>4513</v>
      </c>
      <c r="E189" s="741" t="s">
        <v>3097</v>
      </c>
      <c r="F189" s="661" t="s">
        <v>3085</v>
      </c>
      <c r="G189" s="661" t="s">
        <v>3227</v>
      </c>
      <c r="H189" s="661" t="s">
        <v>1608</v>
      </c>
      <c r="I189" s="661" t="s">
        <v>1780</v>
      </c>
      <c r="J189" s="661" t="s">
        <v>1781</v>
      </c>
      <c r="K189" s="661" t="s">
        <v>1782</v>
      </c>
      <c r="L189" s="662">
        <v>25.07</v>
      </c>
      <c r="M189" s="662">
        <v>25.07</v>
      </c>
      <c r="N189" s="661">
        <v>1</v>
      </c>
      <c r="O189" s="742">
        <v>0.5</v>
      </c>
      <c r="P189" s="662">
        <v>25.07</v>
      </c>
      <c r="Q189" s="677">
        <v>1</v>
      </c>
      <c r="R189" s="661">
        <v>1</v>
      </c>
      <c r="S189" s="677">
        <v>1</v>
      </c>
      <c r="T189" s="742">
        <v>0.5</v>
      </c>
      <c r="U189" s="700">
        <v>1</v>
      </c>
    </row>
    <row r="190" spans="1:21" ht="14.4" customHeight="1" x14ac:dyDescent="0.3">
      <c r="A190" s="660">
        <v>50</v>
      </c>
      <c r="B190" s="661" t="s">
        <v>580</v>
      </c>
      <c r="C190" s="661">
        <v>89301501</v>
      </c>
      <c r="D190" s="740" t="s">
        <v>4513</v>
      </c>
      <c r="E190" s="741" t="s">
        <v>3097</v>
      </c>
      <c r="F190" s="661" t="s">
        <v>3085</v>
      </c>
      <c r="G190" s="661" t="s">
        <v>3144</v>
      </c>
      <c r="H190" s="661" t="s">
        <v>581</v>
      </c>
      <c r="I190" s="661" t="s">
        <v>3326</v>
      </c>
      <c r="J190" s="661" t="s">
        <v>3327</v>
      </c>
      <c r="K190" s="661" t="s">
        <v>3328</v>
      </c>
      <c r="L190" s="662">
        <v>313.98</v>
      </c>
      <c r="M190" s="662">
        <v>941.94</v>
      </c>
      <c r="N190" s="661">
        <v>3</v>
      </c>
      <c r="O190" s="742">
        <v>2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50</v>
      </c>
      <c r="B191" s="661" t="s">
        <v>580</v>
      </c>
      <c r="C191" s="661">
        <v>89301501</v>
      </c>
      <c r="D191" s="740" t="s">
        <v>4513</v>
      </c>
      <c r="E191" s="741" t="s">
        <v>3097</v>
      </c>
      <c r="F191" s="661" t="s">
        <v>3085</v>
      </c>
      <c r="G191" s="661" t="s">
        <v>3144</v>
      </c>
      <c r="H191" s="661" t="s">
        <v>1608</v>
      </c>
      <c r="I191" s="661" t="s">
        <v>1909</v>
      </c>
      <c r="J191" s="661" t="s">
        <v>1910</v>
      </c>
      <c r="K191" s="661" t="s">
        <v>1911</v>
      </c>
      <c r="L191" s="662">
        <v>97.68</v>
      </c>
      <c r="M191" s="662">
        <v>293.04000000000002</v>
      </c>
      <c r="N191" s="661">
        <v>3</v>
      </c>
      <c r="O191" s="742">
        <v>1.5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50</v>
      </c>
      <c r="B192" s="661" t="s">
        <v>580</v>
      </c>
      <c r="C192" s="661">
        <v>89301501</v>
      </c>
      <c r="D192" s="740" t="s">
        <v>4513</v>
      </c>
      <c r="E192" s="741" t="s">
        <v>3097</v>
      </c>
      <c r="F192" s="661" t="s">
        <v>3085</v>
      </c>
      <c r="G192" s="661" t="s">
        <v>3144</v>
      </c>
      <c r="H192" s="661" t="s">
        <v>581</v>
      </c>
      <c r="I192" s="661" t="s">
        <v>604</v>
      </c>
      <c r="J192" s="661" t="s">
        <v>605</v>
      </c>
      <c r="K192" s="661" t="s">
        <v>606</v>
      </c>
      <c r="L192" s="662">
        <v>104.66</v>
      </c>
      <c r="M192" s="662">
        <v>418.64</v>
      </c>
      <c r="N192" s="661">
        <v>4</v>
      </c>
      <c r="O192" s="742">
        <v>2.5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50</v>
      </c>
      <c r="B193" s="661" t="s">
        <v>580</v>
      </c>
      <c r="C193" s="661">
        <v>89301501</v>
      </c>
      <c r="D193" s="740" t="s">
        <v>4513</v>
      </c>
      <c r="E193" s="741" t="s">
        <v>3097</v>
      </c>
      <c r="F193" s="661" t="s">
        <v>3085</v>
      </c>
      <c r="G193" s="661" t="s">
        <v>3144</v>
      </c>
      <c r="H193" s="661" t="s">
        <v>581</v>
      </c>
      <c r="I193" s="661" t="s">
        <v>3329</v>
      </c>
      <c r="J193" s="661" t="s">
        <v>3330</v>
      </c>
      <c r="K193" s="661" t="s">
        <v>606</v>
      </c>
      <c r="L193" s="662">
        <v>414.86</v>
      </c>
      <c r="M193" s="662">
        <v>829.72</v>
      </c>
      <c r="N193" s="661">
        <v>2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50</v>
      </c>
      <c r="B194" s="661" t="s">
        <v>580</v>
      </c>
      <c r="C194" s="661">
        <v>89301501</v>
      </c>
      <c r="D194" s="740" t="s">
        <v>4513</v>
      </c>
      <c r="E194" s="741" t="s">
        <v>3097</v>
      </c>
      <c r="F194" s="661" t="s">
        <v>3085</v>
      </c>
      <c r="G194" s="661" t="s">
        <v>3144</v>
      </c>
      <c r="H194" s="661" t="s">
        <v>581</v>
      </c>
      <c r="I194" s="661" t="s">
        <v>3331</v>
      </c>
      <c r="J194" s="661" t="s">
        <v>3330</v>
      </c>
      <c r="K194" s="661" t="s">
        <v>3332</v>
      </c>
      <c r="L194" s="662">
        <v>0</v>
      </c>
      <c r="M194" s="662">
        <v>0</v>
      </c>
      <c r="N194" s="661">
        <v>1</v>
      </c>
      <c r="O194" s="742">
        <v>0.5</v>
      </c>
      <c r="P194" s="662"/>
      <c r="Q194" s="677"/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50</v>
      </c>
      <c r="B195" s="661" t="s">
        <v>580</v>
      </c>
      <c r="C195" s="661">
        <v>89301501</v>
      </c>
      <c r="D195" s="740" t="s">
        <v>4513</v>
      </c>
      <c r="E195" s="741" t="s">
        <v>3097</v>
      </c>
      <c r="F195" s="661" t="s">
        <v>3085</v>
      </c>
      <c r="G195" s="661" t="s">
        <v>3144</v>
      </c>
      <c r="H195" s="661" t="s">
        <v>581</v>
      </c>
      <c r="I195" s="661" t="s">
        <v>3333</v>
      </c>
      <c r="J195" s="661" t="s">
        <v>3330</v>
      </c>
      <c r="K195" s="661" t="s">
        <v>3334</v>
      </c>
      <c r="L195" s="662">
        <v>0</v>
      </c>
      <c r="M195" s="662">
        <v>0</v>
      </c>
      <c r="N195" s="661">
        <v>1</v>
      </c>
      <c r="O195" s="742">
        <v>0.5</v>
      </c>
      <c r="P195" s="662"/>
      <c r="Q195" s="677"/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50</v>
      </c>
      <c r="B196" s="661" t="s">
        <v>580</v>
      </c>
      <c r="C196" s="661">
        <v>89301501</v>
      </c>
      <c r="D196" s="740" t="s">
        <v>4513</v>
      </c>
      <c r="E196" s="741" t="s">
        <v>3097</v>
      </c>
      <c r="F196" s="661" t="s">
        <v>3085</v>
      </c>
      <c r="G196" s="661" t="s">
        <v>3144</v>
      </c>
      <c r="H196" s="661" t="s">
        <v>1608</v>
      </c>
      <c r="I196" s="661" t="s">
        <v>3229</v>
      </c>
      <c r="J196" s="661" t="s">
        <v>1910</v>
      </c>
      <c r="K196" s="661" t="s">
        <v>3230</v>
      </c>
      <c r="L196" s="662">
        <v>195.36</v>
      </c>
      <c r="M196" s="662">
        <v>781.44</v>
      </c>
      <c r="N196" s="661">
        <v>4</v>
      </c>
      <c r="O196" s="742">
        <v>2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50</v>
      </c>
      <c r="B197" s="661" t="s">
        <v>580</v>
      </c>
      <c r="C197" s="661">
        <v>89301501</v>
      </c>
      <c r="D197" s="740" t="s">
        <v>4513</v>
      </c>
      <c r="E197" s="741" t="s">
        <v>3097</v>
      </c>
      <c r="F197" s="661" t="s">
        <v>3085</v>
      </c>
      <c r="G197" s="661" t="s">
        <v>3149</v>
      </c>
      <c r="H197" s="661" t="s">
        <v>581</v>
      </c>
      <c r="I197" s="661" t="s">
        <v>3150</v>
      </c>
      <c r="J197" s="661" t="s">
        <v>3151</v>
      </c>
      <c r="K197" s="661" t="s">
        <v>3028</v>
      </c>
      <c r="L197" s="662">
        <v>0</v>
      </c>
      <c r="M197" s="662">
        <v>0</v>
      </c>
      <c r="N197" s="661">
        <v>5</v>
      </c>
      <c r="O197" s="742">
        <v>2.5</v>
      </c>
      <c r="P197" s="662"/>
      <c r="Q197" s="677"/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50</v>
      </c>
      <c r="B198" s="661" t="s">
        <v>580</v>
      </c>
      <c r="C198" s="661">
        <v>89301501</v>
      </c>
      <c r="D198" s="740" t="s">
        <v>4513</v>
      </c>
      <c r="E198" s="741" t="s">
        <v>3097</v>
      </c>
      <c r="F198" s="661" t="s">
        <v>3085</v>
      </c>
      <c r="G198" s="661" t="s">
        <v>3149</v>
      </c>
      <c r="H198" s="661" t="s">
        <v>581</v>
      </c>
      <c r="I198" s="661" t="s">
        <v>1153</v>
      </c>
      <c r="J198" s="661" t="s">
        <v>1143</v>
      </c>
      <c r="K198" s="661" t="s">
        <v>864</v>
      </c>
      <c r="L198" s="662">
        <v>30.65</v>
      </c>
      <c r="M198" s="662">
        <v>122.6</v>
      </c>
      <c r="N198" s="661">
        <v>4</v>
      </c>
      <c r="O198" s="742">
        <v>2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50</v>
      </c>
      <c r="B199" s="661" t="s">
        <v>580</v>
      </c>
      <c r="C199" s="661">
        <v>89301501</v>
      </c>
      <c r="D199" s="740" t="s">
        <v>4513</v>
      </c>
      <c r="E199" s="741" t="s">
        <v>3097</v>
      </c>
      <c r="F199" s="661" t="s">
        <v>3085</v>
      </c>
      <c r="G199" s="661" t="s">
        <v>3149</v>
      </c>
      <c r="H199" s="661" t="s">
        <v>581</v>
      </c>
      <c r="I199" s="661" t="s">
        <v>1142</v>
      </c>
      <c r="J199" s="661" t="s">
        <v>1143</v>
      </c>
      <c r="K199" s="661" t="s">
        <v>1144</v>
      </c>
      <c r="L199" s="662">
        <v>61.29</v>
      </c>
      <c r="M199" s="662">
        <v>61.29</v>
      </c>
      <c r="N199" s="661">
        <v>1</v>
      </c>
      <c r="O199" s="742">
        <v>0.5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50</v>
      </c>
      <c r="B200" s="661" t="s">
        <v>580</v>
      </c>
      <c r="C200" s="661">
        <v>89301501</v>
      </c>
      <c r="D200" s="740" t="s">
        <v>4513</v>
      </c>
      <c r="E200" s="741" t="s">
        <v>3097</v>
      </c>
      <c r="F200" s="661" t="s">
        <v>3085</v>
      </c>
      <c r="G200" s="661" t="s">
        <v>3149</v>
      </c>
      <c r="H200" s="661" t="s">
        <v>581</v>
      </c>
      <c r="I200" s="661" t="s">
        <v>1142</v>
      </c>
      <c r="J200" s="661" t="s">
        <v>1143</v>
      </c>
      <c r="K200" s="661" t="s">
        <v>1144</v>
      </c>
      <c r="L200" s="662">
        <v>55.14</v>
      </c>
      <c r="M200" s="662">
        <v>55.14</v>
      </c>
      <c r="N200" s="661">
        <v>1</v>
      </c>
      <c r="O200" s="742">
        <v>0.5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50</v>
      </c>
      <c r="B201" s="661" t="s">
        <v>580</v>
      </c>
      <c r="C201" s="661">
        <v>89301501</v>
      </c>
      <c r="D201" s="740" t="s">
        <v>4513</v>
      </c>
      <c r="E201" s="741" t="s">
        <v>3097</v>
      </c>
      <c r="F201" s="661" t="s">
        <v>3085</v>
      </c>
      <c r="G201" s="661" t="s">
        <v>3149</v>
      </c>
      <c r="H201" s="661" t="s">
        <v>581</v>
      </c>
      <c r="I201" s="661" t="s">
        <v>3335</v>
      </c>
      <c r="J201" s="661" t="s">
        <v>1247</v>
      </c>
      <c r="K201" s="661" t="s">
        <v>3336</v>
      </c>
      <c r="L201" s="662">
        <v>0</v>
      </c>
      <c r="M201" s="662">
        <v>0</v>
      </c>
      <c r="N201" s="661">
        <v>1</v>
      </c>
      <c r="O201" s="742">
        <v>0.5</v>
      </c>
      <c r="P201" s="662"/>
      <c r="Q201" s="677"/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50</v>
      </c>
      <c r="B202" s="661" t="s">
        <v>580</v>
      </c>
      <c r="C202" s="661">
        <v>89301501</v>
      </c>
      <c r="D202" s="740" t="s">
        <v>4513</v>
      </c>
      <c r="E202" s="741" t="s">
        <v>3097</v>
      </c>
      <c r="F202" s="661" t="s">
        <v>3085</v>
      </c>
      <c r="G202" s="661" t="s">
        <v>3149</v>
      </c>
      <c r="H202" s="661" t="s">
        <v>581</v>
      </c>
      <c r="I202" s="661" t="s">
        <v>3152</v>
      </c>
      <c r="J202" s="661" t="s">
        <v>3151</v>
      </c>
      <c r="K202" s="661" t="s">
        <v>3153</v>
      </c>
      <c r="L202" s="662">
        <v>0</v>
      </c>
      <c r="M202" s="662">
        <v>0</v>
      </c>
      <c r="N202" s="661">
        <v>2</v>
      </c>
      <c r="O202" s="742">
        <v>1</v>
      </c>
      <c r="P202" s="662"/>
      <c r="Q202" s="677"/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50</v>
      </c>
      <c r="B203" s="661" t="s">
        <v>580</v>
      </c>
      <c r="C203" s="661">
        <v>89301501</v>
      </c>
      <c r="D203" s="740" t="s">
        <v>4513</v>
      </c>
      <c r="E203" s="741" t="s">
        <v>3097</v>
      </c>
      <c r="F203" s="661" t="s">
        <v>3085</v>
      </c>
      <c r="G203" s="661" t="s">
        <v>3149</v>
      </c>
      <c r="H203" s="661" t="s">
        <v>581</v>
      </c>
      <c r="I203" s="661" t="s">
        <v>1155</v>
      </c>
      <c r="J203" s="661" t="s">
        <v>1143</v>
      </c>
      <c r="K203" s="661" t="s">
        <v>1156</v>
      </c>
      <c r="L203" s="662">
        <v>12.26</v>
      </c>
      <c r="M203" s="662">
        <v>24.52</v>
      </c>
      <c r="N203" s="661">
        <v>2</v>
      </c>
      <c r="O203" s="742">
        <v>1</v>
      </c>
      <c r="P203" s="662">
        <v>12.26</v>
      </c>
      <c r="Q203" s="677">
        <v>0.5</v>
      </c>
      <c r="R203" s="661">
        <v>1</v>
      </c>
      <c r="S203" s="677">
        <v>0.5</v>
      </c>
      <c r="T203" s="742">
        <v>0.5</v>
      </c>
      <c r="U203" s="700">
        <v>0.5</v>
      </c>
    </row>
    <row r="204" spans="1:21" ht="14.4" customHeight="1" x14ac:dyDescent="0.3">
      <c r="A204" s="660">
        <v>50</v>
      </c>
      <c r="B204" s="661" t="s">
        <v>580</v>
      </c>
      <c r="C204" s="661">
        <v>89301501</v>
      </c>
      <c r="D204" s="740" t="s">
        <v>4513</v>
      </c>
      <c r="E204" s="741" t="s">
        <v>3097</v>
      </c>
      <c r="F204" s="661" t="s">
        <v>3085</v>
      </c>
      <c r="G204" s="661" t="s">
        <v>3149</v>
      </c>
      <c r="H204" s="661" t="s">
        <v>581</v>
      </c>
      <c r="I204" s="661" t="s">
        <v>3231</v>
      </c>
      <c r="J204" s="661" t="s">
        <v>3151</v>
      </c>
      <c r="K204" s="661" t="s">
        <v>3232</v>
      </c>
      <c r="L204" s="662">
        <v>34.31</v>
      </c>
      <c r="M204" s="662">
        <v>34.31</v>
      </c>
      <c r="N204" s="661">
        <v>1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50</v>
      </c>
      <c r="B205" s="661" t="s">
        <v>580</v>
      </c>
      <c r="C205" s="661">
        <v>89301501</v>
      </c>
      <c r="D205" s="740" t="s">
        <v>4513</v>
      </c>
      <c r="E205" s="741" t="s">
        <v>3097</v>
      </c>
      <c r="F205" s="661" t="s">
        <v>3085</v>
      </c>
      <c r="G205" s="661" t="s">
        <v>3149</v>
      </c>
      <c r="H205" s="661" t="s">
        <v>581</v>
      </c>
      <c r="I205" s="661" t="s">
        <v>3231</v>
      </c>
      <c r="J205" s="661" t="s">
        <v>3151</v>
      </c>
      <c r="K205" s="661" t="s">
        <v>3232</v>
      </c>
      <c r="L205" s="662">
        <v>30.88</v>
      </c>
      <c r="M205" s="662">
        <v>61.76</v>
      </c>
      <c r="N205" s="661">
        <v>2</v>
      </c>
      <c r="O205" s="742">
        <v>1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50</v>
      </c>
      <c r="B206" s="661" t="s">
        <v>580</v>
      </c>
      <c r="C206" s="661">
        <v>89301501</v>
      </c>
      <c r="D206" s="740" t="s">
        <v>4513</v>
      </c>
      <c r="E206" s="741" t="s">
        <v>3097</v>
      </c>
      <c r="F206" s="661" t="s">
        <v>3085</v>
      </c>
      <c r="G206" s="661" t="s">
        <v>3149</v>
      </c>
      <c r="H206" s="661" t="s">
        <v>581</v>
      </c>
      <c r="I206" s="661" t="s">
        <v>3337</v>
      </c>
      <c r="J206" s="661" t="s">
        <v>3338</v>
      </c>
      <c r="K206" s="661" t="s">
        <v>1132</v>
      </c>
      <c r="L206" s="662">
        <v>0</v>
      </c>
      <c r="M206" s="662">
        <v>0</v>
      </c>
      <c r="N206" s="661">
        <v>1</v>
      </c>
      <c r="O206" s="742">
        <v>1</v>
      </c>
      <c r="P206" s="662"/>
      <c r="Q206" s="677"/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50</v>
      </c>
      <c r="B207" s="661" t="s">
        <v>580</v>
      </c>
      <c r="C207" s="661">
        <v>89301501</v>
      </c>
      <c r="D207" s="740" t="s">
        <v>4513</v>
      </c>
      <c r="E207" s="741" t="s">
        <v>3097</v>
      </c>
      <c r="F207" s="661" t="s">
        <v>3085</v>
      </c>
      <c r="G207" s="661" t="s">
        <v>3339</v>
      </c>
      <c r="H207" s="661" t="s">
        <v>1608</v>
      </c>
      <c r="I207" s="661" t="s">
        <v>3340</v>
      </c>
      <c r="J207" s="661" t="s">
        <v>1760</v>
      </c>
      <c r="K207" s="661" t="s">
        <v>1761</v>
      </c>
      <c r="L207" s="662">
        <v>71.86</v>
      </c>
      <c r="M207" s="662">
        <v>71.86</v>
      </c>
      <c r="N207" s="661">
        <v>1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50</v>
      </c>
      <c r="B208" s="661" t="s">
        <v>580</v>
      </c>
      <c r="C208" s="661">
        <v>89301501</v>
      </c>
      <c r="D208" s="740" t="s">
        <v>4513</v>
      </c>
      <c r="E208" s="741" t="s">
        <v>3097</v>
      </c>
      <c r="F208" s="661" t="s">
        <v>3085</v>
      </c>
      <c r="G208" s="661" t="s">
        <v>3155</v>
      </c>
      <c r="H208" s="661" t="s">
        <v>1608</v>
      </c>
      <c r="I208" s="661" t="s">
        <v>3245</v>
      </c>
      <c r="J208" s="661" t="s">
        <v>1913</v>
      </c>
      <c r="K208" s="661" t="s">
        <v>1914</v>
      </c>
      <c r="L208" s="662">
        <v>106.3</v>
      </c>
      <c r="M208" s="662">
        <v>106.3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50</v>
      </c>
      <c r="B209" s="661" t="s">
        <v>580</v>
      </c>
      <c r="C209" s="661">
        <v>89301501</v>
      </c>
      <c r="D209" s="740" t="s">
        <v>4513</v>
      </c>
      <c r="E209" s="741" t="s">
        <v>3097</v>
      </c>
      <c r="F209" s="661" t="s">
        <v>3085</v>
      </c>
      <c r="G209" s="661" t="s">
        <v>3160</v>
      </c>
      <c r="H209" s="661" t="s">
        <v>581</v>
      </c>
      <c r="I209" s="661" t="s">
        <v>825</v>
      </c>
      <c r="J209" s="661" t="s">
        <v>826</v>
      </c>
      <c r="K209" s="661" t="s">
        <v>3341</v>
      </c>
      <c r="L209" s="662">
        <v>83.56</v>
      </c>
      <c r="M209" s="662">
        <v>83.56</v>
      </c>
      <c r="N209" s="661">
        <v>1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50</v>
      </c>
      <c r="B210" s="661" t="s">
        <v>580</v>
      </c>
      <c r="C210" s="661">
        <v>89301501</v>
      </c>
      <c r="D210" s="740" t="s">
        <v>4513</v>
      </c>
      <c r="E210" s="741" t="s">
        <v>3097</v>
      </c>
      <c r="F210" s="661" t="s">
        <v>3085</v>
      </c>
      <c r="G210" s="661" t="s">
        <v>3160</v>
      </c>
      <c r="H210" s="661" t="s">
        <v>581</v>
      </c>
      <c r="I210" s="661" t="s">
        <v>3165</v>
      </c>
      <c r="J210" s="661" t="s">
        <v>1332</v>
      </c>
      <c r="K210" s="661" t="s">
        <v>3166</v>
      </c>
      <c r="L210" s="662">
        <v>0</v>
      </c>
      <c r="M210" s="662">
        <v>0</v>
      </c>
      <c r="N210" s="661">
        <v>1</v>
      </c>
      <c r="O210" s="742">
        <v>0.5</v>
      </c>
      <c r="P210" s="662"/>
      <c r="Q210" s="677"/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50</v>
      </c>
      <c r="B211" s="661" t="s">
        <v>580</v>
      </c>
      <c r="C211" s="661">
        <v>89301501</v>
      </c>
      <c r="D211" s="740" t="s">
        <v>4513</v>
      </c>
      <c r="E211" s="741" t="s">
        <v>3097</v>
      </c>
      <c r="F211" s="661" t="s">
        <v>3085</v>
      </c>
      <c r="G211" s="661" t="s">
        <v>3160</v>
      </c>
      <c r="H211" s="661" t="s">
        <v>581</v>
      </c>
      <c r="I211" s="661" t="s">
        <v>644</v>
      </c>
      <c r="J211" s="661" t="s">
        <v>645</v>
      </c>
      <c r="K211" s="661" t="s">
        <v>646</v>
      </c>
      <c r="L211" s="662">
        <v>149.62</v>
      </c>
      <c r="M211" s="662">
        <v>299.24</v>
      </c>
      <c r="N211" s="661">
        <v>2</v>
      </c>
      <c r="O211" s="742">
        <v>1.5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50</v>
      </c>
      <c r="B212" s="661" t="s">
        <v>580</v>
      </c>
      <c r="C212" s="661">
        <v>89301501</v>
      </c>
      <c r="D212" s="740" t="s">
        <v>4513</v>
      </c>
      <c r="E212" s="741" t="s">
        <v>3097</v>
      </c>
      <c r="F212" s="661" t="s">
        <v>3085</v>
      </c>
      <c r="G212" s="661" t="s">
        <v>3160</v>
      </c>
      <c r="H212" s="661" t="s">
        <v>581</v>
      </c>
      <c r="I212" s="661" t="s">
        <v>913</v>
      </c>
      <c r="J212" s="661" t="s">
        <v>1332</v>
      </c>
      <c r="K212" s="661" t="s">
        <v>3248</v>
      </c>
      <c r="L212" s="662">
        <v>33.68</v>
      </c>
      <c r="M212" s="662">
        <v>33.68</v>
      </c>
      <c r="N212" s="661">
        <v>1</v>
      </c>
      <c r="O212" s="742">
        <v>0.5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50</v>
      </c>
      <c r="B213" s="661" t="s">
        <v>580</v>
      </c>
      <c r="C213" s="661">
        <v>89301501</v>
      </c>
      <c r="D213" s="740" t="s">
        <v>4513</v>
      </c>
      <c r="E213" s="741" t="s">
        <v>3097</v>
      </c>
      <c r="F213" s="661" t="s">
        <v>3085</v>
      </c>
      <c r="G213" s="661" t="s">
        <v>3160</v>
      </c>
      <c r="H213" s="661" t="s">
        <v>581</v>
      </c>
      <c r="I213" s="661" t="s">
        <v>1331</v>
      </c>
      <c r="J213" s="661" t="s">
        <v>1332</v>
      </c>
      <c r="K213" s="661" t="s">
        <v>1333</v>
      </c>
      <c r="L213" s="662">
        <v>112.27</v>
      </c>
      <c r="M213" s="662">
        <v>112.27</v>
      </c>
      <c r="N213" s="661">
        <v>1</v>
      </c>
      <c r="O213" s="742">
        <v>0.5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50</v>
      </c>
      <c r="B214" s="661" t="s">
        <v>580</v>
      </c>
      <c r="C214" s="661">
        <v>89301501</v>
      </c>
      <c r="D214" s="740" t="s">
        <v>4513</v>
      </c>
      <c r="E214" s="741" t="s">
        <v>3097</v>
      </c>
      <c r="F214" s="661" t="s">
        <v>3085</v>
      </c>
      <c r="G214" s="661" t="s">
        <v>3167</v>
      </c>
      <c r="H214" s="661" t="s">
        <v>1608</v>
      </c>
      <c r="I214" s="661" t="s">
        <v>1716</v>
      </c>
      <c r="J214" s="661" t="s">
        <v>1717</v>
      </c>
      <c r="K214" s="661" t="s">
        <v>1665</v>
      </c>
      <c r="L214" s="662">
        <v>1749.69</v>
      </c>
      <c r="M214" s="662">
        <v>1749.69</v>
      </c>
      <c r="N214" s="661">
        <v>1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50</v>
      </c>
      <c r="B215" s="661" t="s">
        <v>580</v>
      </c>
      <c r="C215" s="661">
        <v>89301501</v>
      </c>
      <c r="D215" s="740" t="s">
        <v>4513</v>
      </c>
      <c r="E215" s="741" t="s">
        <v>3097</v>
      </c>
      <c r="F215" s="661" t="s">
        <v>3085</v>
      </c>
      <c r="G215" s="661" t="s">
        <v>3167</v>
      </c>
      <c r="H215" s="661" t="s">
        <v>1608</v>
      </c>
      <c r="I215" s="661" t="s">
        <v>1720</v>
      </c>
      <c r="J215" s="661" t="s">
        <v>1717</v>
      </c>
      <c r="K215" s="661" t="s">
        <v>1668</v>
      </c>
      <c r="L215" s="662">
        <v>2332.92</v>
      </c>
      <c r="M215" s="662">
        <v>4665.84</v>
      </c>
      <c r="N215" s="661">
        <v>2</v>
      </c>
      <c r="O215" s="742">
        <v>2</v>
      </c>
      <c r="P215" s="662">
        <v>2332.92</v>
      </c>
      <c r="Q215" s="677">
        <v>0.5</v>
      </c>
      <c r="R215" s="661">
        <v>1</v>
      </c>
      <c r="S215" s="677">
        <v>0.5</v>
      </c>
      <c r="T215" s="742">
        <v>1</v>
      </c>
      <c r="U215" s="700">
        <v>0.5</v>
      </c>
    </row>
    <row r="216" spans="1:21" ht="14.4" customHeight="1" x14ac:dyDescent="0.3">
      <c r="A216" s="660">
        <v>50</v>
      </c>
      <c r="B216" s="661" t="s">
        <v>580</v>
      </c>
      <c r="C216" s="661">
        <v>89301501</v>
      </c>
      <c r="D216" s="740" t="s">
        <v>4513</v>
      </c>
      <c r="E216" s="741" t="s">
        <v>3097</v>
      </c>
      <c r="F216" s="661" t="s">
        <v>3085</v>
      </c>
      <c r="G216" s="661" t="s">
        <v>3249</v>
      </c>
      <c r="H216" s="661" t="s">
        <v>581</v>
      </c>
      <c r="I216" s="661" t="s">
        <v>1195</v>
      </c>
      <c r="J216" s="661" t="s">
        <v>1196</v>
      </c>
      <c r="K216" s="661" t="s">
        <v>1197</v>
      </c>
      <c r="L216" s="662">
        <v>41.89</v>
      </c>
      <c r="M216" s="662">
        <v>41.89</v>
      </c>
      <c r="N216" s="661">
        <v>1</v>
      </c>
      <c r="O216" s="742">
        <v>0.5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50</v>
      </c>
      <c r="B217" s="661" t="s">
        <v>580</v>
      </c>
      <c r="C217" s="661">
        <v>89301501</v>
      </c>
      <c r="D217" s="740" t="s">
        <v>4513</v>
      </c>
      <c r="E217" s="741" t="s">
        <v>3097</v>
      </c>
      <c r="F217" s="661" t="s">
        <v>3085</v>
      </c>
      <c r="G217" s="661" t="s">
        <v>3168</v>
      </c>
      <c r="H217" s="661" t="s">
        <v>1608</v>
      </c>
      <c r="I217" s="661" t="s">
        <v>1831</v>
      </c>
      <c r="J217" s="661" t="s">
        <v>1832</v>
      </c>
      <c r="K217" s="661" t="s">
        <v>1833</v>
      </c>
      <c r="L217" s="662">
        <v>55.38</v>
      </c>
      <c r="M217" s="662">
        <v>609.18000000000006</v>
      </c>
      <c r="N217" s="661">
        <v>11</v>
      </c>
      <c r="O217" s="742">
        <v>6.5</v>
      </c>
      <c r="P217" s="662">
        <v>110.76</v>
      </c>
      <c r="Q217" s="677">
        <v>0.1818181818181818</v>
      </c>
      <c r="R217" s="661">
        <v>2</v>
      </c>
      <c r="S217" s="677">
        <v>0.18181818181818182</v>
      </c>
      <c r="T217" s="742">
        <v>1.5</v>
      </c>
      <c r="U217" s="700">
        <v>0.23076923076923078</v>
      </c>
    </row>
    <row r="218" spans="1:21" ht="14.4" customHeight="1" x14ac:dyDescent="0.3">
      <c r="A218" s="660">
        <v>50</v>
      </c>
      <c r="B218" s="661" t="s">
        <v>580</v>
      </c>
      <c r="C218" s="661">
        <v>89301501</v>
      </c>
      <c r="D218" s="740" t="s">
        <v>4513</v>
      </c>
      <c r="E218" s="741" t="s">
        <v>3097</v>
      </c>
      <c r="F218" s="661" t="s">
        <v>3085</v>
      </c>
      <c r="G218" s="661" t="s">
        <v>3342</v>
      </c>
      <c r="H218" s="661" t="s">
        <v>581</v>
      </c>
      <c r="I218" s="661" t="s">
        <v>3343</v>
      </c>
      <c r="J218" s="661" t="s">
        <v>3344</v>
      </c>
      <c r="K218" s="661" t="s">
        <v>3345</v>
      </c>
      <c r="L218" s="662">
        <v>97.97</v>
      </c>
      <c r="M218" s="662">
        <v>97.97</v>
      </c>
      <c r="N218" s="661">
        <v>1</v>
      </c>
      <c r="O218" s="742">
        <v>0.5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50</v>
      </c>
      <c r="B219" s="661" t="s">
        <v>580</v>
      </c>
      <c r="C219" s="661">
        <v>89301501</v>
      </c>
      <c r="D219" s="740" t="s">
        <v>4513</v>
      </c>
      <c r="E219" s="741" t="s">
        <v>3097</v>
      </c>
      <c r="F219" s="661" t="s">
        <v>3085</v>
      </c>
      <c r="G219" s="661" t="s">
        <v>3342</v>
      </c>
      <c r="H219" s="661" t="s">
        <v>581</v>
      </c>
      <c r="I219" s="661" t="s">
        <v>3346</v>
      </c>
      <c r="J219" s="661" t="s">
        <v>3347</v>
      </c>
      <c r="K219" s="661" t="s">
        <v>3345</v>
      </c>
      <c r="L219" s="662">
        <v>97.97</v>
      </c>
      <c r="M219" s="662">
        <v>97.97</v>
      </c>
      <c r="N219" s="661">
        <v>1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50</v>
      </c>
      <c r="B220" s="661" t="s">
        <v>580</v>
      </c>
      <c r="C220" s="661">
        <v>89301501</v>
      </c>
      <c r="D220" s="740" t="s">
        <v>4513</v>
      </c>
      <c r="E220" s="741" t="s">
        <v>3097</v>
      </c>
      <c r="F220" s="661" t="s">
        <v>3085</v>
      </c>
      <c r="G220" s="661" t="s">
        <v>3254</v>
      </c>
      <c r="H220" s="661" t="s">
        <v>1608</v>
      </c>
      <c r="I220" s="661" t="s">
        <v>1686</v>
      </c>
      <c r="J220" s="661" t="s">
        <v>1610</v>
      </c>
      <c r="K220" s="661" t="s">
        <v>2930</v>
      </c>
      <c r="L220" s="662">
        <v>48.98</v>
      </c>
      <c r="M220" s="662">
        <v>48.98</v>
      </c>
      <c r="N220" s="661">
        <v>1</v>
      </c>
      <c r="O220" s="742">
        <v>0.5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50</v>
      </c>
      <c r="B221" s="661" t="s">
        <v>580</v>
      </c>
      <c r="C221" s="661">
        <v>89301501</v>
      </c>
      <c r="D221" s="740" t="s">
        <v>4513</v>
      </c>
      <c r="E221" s="741" t="s">
        <v>3097</v>
      </c>
      <c r="F221" s="661" t="s">
        <v>3085</v>
      </c>
      <c r="G221" s="661" t="s">
        <v>3254</v>
      </c>
      <c r="H221" s="661" t="s">
        <v>1608</v>
      </c>
      <c r="I221" s="661" t="s">
        <v>1689</v>
      </c>
      <c r="J221" s="661" t="s">
        <v>1690</v>
      </c>
      <c r="K221" s="661" t="s">
        <v>2931</v>
      </c>
      <c r="L221" s="662">
        <v>97.97</v>
      </c>
      <c r="M221" s="662">
        <v>97.97</v>
      </c>
      <c r="N221" s="661">
        <v>1</v>
      </c>
      <c r="O221" s="742">
        <v>0.5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50</v>
      </c>
      <c r="B222" s="661" t="s">
        <v>580</v>
      </c>
      <c r="C222" s="661">
        <v>89301501</v>
      </c>
      <c r="D222" s="740" t="s">
        <v>4513</v>
      </c>
      <c r="E222" s="741" t="s">
        <v>3097</v>
      </c>
      <c r="F222" s="661" t="s">
        <v>3085</v>
      </c>
      <c r="G222" s="661" t="s">
        <v>3254</v>
      </c>
      <c r="H222" s="661" t="s">
        <v>1608</v>
      </c>
      <c r="I222" s="661" t="s">
        <v>3348</v>
      </c>
      <c r="J222" s="661" t="s">
        <v>1690</v>
      </c>
      <c r="K222" s="661" t="s">
        <v>3349</v>
      </c>
      <c r="L222" s="662">
        <v>0</v>
      </c>
      <c r="M222" s="662">
        <v>0</v>
      </c>
      <c r="N222" s="661">
        <v>1</v>
      </c>
      <c r="O222" s="742">
        <v>0.5</v>
      </c>
      <c r="P222" s="662"/>
      <c r="Q222" s="677"/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50</v>
      </c>
      <c r="B223" s="661" t="s">
        <v>580</v>
      </c>
      <c r="C223" s="661">
        <v>89301501</v>
      </c>
      <c r="D223" s="740" t="s">
        <v>4513</v>
      </c>
      <c r="E223" s="741" t="s">
        <v>3097</v>
      </c>
      <c r="F223" s="661" t="s">
        <v>3085</v>
      </c>
      <c r="G223" s="661" t="s">
        <v>3172</v>
      </c>
      <c r="H223" s="661" t="s">
        <v>581</v>
      </c>
      <c r="I223" s="661" t="s">
        <v>1080</v>
      </c>
      <c r="J223" s="661" t="s">
        <v>1081</v>
      </c>
      <c r="K223" s="661" t="s">
        <v>1082</v>
      </c>
      <c r="L223" s="662">
        <v>67.42</v>
      </c>
      <c r="M223" s="662">
        <v>134.84</v>
      </c>
      <c r="N223" s="661">
        <v>2</v>
      </c>
      <c r="O223" s="742">
        <v>1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50</v>
      </c>
      <c r="B224" s="661" t="s">
        <v>580</v>
      </c>
      <c r="C224" s="661">
        <v>89301501</v>
      </c>
      <c r="D224" s="740" t="s">
        <v>4513</v>
      </c>
      <c r="E224" s="741" t="s">
        <v>3097</v>
      </c>
      <c r="F224" s="661" t="s">
        <v>3085</v>
      </c>
      <c r="G224" s="661" t="s">
        <v>3172</v>
      </c>
      <c r="H224" s="661" t="s">
        <v>581</v>
      </c>
      <c r="I224" s="661" t="s">
        <v>1080</v>
      </c>
      <c r="J224" s="661" t="s">
        <v>1081</v>
      </c>
      <c r="K224" s="661" t="s">
        <v>1082</v>
      </c>
      <c r="L224" s="662">
        <v>50.47</v>
      </c>
      <c r="M224" s="662">
        <v>50.47</v>
      </c>
      <c r="N224" s="661">
        <v>1</v>
      </c>
      <c r="O224" s="742">
        <v>1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50</v>
      </c>
      <c r="B225" s="661" t="s">
        <v>580</v>
      </c>
      <c r="C225" s="661">
        <v>89301501</v>
      </c>
      <c r="D225" s="740" t="s">
        <v>4513</v>
      </c>
      <c r="E225" s="741" t="s">
        <v>3097</v>
      </c>
      <c r="F225" s="661" t="s">
        <v>3085</v>
      </c>
      <c r="G225" s="661" t="s">
        <v>3172</v>
      </c>
      <c r="H225" s="661" t="s">
        <v>581</v>
      </c>
      <c r="I225" s="661" t="s">
        <v>1098</v>
      </c>
      <c r="J225" s="661" t="s">
        <v>1081</v>
      </c>
      <c r="K225" s="661" t="s">
        <v>632</v>
      </c>
      <c r="L225" s="662">
        <v>151.38999999999999</v>
      </c>
      <c r="M225" s="662">
        <v>151.38999999999999</v>
      </c>
      <c r="N225" s="661">
        <v>1</v>
      </c>
      <c r="O225" s="742">
        <v>0.5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50</v>
      </c>
      <c r="B226" s="661" t="s">
        <v>580</v>
      </c>
      <c r="C226" s="661">
        <v>89301501</v>
      </c>
      <c r="D226" s="740" t="s">
        <v>4513</v>
      </c>
      <c r="E226" s="741" t="s">
        <v>3097</v>
      </c>
      <c r="F226" s="661" t="s">
        <v>3085</v>
      </c>
      <c r="G226" s="661" t="s">
        <v>3172</v>
      </c>
      <c r="H226" s="661" t="s">
        <v>1608</v>
      </c>
      <c r="I226" s="661" t="s">
        <v>3259</v>
      </c>
      <c r="J226" s="661" t="s">
        <v>3260</v>
      </c>
      <c r="K226" s="661" t="s">
        <v>614</v>
      </c>
      <c r="L226" s="662">
        <v>67.42</v>
      </c>
      <c r="M226" s="662">
        <v>67.42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50</v>
      </c>
      <c r="B227" s="661" t="s">
        <v>580</v>
      </c>
      <c r="C227" s="661">
        <v>89301501</v>
      </c>
      <c r="D227" s="740" t="s">
        <v>4513</v>
      </c>
      <c r="E227" s="741" t="s">
        <v>3097</v>
      </c>
      <c r="F227" s="661" t="s">
        <v>3085</v>
      </c>
      <c r="G227" s="661" t="s">
        <v>3172</v>
      </c>
      <c r="H227" s="661" t="s">
        <v>1608</v>
      </c>
      <c r="I227" s="661" t="s">
        <v>3259</v>
      </c>
      <c r="J227" s="661" t="s">
        <v>3260</v>
      </c>
      <c r="K227" s="661" t="s">
        <v>614</v>
      </c>
      <c r="L227" s="662">
        <v>50.47</v>
      </c>
      <c r="M227" s="662">
        <v>50.47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50</v>
      </c>
      <c r="B228" s="661" t="s">
        <v>580</v>
      </c>
      <c r="C228" s="661">
        <v>89301501</v>
      </c>
      <c r="D228" s="740" t="s">
        <v>4513</v>
      </c>
      <c r="E228" s="741" t="s">
        <v>3097</v>
      </c>
      <c r="F228" s="661" t="s">
        <v>3085</v>
      </c>
      <c r="G228" s="661" t="s">
        <v>3172</v>
      </c>
      <c r="H228" s="661" t="s">
        <v>1608</v>
      </c>
      <c r="I228" s="661" t="s">
        <v>3350</v>
      </c>
      <c r="J228" s="661" t="s">
        <v>3351</v>
      </c>
      <c r="K228" s="661" t="s">
        <v>3352</v>
      </c>
      <c r="L228" s="662">
        <v>100.92</v>
      </c>
      <c r="M228" s="662">
        <v>100.92</v>
      </c>
      <c r="N228" s="661">
        <v>1</v>
      </c>
      <c r="O228" s="742">
        <v>0.5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50</v>
      </c>
      <c r="B229" s="661" t="s">
        <v>580</v>
      </c>
      <c r="C229" s="661">
        <v>89301501</v>
      </c>
      <c r="D229" s="740" t="s">
        <v>4513</v>
      </c>
      <c r="E229" s="741" t="s">
        <v>3097</v>
      </c>
      <c r="F229" s="661" t="s">
        <v>3085</v>
      </c>
      <c r="G229" s="661" t="s">
        <v>3178</v>
      </c>
      <c r="H229" s="661" t="s">
        <v>1608</v>
      </c>
      <c r="I229" s="661" t="s">
        <v>1641</v>
      </c>
      <c r="J229" s="661" t="s">
        <v>2972</v>
      </c>
      <c r="K229" s="661" t="s">
        <v>1166</v>
      </c>
      <c r="L229" s="662">
        <v>134.83000000000001</v>
      </c>
      <c r="M229" s="662">
        <v>539.32000000000005</v>
      </c>
      <c r="N229" s="661">
        <v>4</v>
      </c>
      <c r="O229" s="742">
        <v>2.5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50</v>
      </c>
      <c r="B230" s="661" t="s">
        <v>580</v>
      </c>
      <c r="C230" s="661">
        <v>89301501</v>
      </c>
      <c r="D230" s="740" t="s">
        <v>4513</v>
      </c>
      <c r="E230" s="741" t="s">
        <v>3097</v>
      </c>
      <c r="F230" s="661" t="s">
        <v>3085</v>
      </c>
      <c r="G230" s="661" t="s">
        <v>3178</v>
      </c>
      <c r="H230" s="661" t="s">
        <v>1608</v>
      </c>
      <c r="I230" s="661" t="s">
        <v>1641</v>
      </c>
      <c r="J230" s="661" t="s">
        <v>2972</v>
      </c>
      <c r="K230" s="661" t="s">
        <v>1166</v>
      </c>
      <c r="L230" s="662">
        <v>100.92</v>
      </c>
      <c r="M230" s="662">
        <v>201.84</v>
      </c>
      <c r="N230" s="661">
        <v>2</v>
      </c>
      <c r="O230" s="742">
        <v>1.5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50</v>
      </c>
      <c r="B231" s="661" t="s">
        <v>580</v>
      </c>
      <c r="C231" s="661">
        <v>89301501</v>
      </c>
      <c r="D231" s="740" t="s">
        <v>4513</v>
      </c>
      <c r="E231" s="741" t="s">
        <v>3097</v>
      </c>
      <c r="F231" s="661" t="s">
        <v>3085</v>
      </c>
      <c r="G231" s="661" t="s">
        <v>3178</v>
      </c>
      <c r="H231" s="661" t="s">
        <v>1608</v>
      </c>
      <c r="I231" s="661" t="s">
        <v>3353</v>
      </c>
      <c r="J231" s="661" t="s">
        <v>1613</v>
      </c>
      <c r="K231" s="661" t="s">
        <v>3354</v>
      </c>
      <c r="L231" s="662">
        <v>27.21</v>
      </c>
      <c r="M231" s="662">
        <v>27.21</v>
      </c>
      <c r="N231" s="661">
        <v>1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50</v>
      </c>
      <c r="B232" s="661" t="s">
        <v>580</v>
      </c>
      <c r="C232" s="661">
        <v>89301501</v>
      </c>
      <c r="D232" s="740" t="s">
        <v>4513</v>
      </c>
      <c r="E232" s="741" t="s">
        <v>3097</v>
      </c>
      <c r="F232" s="661" t="s">
        <v>3085</v>
      </c>
      <c r="G232" s="661" t="s">
        <v>3178</v>
      </c>
      <c r="H232" s="661" t="s">
        <v>1608</v>
      </c>
      <c r="I232" s="661" t="s">
        <v>1615</v>
      </c>
      <c r="J232" s="661" t="s">
        <v>1616</v>
      </c>
      <c r="K232" s="661" t="s">
        <v>1617</v>
      </c>
      <c r="L232" s="662">
        <v>22.47</v>
      </c>
      <c r="M232" s="662">
        <v>44.94</v>
      </c>
      <c r="N232" s="661">
        <v>2</v>
      </c>
      <c r="O232" s="742">
        <v>1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50</v>
      </c>
      <c r="B233" s="661" t="s">
        <v>580</v>
      </c>
      <c r="C233" s="661">
        <v>89301501</v>
      </c>
      <c r="D233" s="740" t="s">
        <v>4513</v>
      </c>
      <c r="E233" s="741" t="s">
        <v>3097</v>
      </c>
      <c r="F233" s="661" t="s">
        <v>3085</v>
      </c>
      <c r="G233" s="661" t="s">
        <v>3178</v>
      </c>
      <c r="H233" s="661" t="s">
        <v>1608</v>
      </c>
      <c r="I233" s="661" t="s">
        <v>3268</v>
      </c>
      <c r="J233" s="661" t="s">
        <v>1616</v>
      </c>
      <c r="K233" s="661" t="s">
        <v>3143</v>
      </c>
      <c r="L233" s="662">
        <v>33.72</v>
      </c>
      <c r="M233" s="662">
        <v>33.72</v>
      </c>
      <c r="N233" s="661">
        <v>1</v>
      </c>
      <c r="O233" s="742">
        <v>0.5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50</v>
      </c>
      <c r="B234" s="661" t="s">
        <v>580</v>
      </c>
      <c r="C234" s="661">
        <v>89301501</v>
      </c>
      <c r="D234" s="740" t="s">
        <v>4513</v>
      </c>
      <c r="E234" s="741" t="s">
        <v>3097</v>
      </c>
      <c r="F234" s="661" t="s">
        <v>3085</v>
      </c>
      <c r="G234" s="661" t="s">
        <v>3178</v>
      </c>
      <c r="H234" s="661" t="s">
        <v>1608</v>
      </c>
      <c r="I234" s="661" t="s">
        <v>1708</v>
      </c>
      <c r="J234" s="661" t="s">
        <v>2973</v>
      </c>
      <c r="K234" s="661" t="s">
        <v>1078</v>
      </c>
      <c r="L234" s="662">
        <v>67.42</v>
      </c>
      <c r="M234" s="662">
        <v>337.1</v>
      </c>
      <c r="N234" s="661">
        <v>5</v>
      </c>
      <c r="O234" s="742">
        <v>3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50</v>
      </c>
      <c r="B235" s="661" t="s">
        <v>580</v>
      </c>
      <c r="C235" s="661">
        <v>89301501</v>
      </c>
      <c r="D235" s="740" t="s">
        <v>4513</v>
      </c>
      <c r="E235" s="741" t="s">
        <v>3097</v>
      </c>
      <c r="F235" s="661" t="s">
        <v>3085</v>
      </c>
      <c r="G235" s="661" t="s">
        <v>3178</v>
      </c>
      <c r="H235" s="661" t="s">
        <v>1608</v>
      </c>
      <c r="I235" s="661" t="s">
        <v>3355</v>
      </c>
      <c r="J235" s="661" t="s">
        <v>2973</v>
      </c>
      <c r="K235" s="661" t="s">
        <v>3299</v>
      </c>
      <c r="L235" s="662">
        <v>112.36</v>
      </c>
      <c r="M235" s="662">
        <v>112.36</v>
      </c>
      <c r="N235" s="661">
        <v>1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50</v>
      </c>
      <c r="B236" s="661" t="s">
        <v>580</v>
      </c>
      <c r="C236" s="661">
        <v>89301501</v>
      </c>
      <c r="D236" s="740" t="s">
        <v>4513</v>
      </c>
      <c r="E236" s="741" t="s">
        <v>3097</v>
      </c>
      <c r="F236" s="661" t="s">
        <v>3085</v>
      </c>
      <c r="G236" s="661" t="s">
        <v>3178</v>
      </c>
      <c r="H236" s="661" t="s">
        <v>1608</v>
      </c>
      <c r="I236" s="661" t="s">
        <v>3355</v>
      </c>
      <c r="J236" s="661" t="s">
        <v>2973</v>
      </c>
      <c r="K236" s="661" t="s">
        <v>3299</v>
      </c>
      <c r="L236" s="662">
        <v>84.1</v>
      </c>
      <c r="M236" s="662">
        <v>84.1</v>
      </c>
      <c r="N236" s="661">
        <v>1</v>
      </c>
      <c r="O236" s="742">
        <v>1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50</v>
      </c>
      <c r="B237" s="661" t="s">
        <v>580</v>
      </c>
      <c r="C237" s="661">
        <v>89301501</v>
      </c>
      <c r="D237" s="740" t="s">
        <v>4513</v>
      </c>
      <c r="E237" s="741" t="s">
        <v>3097</v>
      </c>
      <c r="F237" s="661" t="s">
        <v>3085</v>
      </c>
      <c r="G237" s="661" t="s">
        <v>3271</v>
      </c>
      <c r="H237" s="661" t="s">
        <v>1608</v>
      </c>
      <c r="I237" s="661" t="s">
        <v>3356</v>
      </c>
      <c r="J237" s="661" t="s">
        <v>3357</v>
      </c>
      <c r="K237" s="661" t="s">
        <v>2590</v>
      </c>
      <c r="L237" s="662">
        <v>130.59</v>
      </c>
      <c r="M237" s="662">
        <v>130.59</v>
      </c>
      <c r="N237" s="661">
        <v>1</v>
      </c>
      <c r="O237" s="742">
        <v>1</v>
      </c>
      <c r="P237" s="662">
        <v>130.59</v>
      </c>
      <c r="Q237" s="677">
        <v>1</v>
      </c>
      <c r="R237" s="661">
        <v>1</v>
      </c>
      <c r="S237" s="677">
        <v>1</v>
      </c>
      <c r="T237" s="742">
        <v>1</v>
      </c>
      <c r="U237" s="700">
        <v>1</v>
      </c>
    </row>
    <row r="238" spans="1:21" ht="14.4" customHeight="1" x14ac:dyDescent="0.3">
      <c r="A238" s="660">
        <v>50</v>
      </c>
      <c r="B238" s="661" t="s">
        <v>580</v>
      </c>
      <c r="C238" s="661">
        <v>89301501</v>
      </c>
      <c r="D238" s="740" t="s">
        <v>4513</v>
      </c>
      <c r="E238" s="741" t="s">
        <v>3097</v>
      </c>
      <c r="F238" s="661" t="s">
        <v>3085</v>
      </c>
      <c r="G238" s="661" t="s">
        <v>3271</v>
      </c>
      <c r="H238" s="661" t="s">
        <v>1608</v>
      </c>
      <c r="I238" s="661" t="s">
        <v>3272</v>
      </c>
      <c r="J238" s="661" t="s">
        <v>3273</v>
      </c>
      <c r="K238" s="661" t="s">
        <v>1092</v>
      </c>
      <c r="L238" s="662">
        <v>201.88</v>
      </c>
      <c r="M238" s="662">
        <v>201.88</v>
      </c>
      <c r="N238" s="661">
        <v>1</v>
      </c>
      <c r="O238" s="742">
        <v>0.5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50</v>
      </c>
      <c r="B239" s="661" t="s">
        <v>580</v>
      </c>
      <c r="C239" s="661">
        <v>89301501</v>
      </c>
      <c r="D239" s="740" t="s">
        <v>4513</v>
      </c>
      <c r="E239" s="741" t="s">
        <v>3097</v>
      </c>
      <c r="F239" s="661" t="s">
        <v>3085</v>
      </c>
      <c r="G239" s="661" t="s">
        <v>3278</v>
      </c>
      <c r="H239" s="661" t="s">
        <v>1608</v>
      </c>
      <c r="I239" s="661" t="s">
        <v>1882</v>
      </c>
      <c r="J239" s="661" t="s">
        <v>3042</v>
      </c>
      <c r="K239" s="661" t="s">
        <v>3043</v>
      </c>
      <c r="L239" s="662">
        <v>201.75</v>
      </c>
      <c r="M239" s="662">
        <v>201.75</v>
      </c>
      <c r="N239" s="661">
        <v>1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50</v>
      </c>
      <c r="B240" s="661" t="s">
        <v>580</v>
      </c>
      <c r="C240" s="661">
        <v>89301501</v>
      </c>
      <c r="D240" s="740" t="s">
        <v>4513</v>
      </c>
      <c r="E240" s="741" t="s">
        <v>3097</v>
      </c>
      <c r="F240" s="661" t="s">
        <v>3085</v>
      </c>
      <c r="G240" s="661" t="s">
        <v>3279</v>
      </c>
      <c r="H240" s="661" t="s">
        <v>581</v>
      </c>
      <c r="I240" s="661" t="s">
        <v>821</v>
      </c>
      <c r="J240" s="661" t="s">
        <v>822</v>
      </c>
      <c r="K240" s="661" t="s">
        <v>3280</v>
      </c>
      <c r="L240" s="662">
        <v>219.94</v>
      </c>
      <c r="M240" s="662">
        <v>219.94</v>
      </c>
      <c r="N240" s="661">
        <v>1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50</v>
      </c>
      <c r="B241" s="661" t="s">
        <v>580</v>
      </c>
      <c r="C241" s="661">
        <v>89301501</v>
      </c>
      <c r="D241" s="740" t="s">
        <v>4513</v>
      </c>
      <c r="E241" s="741" t="s">
        <v>3097</v>
      </c>
      <c r="F241" s="661" t="s">
        <v>3085</v>
      </c>
      <c r="G241" s="661" t="s">
        <v>3279</v>
      </c>
      <c r="H241" s="661" t="s">
        <v>581</v>
      </c>
      <c r="I241" s="661" t="s">
        <v>2185</v>
      </c>
      <c r="J241" s="661" t="s">
        <v>822</v>
      </c>
      <c r="K241" s="661" t="s">
        <v>3281</v>
      </c>
      <c r="L241" s="662">
        <v>43.99</v>
      </c>
      <c r="M241" s="662">
        <v>219.95000000000002</v>
      </c>
      <c r="N241" s="661">
        <v>5</v>
      </c>
      <c r="O241" s="742">
        <v>2.5</v>
      </c>
      <c r="P241" s="662">
        <v>43.99</v>
      </c>
      <c r="Q241" s="677">
        <v>0.19999999999999998</v>
      </c>
      <c r="R241" s="661">
        <v>1</v>
      </c>
      <c r="S241" s="677">
        <v>0.2</v>
      </c>
      <c r="T241" s="742">
        <v>0.5</v>
      </c>
      <c r="U241" s="700">
        <v>0.2</v>
      </c>
    </row>
    <row r="242" spans="1:21" ht="14.4" customHeight="1" x14ac:dyDescent="0.3">
      <c r="A242" s="660">
        <v>50</v>
      </c>
      <c r="B242" s="661" t="s">
        <v>580</v>
      </c>
      <c r="C242" s="661">
        <v>89301501</v>
      </c>
      <c r="D242" s="740" t="s">
        <v>4513</v>
      </c>
      <c r="E242" s="741" t="s">
        <v>3097</v>
      </c>
      <c r="F242" s="661" t="s">
        <v>3085</v>
      </c>
      <c r="G242" s="661" t="s">
        <v>3184</v>
      </c>
      <c r="H242" s="661" t="s">
        <v>581</v>
      </c>
      <c r="I242" s="661" t="s">
        <v>2005</v>
      </c>
      <c r="J242" s="661" t="s">
        <v>2006</v>
      </c>
      <c r="K242" s="661" t="s">
        <v>3185</v>
      </c>
      <c r="L242" s="662">
        <v>23.46</v>
      </c>
      <c r="M242" s="662">
        <v>117.30000000000001</v>
      </c>
      <c r="N242" s="661">
        <v>5</v>
      </c>
      <c r="O242" s="742">
        <v>4.5</v>
      </c>
      <c r="P242" s="662">
        <v>23.46</v>
      </c>
      <c r="Q242" s="677">
        <v>0.19999999999999998</v>
      </c>
      <c r="R242" s="661">
        <v>1</v>
      </c>
      <c r="S242" s="677">
        <v>0.2</v>
      </c>
      <c r="T242" s="742">
        <v>1</v>
      </c>
      <c r="U242" s="700">
        <v>0.22222222222222221</v>
      </c>
    </row>
    <row r="243" spans="1:21" ht="14.4" customHeight="1" x14ac:dyDescent="0.3">
      <c r="A243" s="660">
        <v>50</v>
      </c>
      <c r="B243" s="661" t="s">
        <v>580</v>
      </c>
      <c r="C243" s="661">
        <v>89301501</v>
      </c>
      <c r="D243" s="740" t="s">
        <v>4513</v>
      </c>
      <c r="E243" s="741" t="s">
        <v>3097</v>
      </c>
      <c r="F243" s="661" t="s">
        <v>3085</v>
      </c>
      <c r="G243" s="661" t="s">
        <v>3283</v>
      </c>
      <c r="H243" s="661" t="s">
        <v>581</v>
      </c>
      <c r="I243" s="661" t="s">
        <v>2009</v>
      </c>
      <c r="J243" s="661" t="s">
        <v>2010</v>
      </c>
      <c r="K243" s="661" t="s">
        <v>3284</v>
      </c>
      <c r="L243" s="662">
        <v>194.73</v>
      </c>
      <c r="M243" s="662">
        <v>194.73</v>
      </c>
      <c r="N243" s="661">
        <v>1</v>
      </c>
      <c r="O243" s="742">
        <v>0.5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50</v>
      </c>
      <c r="B244" s="661" t="s">
        <v>580</v>
      </c>
      <c r="C244" s="661">
        <v>89301501</v>
      </c>
      <c r="D244" s="740" t="s">
        <v>4513</v>
      </c>
      <c r="E244" s="741" t="s">
        <v>3097</v>
      </c>
      <c r="F244" s="661" t="s">
        <v>3085</v>
      </c>
      <c r="G244" s="661" t="s">
        <v>3187</v>
      </c>
      <c r="H244" s="661" t="s">
        <v>1608</v>
      </c>
      <c r="I244" s="661" t="s">
        <v>1812</v>
      </c>
      <c r="J244" s="661" t="s">
        <v>1813</v>
      </c>
      <c r="K244" s="661" t="s">
        <v>1814</v>
      </c>
      <c r="L244" s="662">
        <v>143.69999999999999</v>
      </c>
      <c r="M244" s="662">
        <v>143.69999999999999</v>
      </c>
      <c r="N244" s="661">
        <v>1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50</v>
      </c>
      <c r="B245" s="661" t="s">
        <v>580</v>
      </c>
      <c r="C245" s="661">
        <v>89301501</v>
      </c>
      <c r="D245" s="740" t="s">
        <v>4513</v>
      </c>
      <c r="E245" s="741" t="s">
        <v>3097</v>
      </c>
      <c r="F245" s="661" t="s">
        <v>3085</v>
      </c>
      <c r="G245" s="661" t="s">
        <v>3187</v>
      </c>
      <c r="H245" s="661" t="s">
        <v>581</v>
      </c>
      <c r="I245" s="661" t="s">
        <v>3358</v>
      </c>
      <c r="J245" s="661" t="s">
        <v>3359</v>
      </c>
      <c r="K245" s="661" t="s">
        <v>3360</v>
      </c>
      <c r="L245" s="662">
        <v>0</v>
      </c>
      <c r="M245" s="662">
        <v>0</v>
      </c>
      <c r="N245" s="661">
        <v>1</v>
      </c>
      <c r="O245" s="742">
        <v>1</v>
      </c>
      <c r="P245" s="662">
        <v>0</v>
      </c>
      <c r="Q245" s="677"/>
      <c r="R245" s="661">
        <v>1</v>
      </c>
      <c r="S245" s="677">
        <v>1</v>
      </c>
      <c r="T245" s="742">
        <v>1</v>
      </c>
      <c r="U245" s="700">
        <v>1</v>
      </c>
    </row>
    <row r="246" spans="1:21" ht="14.4" customHeight="1" x14ac:dyDescent="0.3">
      <c r="A246" s="660">
        <v>50</v>
      </c>
      <c r="B246" s="661" t="s">
        <v>580</v>
      </c>
      <c r="C246" s="661">
        <v>89301501</v>
      </c>
      <c r="D246" s="740" t="s">
        <v>4513</v>
      </c>
      <c r="E246" s="741" t="s">
        <v>3097</v>
      </c>
      <c r="F246" s="661" t="s">
        <v>3085</v>
      </c>
      <c r="G246" s="661" t="s">
        <v>3285</v>
      </c>
      <c r="H246" s="661" t="s">
        <v>581</v>
      </c>
      <c r="I246" s="661" t="s">
        <v>3361</v>
      </c>
      <c r="J246" s="661" t="s">
        <v>3286</v>
      </c>
      <c r="K246" s="661" t="s">
        <v>3362</v>
      </c>
      <c r="L246" s="662">
        <v>0</v>
      </c>
      <c r="M246" s="662">
        <v>0</v>
      </c>
      <c r="N246" s="661">
        <v>1</v>
      </c>
      <c r="O246" s="742">
        <v>0.5</v>
      </c>
      <c r="P246" s="662"/>
      <c r="Q246" s="677"/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50</v>
      </c>
      <c r="B247" s="661" t="s">
        <v>580</v>
      </c>
      <c r="C247" s="661">
        <v>89301501</v>
      </c>
      <c r="D247" s="740" t="s">
        <v>4513</v>
      </c>
      <c r="E247" s="741" t="s">
        <v>3097</v>
      </c>
      <c r="F247" s="661" t="s">
        <v>3085</v>
      </c>
      <c r="G247" s="661" t="s">
        <v>3285</v>
      </c>
      <c r="H247" s="661" t="s">
        <v>581</v>
      </c>
      <c r="I247" s="661" t="s">
        <v>3363</v>
      </c>
      <c r="J247" s="661" t="s">
        <v>3286</v>
      </c>
      <c r="K247" s="661" t="s">
        <v>3364</v>
      </c>
      <c r="L247" s="662">
        <v>0</v>
      </c>
      <c r="M247" s="662">
        <v>0</v>
      </c>
      <c r="N247" s="661">
        <v>1</v>
      </c>
      <c r="O247" s="742">
        <v>0.5</v>
      </c>
      <c r="P247" s="662">
        <v>0</v>
      </c>
      <c r="Q247" s="677"/>
      <c r="R247" s="661">
        <v>1</v>
      </c>
      <c r="S247" s="677">
        <v>1</v>
      </c>
      <c r="T247" s="742">
        <v>0.5</v>
      </c>
      <c r="U247" s="700">
        <v>1</v>
      </c>
    </row>
    <row r="248" spans="1:21" ht="14.4" customHeight="1" x14ac:dyDescent="0.3">
      <c r="A248" s="660">
        <v>50</v>
      </c>
      <c r="B248" s="661" t="s">
        <v>580</v>
      </c>
      <c r="C248" s="661">
        <v>89301501</v>
      </c>
      <c r="D248" s="740" t="s">
        <v>4513</v>
      </c>
      <c r="E248" s="741" t="s">
        <v>3097</v>
      </c>
      <c r="F248" s="661" t="s">
        <v>3085</v>
      </c>
      <c r="G248" s="661" t="s">
        <v>3285</v>
      </c>
      <c r="H248" s="661" t="s">
        <v>581</v>
      </c>
      <c r="I248" s="661" t="s">
        <v>810</v>
      </c>
      <c r="J248" s="661" t="s">
        <v>3286</v>
      </c>
      <c r="K248" s="661" t="s">
        <v>812</v>
      </c>
      <c r="L248" s="662">
        <v>129.94999999999999</v>
      </c>
      <c r="M248" s="662">
        <v>129.94999999999999</v>
      </c>
      <c r="N248" s="661">
        <v>1</v>
      </c>
      <c r="O248" s="742">
        <v>0.5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50</v>
      </c>
      <c r="B249" s="661" t="s">
        <v>580</v>
      </c>
      <c r="C249" s="661">
        <v>89301501</v>
      </c>
      <c r="D249" s="740" t="s">
        <v>4513</v>
      </c>
      <c r="E249" s="741" t="s">
        <v>3097</v>
      </c>
      <c r="F249" s="661" t="s">
        <v>3085</v>
      </c>
      <c r="G249" s="661" t="s">
        <v>3191</v>
      </c>
      <c r="H249" s="661" t="s">
        <v>581</v>
      </c>
      <c r="I249" s="661" t="s">
        <v>3290</v>
      </c>
      <c r="J249" s="661" t="s">
        <v>942</v>
      </c>
      <c r="K249" s="661" t="s">
        <v>943</v>
      </c>
      <c r="L249" s="662">
        <v>91.88</v>
      </c>
      <c r="M249" s="662">
        <v>91.88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50</v>
      </c>
      <c r="B250" s="661" t="s">
        <v>580</v>
      </c>
      <c r="C250" s="661">
        <v>89301501</v>
      </c>
      <c r="D250" s="740" t="s">
        <v>4513</v>
      </c>
      <c r="E250" s="741" t="s">
        <v>3097</v>
      </c>
      <c r="F250" s="661" t="s">
        <v>3085</v>
      </c>
      <c r="G250" s="661" t="s">
        <v>3191</v>
      </c>
      <c r="H250" s="661" t="s">
        <v>581</v>
      </c>
      <c r="I250" s="661" t="s">
        <v>937</v>
      </c>
      <c r="J250" s="661" t="s">
        <v>938</v>
      </c>
      <c r="K250" s="661" t="s">
        <v>939</v>
      </c>
      <c r="L250" s="662">
        <v>45.94</v>
      </c>
      <c r="M250" s="662">
        <v>45.94</v>
      </c>
      <c r="N250" s="661">
        <v>1</v>
      </c>
      <c r="O250" s="742">
        <v>0.5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50</v>
      </c>
      <c r="B251" s="661" t="s">
        <v>580</v>
      </c>
      <c r="C251" s="661">
        <v>89301501</v>
      </c>
      <c r="D251" s="740" t="s">
        <v>4513</v>
      </c>
      <c r="E251" s="741" t="s">
        <v>3097</v>
      </c>
      <c r="F251" s="661" t="s">
        <v>3085</v>
      </c>
      <c r="G251" s="661" t="s">
        <v>3365</v>
      </c>
      <c r="H251" s="661" t="s">
        <v>581</v>
      </c>
      <c r="I251" s="661" t="s">
        <v>1094</v>
      </c>
      <c r="J251" s="661" t="s">
        <v>1095</v>
      </c>
      <c r="K251" s="661" t="s">
        <v>1096</v>
      </c>
      <c r="L251" s="662">
        <v>134.12</v>
      </c>
      <c r="M251" s="662">
        <v>134.12</v>
      </c>
      <c r="N251" s="661">
        <v>1</v>
      </c>
      <c r="O251" s="742">
        <v>0.5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50</v>
      </c>
      <c r="B252" s="661" t="s">
        <v>580</v>
      </c>
      <c r="C252" s="661">
        <v>89301501</v>
      </c>
      <c r="D252" s="740" t="s">
        <v>4513</v>
      </c>
      <c r="E252" s="741" t="s">
        <v>3097</v>
      </c>
      <c r="F252" s="661" t="s">
        <v>3085</v>
      </c>
      <c r="G252" s="661" t="s">
        <v>3192</v>
      </c>
      <c r="H252" s="661" t="s">
        <v>1608</v>
      </c>
      <c r="I252" s="661" t="s">
        <v>1824</v>
      </c>
      <c r="J252" s="661" t="s">
        <v>2950</v>
      </c>
      <c r="K252" s="661" t="s">
        <v>2951</v>
      </c>
      <c r="L252" s="662">
        <v>156.25</v>
      </c>
      <c r="M252" s="662">
        <v>156.25</v>
      </c>
      <c r="N252" s="661">
        <v>1</v>
      </c>
      <c r="O252" s="742">
        <v>0.5</v>
      </c>
      <c r="P252" s="662">
        <v>156.25</v>
      </c>
      <c r="Q252" s="677">
        <v>1</v>
      </c>
      <c r="R252" s="661">
        <v>1</v>
      </c>
      <c r="S252" s="677">
        <v>1</v>
      </c>
      <c r="T252" s="742">
        <v>0.5</v>
      </c>
      <c r="U252" s="700">
        <v>1</v>
      </c>
    </row>
    <row r="253" spans="1:21" ht="14.4" customHeight="1" x14ac:dyDescent="0.3">
      <c r="A253" s="660">
        <v>50</v>
      </c>
      <c r="B253" s="661" t="s">
        <v>580</v>
      </c>
      <c r="C253" s="661">
        <v>89301501</v>
      </c>
      <c r="D253" s="740" t="s">
        <v>4513</v>
      </c>
      <c r="E253" s="741" t="s">
        <v>3097</v>
      </c>
      <c r="F253" s="661" t="s">
        <v>3085</v>
      </c>
      <c r="G253" s="661" t="s">
        <v>3192</v>
      </c>
      <c r="H253" s="661" t="s">
        <v>1608</v>
      </c>
      <c r="I253" s="661" t="s">
        <v>1824</v>
      </c>
      <c r="J253" s="661" t="s">
        <v>2950</v>
      </c>
      <c r="K253" s="661" t="s">
        <v>2951</v>
      </c>
      <c r="L253" s="662">
        <v>126.09</v>
      </c>
      <c r="M253" s="662">
        <v>882.63000000000011</v>
      </c>
      <c r="N253" s="661">
        <v>7</v>
      </c>
      <c r="O253" s="742">
        <v>4.5</v>
      </c>
      <c r="P253" s="662">
        <v>126.09</v>
      </c>
      <c r="Q253" s="677">
        <v>0.14285714285714285</v>
      </c>
      <c r="R253" s="661">
        <v>1</v>
      </c>
      <c r="S253" s="677">
        <v>0.14285714285714285</v>
      </c>
      <c r="T253" s="742">
        <v>1</v>
      </c>
      <c r="U253" s="700">
        <v>0.22222222222222221</v>
      </c>
    </row>
    <row r="254" spans="1:21" ht="14.4" customHeight="1" x14ac:dyDescent="0.3">
      <c r="A254" s="660">
        <v>50</v>
      </c>
      <c r="B254" s="661" t="s">
        <v>580</v>
      </c>
      <c r="C254" s="661">
        <v>89301501</v>
      </c>
      <c r="D254" s="740" t="s">
        <v>4513</v>
      </c>
      <c r="E254" s="741" t="s">
        <v>3097</v>
      </c>
      <c r="F254" s="661" t="s">
        <v>3085</v>
      </c>
      <c r="G254" s="661" t="s">
        <v>3192</v>
      </c>
      <c r="H254" s="661" t="s">
        <v>1608</v>
      </c>
      <c r="I254" s="661" t="s">
        <v>1751</v>
      </c>
      <c r="J254" s="661" t="s">
        <v>2952</v>
      </c>
      <c r="K254" s="661" t="s">
        <v>1160</v>
      </c>
      <c r="L254" s="662">
        <v>193.14</v>
      </c>
      <c r="M254" s="662">
        <v>772.56</v>
      </c>
      <c r="N254" s="661">
        <v>4</v>
      </c>
      <c r="O254" s="742">
        <v>2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50</v>
      </c>
      <c r="B255" s="661" t="s">
        <v>580</v>
      </c>
      <c r="C255" s="661">
        <v>89301501</v>
      </c>
      <c r="D255" s="740" t="s">
        <v>4513</v>
      </c>
      <c r="E255" s="741" t="s">
        <v>3098</v>
      </c>
      <c r="F255" s="661" t="s">
        <v>3085</v>
      </c>
      <c r="G255" s="661" t="s">
        <v>3366</v>
      </c>
      <c r="H255" s="661" t="s">
        <v>581</v>
      </c>
      <c r="I255" s="661" t="s">
        <v>1130</v>
      </c>
      <c r="J255" s="661" t="s">
        <v>1131</v>
      </c>
      <c r="K255" s="661" t="s">
        <v>1132</v>
      </c>
      <c r="L255" s="662">
        <v>95.25</v>
      </c>
      <c r="M255" s="662">
        <v>95.25</v>
      </c>
      <c r="N255" s="661">
        <v>1</v>
      </c>
      <c r="O255" s="742">
        <v>0.5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50</v>
      </c>
      <c r="B256" s="661" t="s">
        <v>580</v>
      </c>
      <c r="C256" s="661">
        <v>89301501</v>
      </c>
      <c r="D256" s="740" t="s">
        <v>4513</v>
      </c>
      <c r="E256" s="741" t="s">
        <v>3098</v>
      </c>
      <c r="F256" s="661" t="s">
        <v>3085</v>
      </c>
      <c r="G256" s="661" t="s">
        <v>3366</v>
      </c>
      <c r="H256" s="661" t="s">
        <v>581</v>
      </c>
      <c r="I256" s="661" t="s">
        <v>703</v>
      </c>
      <c r="J256" s="661" t="s">
        <v>704</v>
      </c>
      <c r="K256" s="661" t="s">
        <v>3367</v>
      </c>
      <c r="L256" s="662">
        <v>42.42</v>
      </c>
      <c r="M256" s="662">
        <v>42.42</v>
      </c>
      <c r="N256" s="661">
        <v>1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50</v>
      </c>
      <c r="B257" s="661" t="s">
        <v>580</v>
      </c>
      <c r="C257" s="661">
        <v>89301501</v>
      </c>
      <c r="D257" s="740" t="s">
        <v>4513</v>
      </c>
      <c r="E257" s="741" t="s">
        <v>3098</v>
      </c>
      <c r="F257" s="661" t="s">
        <v>3085</v>
      </c>
      <c r="G257" s="661" t="s">
        <v>3366</v>
      </c>
      <c r="H257" s="661" t="s">
        <v>581</v>
      </c>
      <c r="I257" s="661" t="s">
        <v>2181</v>
      </c>
      <c r="J257" s="661" t="s">
        <v>3368</v>
      </c>
      <c r="K257" s="661" t="s">
        <v>3369</v>
      </c>
      <c r="L257" s="662">
        <v>47.63</v>
      </c>
      <c r="M257" s="662">
        <v>47.63</v>
      </c>
      <c r="N257" s="661">
        <v>1</v>
      </c>
      <c r="O257" s="742">
        <v>1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50</v>
      </c>
      <c r="B258" s="661" t="s">
        <v>580</v>
      </c>
      <c r="C258" s="661">
        <v>89301501</v>
      </c>
      <c r="D258" s="740" t="s">
        <v>4513</v>
      </c>
      <c r="E258" s="741" t="s">
        <v>3098</v>
      </c>
      <c r="F258" s="661" t="s">
        <v>3085</v>
      </c>
      <c r="G258" s="661" t="s">
        <v>3109</v>
      </c>
      <c r="H258" s="661" t="s">
        <v>1608</v>
      </c>
      <c r="I258" s="661" t="s">
        <v>1627</v>
      </c>
      <c r="J258" s="661" t="s">
        <v>1628</v>
      </c>
      <c r="K258" s="661" t="s">
        <v>2960</v>
      </c>
      <c r="L258" s="662">
        <v>75.28</v>
      </c>
      <c r="M258" s="662">
        <v>828.07999999999981</v>
      </c>
      <c r="N258" s="661">
        <v>11</v>
      </c>
      <c r="O258" s="742">
        <v>6</v>
      </c>
      <c r="P258" s="662">
        <v>75.28</v>
      </c>
      <c r="Q258" s="677">
        <v>9.0909090909090925E-2</v>
      </c>
      <c r="R258" s="661">
        <v>1</v>
      </c>
      <c r="S258" s="677">
        <v>9.0909090909090912E-2</v>
      </c>
      <c r="T258" s="742">
        <v>0.5</v>
      </c>
      <c r="U258" s="700">
        <v>8.3333333333333329E-2</v>
      </c>
    </row>
    <row r="259" spans="1:21" ht="14.4" customHeight="1" x14ac:dyDescent="0.3">
      <c r="A259" s="660">
        <v>50</v>
      </c>
      <c r="B259" s="661" t="s">
        <v>580</v>
      </c>
      <c r="C259" s="661">
        <v>89301501</v>
      </c>
      <c r="D259" s="740" t="s">
        <v>4513</v>
      </c>
      <c r="E259" s="741" t="s">
        <v>3098</v>
      </c>
      <c r="F259" s="661" t="s">
        <v>3085</v>
      </c>
      <c r="G259" s="661" t="s">
        <v>3109</v>
      </c>
      <c r="H259" s="661" t="s">
        <v>1608</v>
      </c>
      <c r="I259" s="661" t="s">
        <v>1631</v>
      </c>
      <c r="J259" s="661" t="s">
        <v>1628</v>
      </c>
      <c r="K259" s="661" t="s">
        <v>2961</v>
      </c>
      <c r="L259" s="662">
        <v>150.55000000000001</v>
      </c>
      <c r="M259" s="662">
        <v>451.65000000000003</v>
      </c>
      <c r="N259" s="661">
        <v>3</v>
      </c>
      <c r="O259" s="742">
        <v>1.5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50</v>
      </c>
      <c r="B260" s="661" t="s">
        <v>580</v>
      </c>
      <c r="C260" s="661">
        <v>89301501</v>
      </c>
      <c r="D260" s="740" t="s">
        <v>4513</v>
      </c>
      <c r="E260" s="741" t="s">
        <v>3098</v>
      </c>
      <c r="F260" s="661" t="s">
        <v>3085</v>
      </c>
      <c r="G260" s="661" t="s">
        <v>3109</v>
      </c>
      <c r="H260" s="661" t="s">
        <v>581</v>
      </c>
      <c r="I260" s="661" t="s">
        <v>3370</v>
      </c>
      <c r="J260" s="661" t="s">
        <v>3371</v>
      </c>
      <c r="K260" s="661" t="s">
        <v>3372</v>
      </c>
      <c r="L260" s="662">
        <v>125.46</v>
      </c>
      <c r="M260" s="662">
        <v>125.46</v>
      </c>
      <c r="N260" s="661">
        <v>1</v>
      </c>
      <c r="O260" s="742">
        <v>1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50</v>
      </c>
      <c r="B261" s="661" t="s">
        <v>580</v>
      </c>
      <c r="C261" s="661">
        <v>89301501</v>
      </c>
      <c r="D261" s="740" t="s">
        <v>4513</v>
      </c>
      <c r="E261" s="741" t="s">
        <v>3098</v>
      </c>
      <c r="F261" s="661" t="s">
        <v>3085</v>
      </c>
      <c r="G261" s="661" t="s">
        <v>3109</v>
      </c>
      <c r="H261" s="661" t="s">
        <v>581</v>
      </c>
      <c r="I261" s="661" t="s">
        <v>3373</v>
      </c>
      <c r="J261" s="661" t="s">
        <v>3371</v>
      </c>
      <c r="K261" s="661" t="s">
        <v>2960</v>
      </c>
      <c r="L261" s="662">
        <v>0</v>
      </c>
      <c r="M261" s="662">
        <v>0</v>
      </c>
      <c r="N261" s="661">
        <v>5</v>
      </c>
      <c r="O261" s="742">
        <v>3</v>
      </c>
      <c r="P261" s="662">
        <v>0</v>
      </c>
      <c r="Q261" s="677"/>
      <c r="R261" s="661">
        <v>2</v>
      </c>
      <c r="S261" s="677">
        <v>0.4</v>
      </c>
      <c r="T261" s="742">
        <v>1.5</v>
      </c>
      <c r="U261" s="700">
        <v>0.5</v>
      </c>
    </row>
    <row r="262" spans="1:21" ht="14.4" customHeight="1" x14ac:dyDescent="0.3">
      <c r="A262" s="660">
        <v>50</v>
      </c>
      <c r="B262" s="661" t="s">
        <v>580</v>
      </c>
      <c r="C262" s="661">
        <v>89301501</v>
      </c>
      <c r="D262" s="740" t="s">
        <v>4513</v>
      </c>
      <c r="E262" s="741" t="s">
        <v>3098</v>
      </c>
      <c r="F262" s="661" t="s">
        <v>3085</v>
      </c>
      <c r="G262" s="661" t="s">
        <v>3109</v>
      </c>
      <c r="H262" s="661" t="s">
        <v>581</v>
      </c>
      <c r="I262" s="661" t="s">
        <v>3374</v>
      </c>
      <c r="J262" s="661" t="s">
        <v>3371</v>
      </c>
      <c r="K262" s="661" t="s">
        <v>2961</v>
      </c>
      <c r="L262" s="662">
        <v>0</v>
      </c>
      <c r="M262" s="662">
        <v>0</v>
      </c>
      <c r="N262" s="661">
        <v>1</v>
      </c>
      <c r="O262" s="742">
        <v>0.5</v>
      </c>
      <c r="P262" s="662"/>
      <c r="Q262" s="677"/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50</v>
      </c>
      <c r="B263" s="661" t="s">
        <v>580</v>
      </c>
      <c r="C263" s="661">
        <v>89301501</v>
      </c>
      <c r="D263" s="740" t="s">
        <v>4513</v>
      </c>
      <c r="E263" s="741" t="s">
        <v>3098</v>
      </c>
      <c r="F263" s="661" t="s">
        <v>3085</v>
      </c>
      <c r="G263" s="661" t="s">
        <v>3110</v>
      </c>
      <c r="H263" s="661" t="s">
        <v>581</v>
      </c>
      <c r="I263" s="661" t="s">
        <v>3300</v>
      </c>
      <c r="J263" s="661" t="s">
        <v>1165</v>
      </c>
      <c r="K263" s="661" t="s">
        <v>1166</v>
      </c>
      <c r="L263" s="662">
        <v>81.209999999999994</v>
      </c>
      <c r="M263" s="662">
        <v>81.209999999999994</v>
      </c>
      <c r="N263" s="661">
        <v>1</v>
      </c>
      <c r="O263" s="742">
        <v>0.5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50</v>
      </c>
      <c r="B264" s="661" t="s">
        <v>580</v>
      </c>
      <c r="C264" s="661">
        <v>89301501</v>
      </c>
      <c r="D264" s="740" t="s">
        <v>4513</v>
      </c>
      <c r="E264" s="741" t="s">
        <v>3098</v>
      </c>
      <c r="F264" s="661" t="s">
        <v>3085</v>
      </c>
      <c r="G264" s="661" t="s">
        <v>3110</v>
      </c>
      <c r="H264" s="661" t="s">
        <v>581</v>
      </c>
      <c r="I264" s="661" t="s">
        <v>3111</v>
      </c>
      <c r="J264" s="661" t="s">
        <v>1159</v>
      </c>
      <c r="K264" s="661" t="s">
        <v>1197</v>
      </c>
      <c r="L264" s="662">
        <v>0</v>
      </c>
      <c r="M264" s="662">
        <v>0</v>
      </c>
      <c r="N264" s="661">
        <v>1</v>
      </c>
      <c r="O264" s="742">
        <v>0.5</v>
      </c>
      <c r="P264" s="662"/>
      <c r="Q264" s="677"/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50</v>
      </c>
      <c r="B265" s="661" t="s">
        <v>580</v>
      </c>
      <c r="C265" s="661">
        <v>89301501</v>
      </c>
      <c r="D265" s="740" t="s">
        <v>4513</v>
      </c>
      <c r="E265" s="741" t="s">
        <v>3098</v>
      </c>
      <c r="F265" s="661" t="s">
        <v>3085</v>
      </c>
      <c r="G265" s="661" t="s">
        <v>3110</v>
      </c>
      <c r="H265" s="661" t="s">
        <v>581</v>
      </c>
      <c r="I265" s="661" t="s">
        <v>3301</v>
      </c>
      <c r="J265" s="661" t="s">
        <v>1159</v>
      </c>
      <c r="K265" s="661" t="s">
        <v>1078</v>
      </c>
      <c r="L265" s="662">
        <v>0</v>
      </c>
      <c r="M265" s="662">
        <v>0</v>
      </c>
      <c r="N265" s="661">
        <v>1</v>
      </c>
      <c r="O265" s="742">
        <v>0.5</v>
      </c>
      <c r="P265" s="662">
        <v>0</v>
      </c>
      <c r="Q265" s="677"/>
      <c r="R265" s="661">
        <v>1</v>
      </c>
      <c r="S265" s="677">
        <v>1</v>
      </c>
      <c r="T265" s="742">
        <v>0.5</v>
      </c>
      <c r="U265" s="700">
        <v>1</v>
      </c>
    </row>
    <row r="266" spans="1:21" ht="14.4" customHeight="1" x14ac:dyDescent="0.3">
      <c r="A266" s="660">
        <v>50</v>
      </c>
      <c r="B266" s="661" t="s">
        <v>580</v>
      </c>
      <c r="C266" s="661">
        <v>89301501</v>
      </c>
      <c r="D266" s="740" t="s">
        <v>4513</v>
      </c>
      <c r="E266" s="741" t="s">
        <v>3098</v>
      </c>
      <c r="F266" s="661" t="s">
        <v>3085</v>
      </c>
      <c r="G266" s="661" t="s">
        <v>3110</v>
      </c>
      <c r="H266" s="661" t="s">
        <v>581</v>
      </c>
      <c r="I266" s="661" t="s">
        <v>3375</v>
      </c>
      <c r="J266" s="661" t="s">
        <v>3376</v>
      </c>
      <c r="K266" s="661" t="s">
        <v>1166</v>
      </c>
      <c r="L266" s="662">
        <v>81.209999999999994</v>
      </c>
      <c r="M266" s="662">
        <v>81.209999999999994</v>
      </c>
      <c r="N266" s="661">
        <v>1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50</v>
      </c>
      <c r="B267" s="661" t="s">
        <v>580</v>
      </c>
      <c r="C267" s="661">
        <v>89301501</v>
      </c>
      <c r="D267" s="740" t="s">
        <v>4513</v>
      </c>
      <c r="E267" s="741" t="s">
        <v>3098</v>
      </c>
      <c r="F267" s="661" t="s">
        <v>3085</v>
      </c>
      <c r="G267" s="661" t="s">
        <v>3110</v>
      </c>
      <c r="H267" s="661" t="s">
        <v>581</v>
      </c>
      <c r="I267" s="661" t="s">
        <v>3377</v>
      </c>
      <c r="J267" s="661" t="s">
        <v>3378</v>
      </c>
      <c r="K267" s="661" t="s">
        <v>1078</v>
      </c>
      <c r="L267" s="662">
        <v>60.92</v>
      </c>
      <c r="M267" s="662">
        <v>60.92</v>
      </c>
      <c r="N267" s="661">
        <v>1</v>
      </c>
      <c r="O267" s="742">
        <v>0.5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50</v>
      </c>
      <c r="B268" s="661" t="s">
        <v>580</v>
      </c>
      <c r="C268" s="661">
        <v>89301501</v>
      </c>
      <c r="D268" s="740" t="s">
        <v>4513</v>
      </c>
      <c r="E268" s="741" t="s">
        <v>3098</v>
      </c>
      <c r="F268" s="661" t="s">
        <v>3085</v>
      </c>
      <c r="G268" s="661" t="s">
        <v>3112</v>
      </c>
      <c r="H268" s="661" t="s">
        <v>581</v>
      </c>
      <c r="I268" s="661" t="s">
        <v>3379</v>
      </c>
      <c r="J268" s="661" t="s">
        <v>3380</v>
      </c>
      <c r="K268" s="661" t="s">
        <v>3000</v>
      </c>
      <c r="L268" s="662">
        <v>156.86000000000001</v>
      </c>
      <c r="M268" s="662">
        <v>470.58000000000004</v>
      </c>
      <c r="N268" s="661">
        <v>3</v>
      </c>
      <c r="O268" s="742">
        <v>0.5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50</v>
      </c>
      <c r="B269" s="661" t="s">
        <v>580</v>
      </c>
      <c r="C269" s="661">
        <v>89301501</v>
      </c>
      <c r="D269" s="740" t="s">
        <v>4513</v>
      </c>
      <c r="E269" s="741" t="s">
        <v>3098</v>
      </c>
      <c r="F269" s="661" t="s">
        <v>3085</v>
      </c>
      <c r="G269" s="661" t="s">
        <v>3112</v>
      </c>
      <c r="H269" s="661" t="s">
        <v>581</v>
      </c>
      <c r="I269" s="661" t="s">
        <v>2001</v>
      </c>
      <c r="J269" s="661" t="s">
        <v>2999</v>
      </c>
      <c r="K269" s="661" t="s">
        <v>3000</v>
      </c>
      <c r="L269" s="662">
        <v>333.31</v>
      </c>
      <c r="M269" s="662">
        <v>333.31</v>
      </c>
      <c r="N269" s="661">
        <v>1</v>
      </c>
      <c r="O269" s="742">
        <v>0.5</v>
      </c>
      <c r="P269" s="662">
        <v>333.31</v>
      </c>
      <c r="Q269" s="677">
        <v>1</v>
      </c>
      <c r="R269" s="661">
        <v>1</v>
      </c>
      <c r="S269" s="677">
        <v>1</v>
      </c>
      <c r="T269" s="742">
        <v>0.5</v>
      </c>
      <c r="U269" s="700">
        <v>1</v>
      </c>
    </row>
    <row r="270" spans="1:21" ht="14.4" customHeight="1" x14ac:dyDescent="0.3">
      <c r="A270" s="660">
        <v>50</v>
      </c>
      <c r="B270" s="661" t="s">
        <v>580</v>
      </c>
      <c r="C270" s="661">
        <v>89301501</v>
      </c>
      <c r="D270" s="740" t="s">
        <v>4513</v>
      </c>
      <c r="E270" s="741" t="s">
        <v>3098</v>
      </c>
      <c r="F270" s="661" t="s">
        <v>3085</v>
      </c>
      <c r="G270" s="661" t="s">
        <v>3112</v>
      </c>
      <c r="H270" s="661" t="s">
        <v>581</v>
      </c>
      <c r="I270" s="661" t="s">
        <v>2001</v>
      </c>
      <c r="J270" s="661" t="s">
        <v>2999</v>
      </c>
      <c r="K270" s="661" t="s">
        <v>3000</v>
      </c>
      <c r="L270" s="662">
        <v>156.86000000000001</v>
      </c>
      <c r="M270" s="662">
        <v>313.72000000000003</v>
      </c>
      <c r="N270" s="661">
        <v>2</v>
      </c>
      <c r="O270" s="742">
        <v>1.5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50</v>
      </c>
      <c r="B271" s="661" t="s">
        <v>580</v>
      </c>
      <c r="C271" s="661">
        <v>89301501</v>
      </c>
      <c r="D271" s="740" t="s">
        <v>4513</v>
      </c>
      <c r="E271" s="741" t="s">
        <v>3098</v>
      </c>
      <c r="F271" s="661" t="s">
        <v>3085</v>
      </c>
      <c r="G271" s="661" t="s">
        <v>3112</v>
      </c>
      <c r="H271" s="661" t="s">
        <v>581</v>
      </c>
      <c r="I271" s="661" t="s">
        <v>3381</v>
      </c>
      <c r="J271" s="661" t="s">
        <v>3380</v>
      </c>
      <c r="K271" s="661" t="s">
        <v>3114</v>
      </c>
      <c r="L271" s="662">
        <v>0</v>
      </c>
      <c r="M271" s="662">
        <v>0</v>
      </c>
      <c r="N271" s="661">
        <v>1</v>
      </c>
      <c r="O271" s="742">
        <v>1</v>
      </c>
      <c r="P271" s="662"/>
      <c r="Q271" s="677"/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50</v>
      </c>
      <c r="B272" s="661" t="s">
        <v>580</v>
      </c>
      <c r="C272" s="661">
        <v>89301501</v>
      </c>
      <c r="D272" s="740" t="s">
        <v>4513</v>
      </c>
      <c r="E272" s="741" t="s">
        <v>3098</v>
      </c>
      <c r="F272" s="661" t="s">
        <v>3085</v>
      </c>
      <c r="G272" s="661" t="s">
        <v>3112</v>
      </c>
      <c r="H272" s="661" t="s">
        <v>581</v>
      </c>
      <c r="I272" s="661" t="s">
        <v>3382</v>
      </c>
      <c r="J272" s="661" t="s">
        <v>2999</v>
      </c>
      <c r="K272" s="661" t="s">
        <v>3383</v>
      </c>
      <c r="L272" s="662">
        <v>235.29</v>
      </c>
      <c r="M272" s="662">
        <v>235.29</v>
      </c>
      <c r="N272" s="661">
        <v>1</v>
      </c>
      <c r="O272" s="742">
        <v>0.5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50</v>
      </c>
      <c r="B273" s="661" t="s">
        <v>580</v>
      </c>
      <c r="C273" s="661">
        <v>89301501</v>
      </c>
      <c r="D273" s="740" t="s">
        <v>4513</v>
      </c>
      <c r="E273" s="741" t="s">
        <v>3098</v>
      </c>
      <c r="F273" s="661" t="s">
        <v>3085</v>
      </c>
      <c r="G273" s="661" t="s">
        <v>3115</v>
      </c>
      <c r="H273" s="661" t="s">
        <v>581</v>
      </c>
      <c r="I273" s="661" t="s">
        <v>3384</v>
      </c>
      <c r="J273" s="661" t="s">
        <v>3385</v>
      </c>
      <c r="K273" s="661" t="s">
        <v>1092</v>
      </c>
      <c r="L273" s="662">
        <v>130.59</v>
      </c>
      <c r="M273" s="662">
        <v>130.59</v>
      </c>
      <c r="N273" s="661">
        <v>1</v>
      </c>
      <c r="O273" s="742">
        <v>0.5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50</v>
      </c>
      <c r="B274" s="661" t="s">
        <v>580</v>
      </c>
      <c r="C274" s="661">
        <v>89301501</v>
      </c>
      <c r="D274" s="740" t="s">
        <v>4513</v>
      </c>
      <c r="E274" s="741" t="s">
        <v>3098</v>
      </c>
      <c r="F274" s="661" t="s">
        <v>3085</v>
      </c>
      <c r="G274" s="661" t="s">
        <v>3115</v>
      </c>
      <c r="H274" s="661" t="s">
        <v>581</v>
      </c>
      <c r="I274" s="661" t="s">
        <v>3386</v>
      </c>
      <c r="J274" s="661" t="s">
        <v>3387</v>
      </c>
      <c r="K274" s="661" t="s">
        <v>3388</v>
      </c>
      <c r="L274" s="662">
        <v>168.46</v>
      </c>
      <c r="M274" s="662">
        <v>168.46</v>
      </c>
      <c r="N274" s="661">
        <v>1</v>
      </c>
      <c r="O274" s="742">
        <v>0.5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50</v>
      </c>
      <c r="B275" s="661" t="s">
        <v>580</v>
      </c>
      <c r="C275" s="661">
        <v>89301501</v>
      </c>
      <c r="D275" s="740" t="s">
        <v>4513</v>
      </c>
      <c r="E275" s="741" t="s">
        <v>3098</v>
      </c>
      <c r="F275" s="661" t="s">
        <v>3085</v>
      </c>
      <c r="G275" s="661" t="s">
        <v>3115</v>
      </c>
      <c r="H275" s="661" t="s">
        <v>581</v>
      </c>
      <c r="I275" s="661" t="s">
        <v>3202</v>
      </c>
      <c r="J275" s="661" t="s">
        <v>3203</v>
      </c>
      <c r="K275" s="661" t="s">
        <v>1092</v>
      </c>
      <c r="L275" s="662">
        <v>130.59</v>
      </c>
      <c r="M275" s="662">
        <v>652.95000000000005</v>
      </c>
      <c r="N275" s="661">
        <v>5</v>
      </c>
      <c r="O275" s="742">
        <v>2.5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50</v>
      </c>
      <c r="B276" s="661" t="s">
        <v>580</v>
      </c>
      <c r="C276" s="661">
        <v>89301501</v>
      </c>
      <c r="D276" s="740" t="s">
        <v>4513</v>
      </c>
      <c r="E276" s="741" t="s">
        <v>3098</v>
      </c>
      <c r="F276" s="661" t="s">
        <v>3085</v>
      </c>
      <c r="G276" s="661" t="s">
        <v>3115</v>
      </c>
      <c r="H276" s="661" t="s">
        <v>1608</v>
      </c>
      <c r="I276" s="661" t="s">
        <v>1743</v>
      </c>
      <c r="J276" s="661" t="s">
        <v>1748</v>
      </c>
      <c r="K276" s="661" t="s">
        <v>1092</v>
      </c>
      <c r="L276" s="662">
        <v>130.59</v>
      </c>
      <c r="M276" s="662">
        <v>3134.1600000000003</v>
      </c>
      <c r="N276" s="661">
        <v>24</v>
      </c>
      <c r="O276" s="742">
        <v>14</v>
      </c>
      <c r="P276" s="662">
        <v>261.18</v>
      </c>
      <c r="Q276" s="677">
        <v>8.3333333333333329E-2</v>
      </c>
      <c r="R276" s="661">
        <v>2</v>
      </c>
      <c r="S276" s="677">
        <v>8.3333333333333329E-2</v>
      </c>
      <c r="T276" s="742">
        <v>1</v>
      </c>
      <c r="U276" s="700">
        <v>7.1428571428571425E-2</v>
      </c>
    </row>
    <row r="277" spans="1:21" ht="14.4" customHeight="1" x14ac:dyDescent="0.3">
      <c r="A277" s="660">
        <v>50</v>
      </c>
      <c r="B277" s="661" t="s">
        <v>580</v>
      </c>
      <c r="C277" s="661">
        <v>89301501</v>
      </c>
      <c r="D277" s="740" t="s">
        <v>4513</v>
      </c>
      <c r="E277" s="741" t="s">
        <v>3098</v>
      </c>
      <c r="F277" s="661" t="s">
        <v>3085</v>
      </c>
      <c r="G277" s="661" t="s">
        <v>3115</v>
      </c>
      <c r="H277" s="661" t="s">
        <v>1608</v>
      </c>
      <c r="I277" s="661" t="s">
        <v>1747</v>
      </c>
      <c r="J277" s="661" t="s">
        <v>1748</v>
      </c>
      <c r="K277" s="661" t="s">
        <v>2981</v>
      </c>
      <c r="L277" s="662">
        <v>435.3</v>
      </c>
      <c r="M277" s="662">
        <v>3047.1000000000004</v>
      </c>
      <c r="N277" s="661">
        <v>7</v>
      </c>
      <c r="O277" s="742">
        <v>3.5</v>
      </c>
      <c r="P277" s="662">
        <v>435.3</v>
      </c>
      <c r="Q277" s="677">
        <v>0.14285714285714285</v>
      </c>
      <c r="R277" s="661">
        <v>1</v>
      </c>
      <c r="S277" s="677">
        <v>0.14285714285714285</v>
      </c>
      <c r="T277" s="742">
        <v>0.5</v>
      </c>
      <c r="U277" s="700">
        <v>0.14285714285714285</v>
      </c>
    </row>
    <row r="278" spans="1:21" ht="14.4" customHeight="1" x14ac:dyDescent="0.3">
      <c r="A278" s="660">
        <v>50</v>
      </c>
      <c r="B278" s="661" t="s">
        <v>580</v>
      </c>
      <c r="C278" s="661">
        <v>89301501</v>
      </c>
      <c r="D278" s="740" t="s">
        <v>4513</v>
      </c>
      <c r="E278" s="741" t="s">
        <v>3098</v>
      </c>
      <c r="F278" s="661" t="s">
        <v>3085</v>
      </c>
      <c r="G278" s="661" t="s">
        <v>3115</v>
      </c>
      <c r="H278" s="661" t="s">
        <v>1608</v>
      </c>
      <c r="I278" s="661" t="s">
        <v>1816</v>
      </c>
      <c r="J278" s="661" t="s">
        <v>1821</v>
      </c>
      <c r="K278" s="661" t="s">
        <v>617</v>
      </c>
      <c r="L278" s="662">
        <v>201.88</v>
      </c>
      <c r="M278" s="662">
        <v>5248.880000000001</v>
      </c>
      <c r="N278" s="661">
        <v>26</v>
      </c>
      <c r="O278" s="742">
        <v>15.5</v>
      </c>
      <c r="P278" s="662">
        <v>1009.4</v>
      </c>
      <c r="Q278" s="677">
        <v>0.19230769230769226</v>
      </c>
      <c r="R278" s="661">
        <v>5</v>
      </c>
      <c r="S278" s="677">
        <v>0.19230769230769232</v>
      </c>
      <c r="T278" s="742">
        <v>3.5</v>
      </c>
      <c r="U278" s="700">
        <v>0.22580645161290322</v>
      </c>
    </row>
    <row r="279" spans="1:21" ht="14.4" customHeight="1" x14ac:dyDescent="0.3">
      <c r="A279" s="660">
        <v>50</v>
      </c>
      <c r="B279" s="661" t="s">
        <v>580</v>
      </c>
      <c r="C279" s="661">
        <v>89301501</v>
      </c>
      <c r="D279" s="740" t="s">
        <v>4513</v>
      </c>
      <c r="E279" s="741" t="s">
        <v>3098</v>
      </c>
      <c r="F279" s="661" t="s">
        <v>3085</v>
      </c>
      <c r="G279" s="661" t="s">
        <v>3115</v>
      </c>
      <c r="H279" s="661" t="s">
        <v>1608</v>
      </c>
      <c r="I279" s="661" t="s">
        <v>1820</v>
      </c>
      <c r="J279" s="661" t="s">
        <v>1821</v>
      </c>
      <c r="K279" s="661" t="s">
        <v>2982</v>
      </c>
      <c r="L279" s="662">
        <v>672.94</v>
      </c>
      <c r="M279" s="662">
        <v>2691.76</v>
      </c>
      <c r="N279" s="661">
        <v>4</v>
      </c>
      <c r="O279" s="742">
        <v>2.5</v>
      </c>
      <c r="P279" s="662">
        <v>1345.88</v>
      </c>
      <c r="Q279" s="677">
        <v>0.5</v>
      </c>
      <c r="R279" s="661">
        <v>2</v>
      </c>
      <c r="S279" s="677">
        <v>0.5</v>
      </c>
      <c r="T279" s="742">
        <v>1.5</v>
      </c>
      <c r="U279" s="700">
        <v>0.6</v>
      </c>
    </row>
    <row r="280" spans="1:21" ht="14.4" customHeight="1" x14ac:dyDescent="0.3">
      <c r="A280" s="660">
        <v>50</v>
      </c>
      <c r="B280" s="661" t="s">
        <v>580</v>
      </c>
      <c r="C280" s="661">
        <v>89301501</v>
      </c>
      <c r="D280" s="740" t="s">
        <v>4513</v>
      </c>
      <c r="E280" s="741" t="s">
        <v>3098</v>
      </c>
      <c r="F280" s="661" t="s">
        <v>3085</v>
      </c>
      <c r="G280" s="661" t="s">
        <v>3115</v>
      </c>
      <c r="H280" s="661" t="s">
        <v>1608</v>
      </c>
      <c r="I280" s="661" t="s">
        <v>3302</v>
      </c>
      <c r="J280" s="661" t="s">
        <v>3198</v>
      </c>
      <c r="K280" s="661" t="s">
        <v>3199</v>
      </c>
      <c r="L280" s="662">
        <v>312.54000000000002</v>
      </c>
      <c r="M280" s="662">
        <v>312.54000000000002</v>
      </c>
      <c r="N280" s="661">
        <v>1</v>
      </c>
      <c r="O280" s="742">
        <v>1</v>
      </c>
      <c r="P280" s="662">
        <v>312.54000000000002</v>
      </c>
      <c r="Q280" s="677">
        <v>1</v>
      </c>
      <c r="R280" s="661">
        <v>1</v>
      </c>
      <c r="S280" s="677">
        <v>1</v>
      </c>
      <c r="T280" s="742">
        <v>1</v>
      </c>
      <c r="U280" s="700">
        <v>1</v>
      </c>
    </row>
    <row r="281" spans="1:21" ht="14.4" customHeight="1" x14ac:dyDescent="0.3">
      <c r="A281" s="660">
        <v>50</v>
      </c>
      <c r="B281" s="661" t="s">
        <v>580</v>
      </c>
      <c r="C281" s="661">
        <v>89301501</v>
      </c>
      <c r="D281" s="740" t="s">
        <v>4513</v>
      </c>
      <c r="E281" s="741" t="s">
        <v>3098</v>
      </c>
      <c r="F281" s="661" t="s">
        <v>3085</v>
      </c>
      <c r="G281" s="661" t="s">
        <v>3115</v>
      </c>
      <c r="H281" s="661" t="s">
        <v>581</v>
      </c>
      <c r="I281" s="661" t="s">
        <v>3389</v>
      </c>
      <c r="J281" s="661" t="s">
        <v>3203</v>
      </c>
      <c r="K281" s="661" t="s">
        <v>2583</v>
      </c>
      <c r="L281" s="662">
        <v>0</v>
      </c>
      <c r="M281" s="662">
        <v>0</v>
      </c>
      <c r="N281" s="661">
        <v>2</v>
      </c>
      <c r="O281" s="742">
        <v>1.5</v>
      </c>
      <c r="P281" s="662"/>
      <c r="Q281" s="677"/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50</v>
      </c>
      <c r="B282" s="661" t="s">
        <v>580</v>
      </c>
      <c r="C282" s="661">
        <v>89301501</v>
      </c>
      <c r="D282" s="740" t="s">
        <v>4513</v>
      </c>
      <c r="E282" s="741" t="s">
        <v>3098</v>
      </c>
      <c r="F282" s="661" t="s">
        <v>3085</v>
      </c>
      <c r="G282" s="661" t="s">
        <v>3206</v>
      </c>
      <c r="H282" s="661" t="s">
        <v>1608</v>
      </c>
      <c r="I282" s="661" t="s">
        <v>1693</v>
      </c>
      <c r="J282" s="661" t="s">
        <v>1694</v>
      </c>
      <c r="K282" s="661" t="s">
        <v>1695</v>
      </c>
      <c r="L282" s="662">
        <v>41.89</v>
      </c>
      <c r="M282" s="662">
        <v>125.67</v>
      </c>
      <c r="N282" s="661">
        <v>3</v>
      </c>
      <c r="O282" s="742">
        <v>1.5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50</v>
      </c>
      <c r="B283" s="661" t="s">
        <v>580</v>
      </c>
      <c r="C283" s="661">
        <v>89301501</v>
      </c>
      <c r="D283" s="740" t="s">
        <v>4513</v>
      </c>
      <c r="E283" s="741" t="s">
        <v>3098</v>
      </c>
      <c r="F283" s="661" t="s">
        <v>3085</v>
      </c>
      <c r="G283" s="661" t="s">
        <v>3206</v>
      </c>
      <c r="H283" s="661" t="s">
        <v>581</v>
      </c>
      <c r="I283" s="661" t="s">
        <v>3390</v>
      </c>
      <c r="J283" s="661" t="s">
        <v>3391</v>
      </c>
      <c r="K283" s="661" t="s">
        <v>3392</v>
      </c>
      <c r="L283" s="662">
        <v>62.16</v>
      </c>
      <c r="M283" s="662">
        <v>62.16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50</v>
      </c>
      <c r="B284" s="661" t="s">
        <v>580</v>
      </c>
      <c r="C284" s="661">
        <v>89301501</v>
      </c>
      <c r="D284" s="740" t="s">
        <v>4513</v>
      </c>
      <c r="E284" s="741" t="s">
        <v>3098</v>
      </c>
      <c r="F284" s="661" t="s">
        <v>3085</v>
      </c>
      <c r="G284" s="661" t="s">
        <v>3116</v>
      </c>
      <c r="H284" s="661" t="s">
        <v>581</v>
      </c>
      <c r="I284" s="661" t="s">
        <v>3393</v>
      </c>
      <c r="J284" s="661" t="s">
        <v>2589</v>
      </c>
      <c r="K284" s="661" t="s">
        <v>1448</v>
      </c>
      <c r="L284" s="662">
        <v>180.02</v>
      </c>
      <c r="M284" s="662">
        <v>180.02</v>
      </c>
      <c r="N284" s="661">
        <v>1</v>
      </c>
      <c r="O284" s="742">
        <v>0.5</v>
      </c>
      <c r="P284" s="662">
        <v>180.02</v>
      </c>
      <c r="Q284" s="677">
        <v>1</v>
      </c>
      <c r="R284" s="661">
        <v>1</v>
      </c>
      <c r="S284" s="677">
        <v>1</v>
      </c>
      <c r="T284" s="742">
        <v>0.5</v>
      </c>
      <c r="U284" s="700">
        <v>1</v>
      </c>
    </row>
    <row r="285" spans="1:21" ht="14.4" customHeight="1" x14ac:dyDescent="0.3">
      <c r="A285" s="660">
        <v>50</v>
      </c>
      <c r="B285" s="661" t="s">
        <v>580</v>
      </c>
      <c r="C285" s="661">
        <v>89301501</v>
      </c>
      <c r="D285" s="740" t="s">
        <v>4513</v>
      </c>
      <c r="E285" s="741" t="s">
        <v>3098</v>
      </c>
      <c r="F285" s="661" t="s">
        <v>3085</v>
      </c>
      <c r="G285" s="661" t="s">
        <v>3116</v>
      </c>
      <c r="H285" s="661" t="s">
        <v>581</v>
      </c>
      <c r="I285" s="661" t="s">
        <v>3117</v>
      </c>
      <c r="J285" s="661" t="s">
        <v>3118</v>
      </c>
      <c r="K285" s="661" t="s">
        <v>3119</v>
      </c>
      <c r="L285" s="662">
        <v>31.43</v>
      </c>
      <c r="M285" s="662">
        <v>157.15</v>
      </c>
      <c r="N285" s="661">
        <v>5</v>
      </c>
      <c r="O285" s="742">
        <v>2.5</v>
      </c>
      <c r="P285" s="662">
        <v>31.43</v>
      </c>
      <c r="Q285" s="677">
        <v>0.19999999999999998</v>
      </c>
      <c r="R285" s="661">
        <v>1</v>
      </c>
      <c r="S285" s="677">
        <v>0.2</v>
      </c>
      <c r="T285" s="742">
        <v>0.5</v>
      </c>
      <c r="U285" s="700">
        <v>0.2</v>
      </c>
    </row>
    <row r="286" spans="1:21" ht="14.4" customHeight="1" x14ac:dyDescent="0.3">
      <c r="A286" s="660">
        <v>50</v>
      </c>
      <c r="B286" s="661" t="s">
        <v>580</v>
      </c>
      <c r="C286" s="661">
        <v>89301501</v>
      </c>
      <c r="D286" s="740" t="s">
        <v>4513</v>
      </c>
      <c r="E286" s="741" t="s">
        <v>3098</v>
      </c>
      <c r="F286" s="661" t="s">
        <v>3085</v>
      </c>
      <c r="G286" s="661" t="s">
        <v>3116</v>
      </c>
      <c r="H286" s="661" t="s">
        <v>1608</v>
      </c>
      <c r="I286" s="661" t="s">
        <v>1684</v>
      </c>
      <c r="J286" s="661" t="s">
        <v>631</v>
      </c>
      <c r="K286" s="661" t="s">
        <v>1082</v>
      </c>
      <c r="L286" s="662">
        <v>44.89</v>
      </c>
      <c r="M286" s="662">
        <v>1346.7</v>
      </c>
      <c r="N286" s="661">
        <v>30</v>
      </c>
      <c r="O286" s="742">
        <v>16</v>
      </c>
      <c r="P286" s="662">
        <v>224.45</v>
      </c>
      <c r="Q286" s="677">
        <v>0.16666666666666666</v>
      </c>
      <c r="R286" s="661">
        <v>5</v>
      </c>
      <c r="S286" s="677">
        <v>0.16666666666666666</v>
      </c>
      <c r="T286" s="742">
        <v>2.5</v>
      </c>
      <c r="U286" s="700">
        <v>0.15625</v>
      </c>
    </row>
    <row r="287" spans="1:21" ht="14.4" customHeight="1" x14ac:dyDescent="0.3">
      <c r="A287" s="660">
        <v>50</v>
      </c>
      <c r="B287" s="661" t="s">
        <v>580</v>
      </c>
      <c r="C287" s="661">
        <v>89301501</v>
      </c>
      <c r="D287" s="740" t="s">
        <v>4513</v>
      </c>
      <c r="E287" s="741" t="s">
        <v>3098</v>
      </c>
      <c r="F287" s="661" t="s">
        <v>3085</v>
      </c>
      <c r="G287" s="661" t="s">
        <v>3116</v>
      </c>
      <c r="H287" s="661" t="s">
        <v>1608</v>
      </c>
      <c r="I287" s="661" t="s">
        <v>2588</v>
      </c>
      <c r="J287" s="661" t="s">
        <v>2589</v>
      </c>
      <c r="K287" s="661" t="s">
        <v>2590</v>
      </c>
      <c r="L287" s="662">
        <v>60.02</v>
      </c>
      <c r="M287" s="662">
        <v>240.08</v>
      </c>
      <c r="N287" s="661">
        <v>4</v>
      </c>
      <c r="O287" s="742">
        <v>2</v>
      </c>
      <c r="P287" s="662">
        <v>60.02</v>
      </c>
      <c r="Q287" s="677">
        <v>0.25</v>
      </c>
      <c r="R287" s="661">
        <v>1</v>
      </c>
      <c r="S287" s="677">
        <v>0.25</v>
      </c>
      <c r="T287" s="742">
        <v>0.5</v>
      </c>
      <c r="U287" s="700">
        <v>0.25</v>
      </c>
    </row>
    <row r="288" spans="1:21" ht="14.4" customHeight="1" x14ac:dyDescent="0.3">
      <c r="A288" s="660">
        <v>50</v>
      </c>
      <c r="B288" s="661" t="s">
        <v>580</v>
      </c>
      <c r="C288" s="661">
        <v>89301501</v>
      </c>
      <c r="D288" s="740" t="s">
        <v>4513</v>
      </c>
      <c r="E288" s="741" t="s">
        <v>3098</v>
      </c>
      <c r="F288" s="661" t="s">
        <v>3085</v>
      </c>
      <c r="G288" s="661" t="s">
        <v>3116</v>
      </c>
      <c r="H288" s="661" t="s">
        <v>581</v>
      </c>
      <c r="I288" s="661" t="s">
        <v>3394</v>
      </c>
      <c r="J288" s="661" t="s">
        <v>3395</v>
      </c>
      <c r="K288" s="661" t="s">
        <v>2590</v>
      </c>
      <c r="L288" s="662">
        <v>60.02</v>
      </c>
      <c r="M288" s="662">
        <v>60.02</v>
      </c>
      <c r="N288" s="661">
        <v>1</v>
      </c>
      <c r="O288" s="742">
        <v>0.5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50</v>
      </c>
      <c r="B289" s="661" t="s">
        <v>580</v>
      </c>
      <c r="C289" s="661">
        <v>89301501</v>
      </c>
      <c r="D289" s="740" t="s">
        <v>4513</v>
      </c>
      <c r="E289" s="741" t="s">
        <v>3098</v>
      </c>
      <c r="F289" s="661" t="s">
        <v>3085</v>
      </c>
      <c r="G289" s="661" t="s">
        <v>3116</v>
      </c>
      <c r="H289" s="661" t="s">
        <v>581</v>
      </c>
      <c r="I289" s="661" t="s">
        <v>3207</v>
      </c>
      <c r="J289" s="661" t="s">
        <v>3208</v>
      </c>
      <c r="K289" s="661" t="s">
        <v>1082</v>
      </c>
      <c r="L289" s="662">
        <v>44.89</v>
      </c>
      <c r="M289" s="662">
        <v>134.67000000000002</v>
      </c>
      <c r="N289" s="661">
        <v>3</v>
      </c>
      <c r="O289" s="742">
        <v>1.5</v>
      </c>
      <c r="P289" s="662">
        <v>44.89</v>
      </c>
      <c r="Q289" s="677">
        <v>0.33333333333333331</v>
      </c>
      <c r="R289" s="661">
        <v>1</v>
      </c>
      <c r="S289" s="677">
        <v>0.33333333333333331</v>
      </c>
      <c r="T289" s="742">
        <v>0.5</v>
      </c>
      <c r="U289" s="700">
        <v>0.33333333333333331</v>
      </c>
    </row>
    <row r="290" spans="1:21" ht="14.4" customHeight="1" x14ac:dyDescent="0.3">
      <c r="A290" s="660">
        <v>50</v>
      </c>
      <c r="B290" s="661" t="s">
        <v>580</v>
      </c>
      <c r="C290" s="661">
        <v>89301501</v>
      </c>
      <c r="D290" s="740" t="s">
        <v>4513</v>
      </c>
      <c r="E290" s="741" t="s">
        <v>3098</v>
      </c>
      <c r="F290" s="661" t="s">
        <v>3085</v>
      </c>
      <c r="G290" s="661" t="s">
        <v>3303</v>
      </c>
      <c r="H290" s="661" t="s">
        <v>581</v>
      </c>
      <c r="I290" s="661" t="s">
        <v>3396</v>
      </c>
      <c r="J290" s="661" t="s">
        <v>3397</v>
      </c>
      <c r="K290" s="661" t="s">
        <v>3398</v>
      </c>
      <c r="L290" s="662">
        <v>0</v>
      </c>
      <c r="M290" s="662">
        <v>0</v>
      </c>
      <c r="N290" s="661">
        <v>1</v>
      </c>
      <c r="O290" s="742">
        <v>1</v>
      </c>
      <c r="P290" s="662"/>
      <c r="Q290" s="677"/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50</v>
      </c>
      <c r="B291" s="661" t="s">
        <v>580</v>
      </c>
      <c r="C291" s="661">
        <v>89301501</v>
      </c>
      <c r="D291" s="740" t="s">
        <v>4513</v>
      </c>
      <c r="E291" s="741" t="s">
        <v>3098</v>
      </c>
      <c r="F291" s="661" t="s">
        <v>3085</v>
      </c>
      <c r="G291" s="661" t="s">
        <v>3209</v>
      </c>
      <c r="H291" s="661" t="s">
        <v>581</v>
      </c>
      <c r="I291" s="661" t="s">
        <v>945</v>
      </c>
      <c r="J291" s="661" t="s">
        <v>3210</v>
      </c>
      <c r="K291" s="661" t="s">
        <v>3211</v>
      </c>
      <c r="L291" s="662">
        <v>36.89</v>
      </c>
      <c r="M291" s="662">
        <v>36.89</v>
      </c>
      <c r="N291" s="661">
        <v>1</v>
      </c>
      <c r="O291" s="742">
        <v>0.5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50</v>
      </c>
      <c r="B292" s="661" t="s">
        <v>580</v>
      </c>
      <c r="C292" s="661">
        <v>89301501</v>
      </c>
      <c r="D292" s="740" t="s">
        <v>4513</v>
      </c>
      <c r="E292" s="741" t="s">
        <v>3098</v>
      </c>
      <c r="F292" s="661" t="s">
        <v>3085</v>
      </c>
      <c r="G292" s="661" t="s">
        <v>3399</v>
      </c>
      <c r="H292" s="661" t="s">
        <v>581</v>
      </c>
      <c r="I292" s="661" t="s">
        <v>3400</v>
      </c>
      <c r="J292" s="661" t="s">
        <v>3401</v>
      </c>
      <c r="K292" s="661" t="s">
        <v>3402</v>
      </c>
      <c r="L292" s="662">
        <v>164.15</v>
      </c>
      <c r="M292" s="662">
        <v>164.15</v>
      </c>
      <c r="N292" s="661">
        <v>1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50</v>
      </c>
      <c r="B293" s="661" t="s">
        <v>580</v>
      </c>
      <c r="C293" s="661">
        <v>89301501</v>
      </c>
      <c r="D293" s="740" t="s">
        <v>4513</v>
      </c>
      <c r="E293" s="741" t="s">
        <v>3098</v>
      </c>
      <c r="F293" s="661" t="s">
        <v>3085</v>
      </c>
      <c r="G293" s="661" t="s">
        <v>3124</v>
      </c>
      <c r="H293" s="661" t="s">
        <v>581</v>
      </c>
      <c r="I293" s="661" t="s">
        <v>965</v>
      </c>
      <c r="J293" s="661" t="s">
        <v>1045</v>
      </c>
      <c r="K293" s="661" t="s">
        <v>3403</v>
      </c>
      <c r="L293" s="662">
        <v>128.9</v>
      </c>
      <c r="M293" s="662">
        <v>257.8</v>
      </c>
      <c r="N293" s="661">
        <v>2</v>
      </c>
      <c r="O293" s="742">
        <v>2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50</v>
      </c>
      <c r="B294" s="661" t="s">
        <v>580</v>
      </c>
      <c r="C294" s="661">
        <v>89301501</v>
      </c>
      <c r="D294" s="740" t="s">
        <v>4513</v>
      </c>
      <c r="E294" s="741" t="s">
        <v>3098</v>
      </c>
      <c r="F294" s="661" t="s">
        <v>3085</v>
      </c>
      <c r="G294" s="661" t="s">
        <v>3124</v>
      </c>
      <c r="H294" s="661" t="s">
        <v>581</v>
      </c>
      <c r="I294" s="661" t="s">
        <v>3125</v>
      </c>
      <c r="J294" s="661" t="s">
        <v>1045</v>
      </c>
      <c r="K294" s="661" t="s">
        <v>3126</v>
      </c>
      <c r="L294" s="662">
        <v>0</v>
      </c>
      <c r="M294" s="662">
        <v>0</v>
      </c>
      <c r="N294" s="661">
        <v>1</v>
      </c>
      <c r="O294" s="742">
        <v>1</v>
      </c>
      <c r="P294" s="662"/>
      <c r="Q294" s="677"/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50</v>
      </c>
      <c r="B295" s="661" t="s">
        <v>580</v>
      </c>
      <c r="C295" s="661">
        <v>89301501</v>
      </c>
      <c r="D295" s="740" t="s">
        <v>4513</v>
      </c>
      <c r="E295" s="741" t="s">
        <v>3098</v>
      </c>
      <c r="F295" s="661" t="s">
        <v>3085</v>
      </c>
      <c r="G295" s="661" t="s">
        <v>3404</v>
      </c>
      <c r="H295" s="661" t="s">
        <v>581</v>
      </c>
      <c r="I295" s="661" t="s">
        <v>3405</v>
      </c>
      <c r="J295" s="661" t="s">
        <v>3406</v>
      </c>
      <c r="K295" s="661" t="s">
        <v>1082</v>
      </c>
      <c r="L295" s="662">
        <v>273.48</v>
      </c>
      <c r="M295" s="662">
        <v>273.48</v>
      </c>
      <c r="N295" s="661">
        <v>1</v>
      </c>
      <c r="O295" s="742">
        <v>0.5</v>
      </c>
      <c r="P295" s="662">
        <v>273.48</v>
      </c>
      <c r="Q295" s="677">
        <v>1</v>
      </c>
      <c r="R295" s="661">
        <v>1</v>
      </c>
      <c r="S295" s="677">
        <v>1</v>
      </c>
      <c r="T295" s="742">
        <v>0.5</v>
      </c>
      <c r="U295" s="700">
        <v>1</v>
      </c>
    </row>
    <row r="296" spans="1:21" ht="14.4" customHeight="1" x14ac:dyDescent="0.3">
      <c r="A296" s="660">
        <v>50</v>
      </c>
      <c r="B296" s="661" t="s">
        <v>580</v>
      </c>
      <c r="C296" s="661">
        <v>89301501</v>
      </c>
      <c r="D296" s="740" t="s">
        <v>4513</v>
      </c>
      <c r="E296" s="741" t="s">
        <v>3098</v>
      </c>
      <c r="F296" s="661" t="s">
        <v>3085</v>
      </c>
      <c r="G296" s="661" t="s">
        <v>3407</v>
      </c>
      <c r="H296" s="661" t="s">
        <v>581</v>
      </c>
      <c r="I296" s="661" t="s">
        <v>3408</v>
      </c>
      <c r="J296" s="661" t="s">
        <v>3409</v>
      </c>
      <c r="K296" s="661" t="s">
        <v>1833</v>
      </c>
      <c r="L296" s="662">
        <v>67.42</v>
      </c>
      <c r="M296" s="662">
        <v>67.42</v>
      </c>
      <c r="N296" s="661">
        <v>1</v>
      </c>
      <c r="O296" s="742">
        <v>0.5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50</v>
      </c>
      <c r="B297" s="661" t="s">
        <v>580</v>
      </c>
      <c r="C297" s="661">
        <v>89301501</v>
      </c>
      <c r="D297" s="740" t="s">
        <v>4513</v>
      </c>
      <c r="E297" s="741" t="s">
        <v>3098</v>
      </c>
      <c r="F297" s="661" t="s">
        <v>3085</v>
      </c>
      <c r="G297" s="661" t="s">
        <v>3127</v>
      </c>
      <c r="H297" s="661" t="s">
        <v>581</v>
      </c>
      <c r="I297" s="661" t="s">
        <v>3410</v>
      </c>
      <c r="J297" s="661" t="s">
        <v>3411</v>
      </c>
      <c r="K297" s="661" t="s">
        <v>3215</v>
      </c>
      <c r="L297" s="662">
        <v>66.599999999999994</v>
      </c>
      <c r="M297" s="662">
        <v>66.599999999999994</v>
      </c>
      <c r="N297" s="661">
        <v>1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50</v>
      </c>
      <c r="B298" s="661" t="s">
        <v>580</v>
      </c>
      <c r="C298" s="661">
        <v>89301501</v>
      </c>
      <c r="D298" s="740" t="s">
        <v>4513</v>
      </c>
      <c r="E298" s="741" t="s">
        <v>3098</v>
      </c>
      <c r="F298" s="661" t="s">
        <v>3085</v>
      </c>
      <c r="G298" s="661" t="s">
        <v>3127</v>
      </c>
      <c r="H298" s="661" t="s">
        <v>581</v>
      </c>
      <c r="I298" s="661" t="s">
        <v>3412</v>
      </c>
      <c r="J298" s="661" t="s">
        <v>3413</v>
      </c>
      <c r="K298" s="661" t="s">
        <v>3414</v>
      </c>
      <c r="L298" s="662">
        <v>61.65</v>
      </c>
      <c r="M298" s="662">
        <v>61.65</v>
      </c>
      <c r="N298" s="661">
        <v>1</v>
      </c>
      <c r="O298" s="742">
        <v>0.5</v>
      </c>
      <c r="P298" s="662">
        <v>61.65</v>
      </c>
      <c r="Q298" s="677">
        <v>1</v>
      </c>
      <c r="R298" s="661">
        <v>1</v>
      </c>
      <c r="S298" s="677">
        <v>1</v>
      </c>
      <c r="T298" s="742">
        <v>0.5</v>
      </c>
      <c r="U298" s="700">
        <v>1</v>
      </c>
    </row>
    <row r="299" spans="1:21" ht="14.4" customHeight="1" x14ac:dyDescent="0.3">
      <c r="A299" s="660">
        <v>50</v>
      </c>
      <c r="B299" s="661" t="s">
        <v>580</v>
      </c>
      <c r="C299" s="661">
        <v>89301501</v>
      </c>
      <c r="D299" s="740" t="s">
        <v>4513</v>
      </c>
      <c r="E299" s="741" t="s">
        <v>3098</v>
      </c>
      <c r="F299" s="661" t="s">
        <v>3085</v>
      </c>
      <c r="G299" s="661" t="s">
        <v>3127</v>
      </c>
      <c r="H299" s="661" t="s">
        <v>581</v>
      </c>
      <c r="I299" s="661" t="s">
        <v>3415</v>
      </c>
      <c r="J299" s="661" t="s">
        <v>902</v>
      </c>
      <c r="K299" s="661" t="s">
        <v>3416</v>
      </c>
      <c r="L299" s="662">
        <v>205.5</v>
      </c>
      <c r="M299" s="662">
        <v>205.5</v>
      </c>
      <c r="N299" s="661">
        <v>1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50</v>
      </c>
      <c r="B300" s="661" t="s">
        <v>580</v>
      </c>
      <c r="C300" s="661">
        <v>89301501</v>
      </c>
      <c r="D300" s="740" t="s">
        <v>4513</v>
      </c>
      <c r="E300" s="741" t="s">
        <v>3098</v>
      </c>
      <c r="F300" s="661" t="s">
        <v>3085</v>
      </c>
      <c r="G300" s="661" t="s">
        <v>3127</v>
      </c>
      <c r="H300" s="661" t="s">
        <v>581</v>
      </c>
      <c r="I300" s="661" t="s">
        <v>3128</v>
      </c>
      <c r="J300" s="661" t="s">
        <v>3129</v>
      </c>
      <c r="K300" s="661" t="s">
        <v>3130</v>
      </c>
      <c r="L300" s="662">
        <v>0</v>
      </c>
      <c r="M300" s="662">
        <v>0</v>
      </c>
      <c r="N300" s="661">
        <v>2</v>
      </c>
      <c r="O300" s="742">
        <v>1</v>
      </c>
      <c r="P300" s="662">
        <v>0</v>
      </c>
      <c r="Q300" s="677"/>
      <c r="R300" s="661">
        <v>1</v>
      </c>
      <c r="S300" s="677">
        <v>0.5</v>
      </c>
      <c r="T300" s="742">
        <v>0.5</v>
      </c>
      <c r="U300" s="700">
        <v>0.5</v>
      </c>
    </row>
    <row r="301" spans="1:21" ht="14.4" customHeight="1" x14ac:dyDescent="0.3">
      <c r="A301" s="660">
        <v>50</v>
      </c>
      <c r="B301" s="661" t="s">
        <v>580</v>
      </c>
      <c r="C301" s="661">
        <v>89301501</v>
      </c>
      <c r="D301" s="740" t="s">
        <v>4513</v>
      </c>
      <c r="E301" s="741" t="s">
        <v>3098</v>
      </c>
      <c r="F301" s="661" t="s">
        <v>3085</v>
      </c>
      <c r="G301" s="661" t="s">
        <v>3127</v>
      </c>
      <c r="H301" s="661" t="s">
        <v>581</v>
      </c>
      <c r="I301" s="661" t="s">
        <v>1033</v>
      </c>
      <c r="J301" s="661" t="s">
        <v>3129</v>
      </c>
      <c r="K301" s="661" t="s">
        <v>3215</v>
      </c>
      <c r="L301" s="662">
        <v>66.599999999999994</v>
      </c>
      <c r="M301" s="662">
        <v>732.60000000000014</v>
      </c>
      <c r="N301" s="661">
        <v>11</v>
      </c>
      <c r="O301" s="742">
        <v>5.5</v>
      </c>
      <c r="P301" s="662">
        <v>66.599999999999994</v>
      </c>
      <c r="Q301" s="677">
        <v>9.0909090909090884E-2</v>
      </c>
      <c r="R301" s="661">
        <v>1</v>
      </c>
      <c r="S301" s="677">
        <v>9.0909090909090912E-2</v>
      </c>
      <c r="T301" s="742">
        <v>0.5</v>
      </c>
      <c r="U301" s="700">
        <v>9.0909090909090912E-2</v>
      </c>
    </row>
    <row r="302" spans="1:21" ht="14.4" customHeight="1" x14ac:dyDescent="0.3">
      <c r="A302" s="660">
        <v>50</v>
      </c>
      <c r="B302" s="661" t="s">
        <v>580</v>
      </c>
      <c r="C302" s="661">
        <v>89301501</v>
      </c>
      <c r="D302" s="740" t="s">
        <v>4513</v>
      </c>
      <c r="E302" s="741" t="s">
        <v>3098</v>
      </c>
      <c r="F302" s="661" t="s">
        <v>3085</v>
      </c>
      <c r="G302" s="661" t="s">
        <v>3417</v>
      </c>
      <c r="H302" s="661" t="s">
        <v>581</v>
      </c>
      <c r="I302" s="661" t="s">
        <v>3418</v>
      </c>
      <c r="J302" s="661" t="s">
        <v>3419</v>
      </c>
      <c r="K302" s="661" t="s">
        <v>3420</v>
      </c>
      <c r="L302" s="662">
        <v>53.77</v>
      </c>
      <c r="M302" s="662">
        <v>53.77</v>
      </c>
      <c r="N302" s="661">
        <v>1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50</v>
      </c>
      <c r="B303" s="661" t="s">
        <v>580</v>
      </c>
      <c r="C303" s="661">
        <v>89301501</v>
      </c>
      <c r="D303" s="740" t="s">
        <v>4513</v>
      </c>
      <c r="E303" s="741" t="s">
        <v>3098</v>
      </c>
      <c r="F303" s="661" t="s">
        <v>3085</v>
      </c>
      <c r="G303" s="661" t="s">
        <v>3421</v>
      </c>
      <c r="H303" s="661" t="s">
        <v>581</v>
      </c>
      <c r="I303" s="661" t="s">
        <v>3422</v>
      </c>
      <c r="J303" s="661" t="s">
        <v>3423</v>
      </c>
      <c r="K303" s="661" t="s">
        <v>3424</v>
      </c>
      <c r="L303" s="662">
        <v>48.35</v>
      </c>
      <c r="M303" s="662">
        <v>48.35</v>
      </c>
      <c r="N303" s="661">
        <v>1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50</v>
      </c>
      <c r="B304" s="661" t="s">
        <v>580</v>
      </c>
      <c r="C304" s="661">
        <v>89301501</v>
      </c>
      <c r="D304" s="740" t="s">
        <v>4513</v>
      </c>
      <c r="E304" s="741" t="s">
        <v>3098</v>
      </c>
      <c r="F304" s="661" t="s">
        <v>3085</v>
      </c>
      <c r="G304" s="661" t="s">
        <v>3131</v>
      </c>
      <c r="H304" s="661" t="s">
        <v>581</v>
      </c>
      <c r="I304" s="661" t="s">
        <v>3425</v>
      </c>
      <c r="J304" s="661" t="s">
        <v>3135</v>
      </c>
      <c r="K304" s="661" t="s">
        <v>1778</v>
      </c>
      <c r="L304" s="662">
        <v>32.229999999999997</v>
      </c>
      <c r="M304" s="662">
        <v>32.229999999999997</v>
      </c>
      <c r="N304" s="661">
        <v>1</v>
      </c>
      <c r="O304" s="742">
        <v>1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50</v>
      </c>
      <c r="B305" s="661" t="s">
        <v>580</v>
      </c>
      <c r="C305" s="661">
        <v>89301501</v>
      </c>
      <c r="D305" s="740" t="s">
        <v>4513</v>
      </c>
      <c r="E305" s="741" t="s">
        <v>3098</v>
      </c>
      <c r="F305" s="661" t="s">
        <v>3085</v>
      </c>
      <c r="G305" s="661" t="s">
        <v>3131</v>
      </c>
      <c r="H305" s="661" t="s">
        <v>581</v>
      </c>
      <c r="I305" s="661" t="s">
        <v>3426</v>
      </c>
      <c r="J305" s="661" t="s">
        <v>3427</v>
      </c>
      <c r="K305" s="661" t="s">
        <v>1778</v>
      </c>
      <c r="L305" s="662">
        <v>49.22</v>
      </c>
      <c r="M305" s="662">
        <v>49.22</v>
      </c>
      <c r="N305" s="661">
        <v>1</v>
      </c>
      <c r="O305" s="742">
        <v>0.5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50</v>
      </c>
      <c r="B306" s="661" t="s">
        <v>580</v>
      </c>
      <c r="C306" s="661">
        <v>89301501</v>
      </c>
      <c r="D306" s="740" t="s">
        <v>4513</v>
      </c>
      <c r="E306" s="741" t="s">
        <v>3098</v>
      </c>
      <c r="F306" s="661" t="s">
        <v>3085</v>
      </c>
      <c r="G306" s="661" t="s">
        <v>3131</v>
      </c>
      <c r="H306" s="661" t="s">
        <v>581</v>
      </c>
      <c r="I306" s="661" t="s">
        <v>3428</v>
      </c>
      <c r="J306" s="661" t="s">
        <v>3429</v>
      </c>
      <c r="K306" s="661" t="s">
        <v>1778</v>
      </c>
      <c r="L306" s="662">
        <v>49.22</v>
      </c>
      <c r="M306" s="662">
        <v>49.22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50</v>
      </c>
      <c r="B307" s="661" t="s">
        <v>580</v>
      </c>
      <c r="C307" s="661">
        <v>89301501</v>
      </c>
      <c r="D307" s="740" t="s">
        <v>4513</v>
      </c>
      <c r="E307" s="741" t="s">
        <v>3098</v>
      </c>
      <c r="F307" s="661" t="s">
        <v>3085</v>
      </c>
      <c r="G307" s="661" t="s">
        <v>3131</v>
      </c>
      <c r="H307" s="661" t="s">
        <v>581</v>
      </c>
      <c r="I307" s="661" t="s">
        <v>3430</v>
      </c>
      <c r="J307" s="661" t="s">
        <v>3431</v>
      </c>
      <c r="K307" s="661" t="s">
        <v>614</v>
      </c>
      <c r="L307" s="662">
        <v>64.47</v>
      </c>
      <c r="M307" s="662">
        <v>64.47</v>
      </c>
      <c r="N307" s="661">
        <v>1</v>
      </c>
      <c r="O307" s="742">
        <v>0.5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50</v>
      </c>
      <c r="B308" s="661" t="s">
        <v>580</v>
      </c>
      <c r="C308" s="661">
        <v>89301501</v>
      </c>
      <c r="D308" s="740" t="s">
        <v>4513</v>
      </c>
      <c r="E308" s="741" t="s">
        <v>3098</v>
      </c>
      <c r="F308" s="661" t="s">
        <v>3085</v>
      </c>
      <c r="G308" s="661" t="s">
        <v>3131</v>
      </c>
      <c r="H308" s="661" t="s">
        <v>581</v>
      </c>
      <c r="I308" s="661" t="s">
        <v>3432</v>
      </c>
      <c r="J308" s="661" t="s">
        <v>3433</v>
      </c>
      <c r="K308" s="661" t="s">
        <v>614</v>
      </c>
      <c r="L308" s="662">
        <v>64.47</v>
      </c>
      <c r="M308" s="662">
        <v>64.47</v>
      </c>
      <c r="N308" s="661">
        <v>1</v>
      </c>
      <c r="O308" s="742">
        <v>0.5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50</v>
      </c>
      <c r="B309" s="661" t="s">
        <v>580</v>
      </c>
      <c r="C309" s="661">
        <v>89301501</v>
      </c>
      <c r="D309" s="740" t="s">
        <v>4513</v>
      </c>
      <c r="E309" s="741" t="s">
        <v>3098</v>
      </c>
      <c r="F309" s="661" t="s">
        <v>3085</v>
      </c>
      <c r="G309" s="661" t="s">
        <v>3216</v>
      </c>
      <c r="H309" s="661" t="s">
        <v>581</v>
      </c>
      <c r="I309" s="661" t="s">
        <v>3434</v>
      </c>
      <c r="J309" s="661" t="s">
        <v>3218</v>
      </c>
      <c r="K309" s="661" t="s">
        <v>1156</v>
      </c>
      <c r="L309" s="662">
        <v>0</v>
      </c>
      <c r="M309" s="662">
        <v>0</v>
      </c>
      <c r="N309" s="661">
        <v>1</v>
      </c>
      <c r="O309" s="742">
        <v>0.5</v>
      </c>
      <c r="P309" s="662"/>
      <c r="Q309" s="677"/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50</v>
      </c>
      <c r="B310" s="661" t="s">
        <v>580</v>
      </c>
      <c r="C310" s="661">
        <v>89301501</v>
      </c>
      <c r="D310" s="740" t="s">
        <v>4513</v>
      </c>
      <c r="E310" s="741" t="s">
        <v>3098</v>
      </c>
      <c r="F310" s="661" t="s">
        <v>3085</v>
      </c>
      <c r="G310" s="661" t="s">
        <v>3216</v>
      </c>
      <c r="H310" s="661" t="s">
        <v>581</v>
      </c>
      <c r="I310" s="661" t="s">
        <v>3217</v>
      </c>
      <c r="J310" s="661" t="s">
        <v>3218</v>
      </c>
      <c r="K310" s="661" t="s">
        <v>864</v>
      </c>
      <c r="L310" s="662">
        <v>56.23</v>
      </c>
      <c r="M310" s="662">
        <v>168.69</v>
      </c>
      <c r="N310" s="661">
        <v>3</v>
      </c>
      <c r="O310" s="742">
        <v>1.5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50</v>
      </c>
      <c r="B311" s="661" t="s">
        <v>580</v>
      </c>
      <c r="C311" s="661">
        <v>89301501</v>
      </c>
      <c r="D311" s="740" t="s">
        <v>4513</v>
      </c>
      <c r="E311" s="741" t="s">
        <v>3098</v>
      </c>
      <c r="F311" s="661" t="s">
        <v>3085</v>
      </c>
      <c r="G311" s="661" t="s">
        <v>3216</v>
      </c>
      <c r="H311" s="661" t="s">
        <v>581</v>
      </c>
      <c r="I311" s="661" t="s">
        <v>862</v>
      </c>
      <c r="J311" s="661" t="s">
        <v>863</v>
      </c>
      <c r="K311" s="661" t="s">
        <v>864</v>
      </c>
      <c r="L311" s="662">
        <v>42.18</v>
      </c>
      <c r="M311" s="662">
        <v>337.44</v>
      </c>
      <c r="N311" s="661">
        <v>8</v>
      </c>
      <c r="O311" s="742">
        <v>4.5</v>
      </c>
      <c r="P311" s="662">
        <v>42.18</v>
      </c>
      <c r="Q311" s="677">
        <v>0.125</v>
      </c>
      <c r="R311" s="661">
        <v>1</v>
      </c>
      <c r="S311" s="677">
        <v>0.125</v>
      </c>
      <c r="T311" s="742">
        <v>0.5</v>
      </c>
      <c r="U311" s="700">
        <v>0.1111111111111111</v>
      </c>
    </row>
    <row r="312" spans="1:21" ht="14.4" customHeight="1" x14ac:dyDescent="0.3">
      <c r="A312" s="660">
        <v>50</v>
      </c>
      <c r="B312" s="661" t="s">
        <v>580</v>
      </c>
      <c r="C312" s="661">
        <v>89301501</v>
      </c>
      <c r="D312" s="740" t="s">
        <v>4513</v>
      </c>
      <c r="E312" s="741" t="s">
        <v>3098</v>
      </c>
      <c r="F312" s="661" t="s">
        <v>3085</v>
      </c>
      <c r="G312" s="661" t="s">
        <v>3435</v>
      </c>
      <c r="H312" s="661" t="s">
        <v>581</v>
      </c>
      <c r="I312" s="661" t="s">
        <v>2052</v>
      </c>
      <c r="J312" s="661" t="s">
        <v>2053</v>
      </c>
      <c r="K312" s="661" t="s">
        <v>3436</v>
      </c>
      <c r="L312" s="662">
        <v>0</v>
      </c>
      <c r="M312" s="662">
        <v>0</v>
      </c>
      <c r="N312" s="661">
        <v>1</v>
      </c>
      <c r="O312" s="742">
        <v>1</v>
      </c>
      <c r="P312" s="662"/>
      <c r="Q312" s="677"/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50</v>
      </c>
      <c r="B313" s="661" t="s">
        <v>580</v>
      </c>
      <c r="C313" s="661">
        <v>89301501</v>
      </c>
      <c r="D313" s="740" t="s">
        <v>4513</v>
      </c>
      <c r="E313" s="741" t="s">
        <v>3098</v>
      </c>
      <c r="F313" s="661" t="s">
        <v>3085</v>
      </c>
      <c r="G313" s="661" t="s">
        <v>3220</v>
      </c>
      <c r="H313" s="661" t="s">
        <v>581</v>
      </c>
      <c r="I313" s="661" t="s">
        <v>1104</v>
      </c>
      <c r="J313" s="661" t="s">
        <v>1105</v>
      </c>
      <c r="K313" s="661" t="s">
        <v>1106</v>
      </c>
      <c r="L313" s="662">
        <v>24.22</v>
      </c>
      <c r="M313" s="662">
        <v>72.66</v>
      </c>
      <c r="N313" s="661">
        <v>3</v>
      </c>
      <c r="O313" s="742">
        <v>1.5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50</v>
      </c>
      <c r="B314" s="661" t="s">
        <v>580</v>
      </c>
      <c r="C314" s="661">
        <v>89301501</v>
      </c>
      <c r="D314" s="740" t="s">
        <v>4513</v>
      </c>
      <c r="E314" s="741" t="s">
        <v>3098</v>
      </c>
      <c r="F314" s="661" t="s">
        <v>3085</v>
      </c>
      <c r="G314" s="661" t="s">
        <v>3220</v>
      </c>
      <c r="H314" s="661" t="s">
        <v>581</v>
      </c>
      <c r="I314" s="661" t="s">
        <v>3309</v>
      </c>
      <c r="J314" s="661" t="s">
        <v>1105</v>
      </c>
      <c r="K314" s="661" t="s">
        <v>1106</v>
      </c>
      <c r="L314" s="662">
        <v>24.22</v>
      </c>
      <c r="M314" s="662">
        <v>24.22</v>
      </c>
      <c r="N314" s="661">
        <v>1</v>
      </c>
      <c r="O314" s="742">
        <v>0.5</v>
      </c>
      <c r="P314" s="662">
        <v>24.22</v>
      </c>
      <c r="Q314" s="677">
        <v>1</v>
      </c>
      <c r="R314" s="661">
        <v>1</v>
      </c>
      <c r="S314" s="677">
        <v>1</v>
      </c>
      <c r="T314" s="742">
        <v>0.5</v>
      </c>
      <c r="U314" s="700">
        <v>1</v>
      </c>
    </row>
    <row r="315" spans="1:21" ht="14.4" customHeight="1" x14ac:dyDescent="0.3">
      <c r="A315" s="660">
        <v>50</v>
      </c>
      <c r="B315" s="661" t="s">
        <v>580</v>
      </c>
      <c r="C315" s="661">
        <v>89301501</v>
      </c>
      <c r="D315" s="740" t="s">
        <v>4513</v>
      </c>
      <c r="E315" s="741" t="s">
        <v>3098</v>
      </c>
      <c r="F315" s="661" t="s">
        <v>3085</v>
      </c>
      <c r="G315" s="661" t="s">
        <v>3220</v>
      </c>
      <c r="H315" s="661" t="s">
        <v>581</v>
      </c>
      <c r="I315" s="661" t="s">
        <v>3309</v>
      </c>
      <c r="J315" s="661" t="s">
        <v>1105</v>
      </c>
      <c r="K315" s="661" t="s">
        <v>1106</v>
      </c>
      <c r="L315" s="662">
        <v>34.5</v>
      </c>
      <c r="M315" s="662">
        <v>34.5</v>
      </c>
      <c r="N315" s="661">
        <v>1</v>
      </c>
      <c r="O315" s="742">
        <v>0.5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50</v>
      </c>
      <c r="B316" s="661" t="s">
        <v>580</v>
      </c>
      <c r="C316" s="661">
        <v>89301501</v>
      </c>
      <c r="D316" s="740" t="s">
        <v>4513</v>
      </c>
      <c r="E316" s="741" t="s">
        <v>3098</v>
      </c>
      <c r="F316" s="661" t="s">
        <v>3085</v>
      </c>
      <c r="G316" s="661" t="s">
        <v>3140</v>
      </c>
      <c r="H316" s="661" t="s">
        <v>581</v>
      </c>
      <c r="I316" s="661" t="s">
        <v>3437</v>
      </c>
      <c r="J316" s="661" t="s">
        <v>1023</v>
      </c>
      <c r="K316" s="661" t="s">
        <v>3438</v>
      </c>
      <c r="L316" s="662">
        <v>159.79</v>
      </c>
      <c r="M316" s="662">
        <v>159.79</v>
      </c>
      <c r="N316" s="661">
        <v>1</v>
      </c>
      <c r="O316" s="742">
        <v>0.5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50</v>
      </c>
      <c r="B317" s="661" t="s">
        <v>580</v>
      </c>
      <c r="C317" s="661">
        <v>89301501</v>
      </c>
      <c r="D317" s="740" t="s">
        <v>4513</v>
      </c>
      <c r="E317" s="741" t="s">
        <v>3098</v>
      </c>
      <c r="F317" s="661" t="s">
        <v>3085</v>
      </c>
      <c r="G317" s="661" t="s">
        <v>3140</v>
      </c>
      <c r="H317" s="661" t="s">
        <v>581</v>
      </c>
      <c r="I317" s="661" t="s">
        <v>3141</v>
      </c>
      <c r="J317" s="661" t="s">
        <v>3142</v>
      </c>
      <c r="K317" s="661" t="s">
        <v>3143</v>
      </c>
      <c r="L317" s="662">
        <v>40.46</v>
      </c>
      <c r="M317" s="662">
        <v>40.46</v>
      </c>
      <c r="N317" s="661">
        <v>1</v>
      </c>
      <c r="O317" s="742">
        <v>0.5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50</v>
      </c>
      <c r="B318" s="661" t="s">
        <v>580</v>
      </c>
      <c r="C318" s="661">
        <v>89301501</v>
      </c>
      <c r="D318" s="740" t="s">
        <v>4513</v>
      </c>
      <c r="E318" s="741" t="s">
        <v>3098</v>
      </c>
      <c r="F318" s="661" t="s">
        <v>3085</v>
      </c>
      <c r="G318" s="661" t="s">
        <v>3140</v>
      </c>
      <c r="H318" s="661" t="s">
        <v>581</v>
      </c>
      <c r="I318" s="661" t="s">
        <v>3141</v>
      </c>
      <c r="J318" s="661" t="s">
        <v>3142</v>
      </c>
      <c r="K318" s="661" t="s">
        <v>3143</v>
      </c>
      <c r="L318" s="662">
        <v>47.94</v>
      </c>
      <c r="M318" s="662">
        <v>47.94</v>
      </c>
      <c r="N318" s="661">
        <v>1</v>
      </c>
      <c r="O318" s="742">
        <v>0.5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50</v>
      </c>
      <c r="B319" s="661" t="s">
        <v>580</v>
      </c>
      <c r="C319" s="661">
        <v>89301501</v>
      </c>
      <c r="D319" s="740" t="s">
        <v>4513</v>
      </c>
      <c r="E319" s="741" t="s">
        <v>3098</v>
      </c>
      <c r="F319" s="661" t="s">
        <v>3085</v>
      </c>
      <c r="G319" s="661" t="s">
        <v>3221</v>
      </c>
      <c r="H319" s="661" t="s">
        <v>581</v>
      </c>
      <c r="I319" s="661" t="s">
        <v>3312</v>
      </c>
      <c r="J319" s="661" t="s">
        <v>3223</v>
      </c>
      <c r="K319" s="661" t="s">
        <v>3313</v>
      </c>
      <c r="L319" s="662">
        <v>0</v>
      </c>
      <c r="M319" s="662">
        <v>0</v>
      </c>
      <c r="N319" s="661">
        <v>2</v>
      </c>
      <c r="O319" s="742">
        <v>1</v>
      </c>
      <c r="P319" s="662"/>
      <c r="Q319" s="677"/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50</v>
      </c>
      <c r="B320" s="661" t="s">
        <v>580</v>
      </c>
      <c r="C320" s="661">
        <v>89301501</v>
      </c>
      <c r="D320" s="740" t="s">
        <v>4513</v>
      </c>
      <c r="E320" s="741" t="s">
        <v>3098</v>
      </c>
      <c r="F320" s="661" t="s">
        <v>3085</v>
      </c>
      <c r="G320" s="661" t="s">
        <v>3225</v>
      </c>
      <c r="H320" s="661" t="s">
        <v>581</v>
      </c>
      <c r="I320" s="661" t="s">
        <v>3226</v>
      </c>
      <c r="J320" s="661" t="s">
        <v>1177</v>
      </c>
      <c r="K320" s="661" t="s">
        <v>1178</v>
      </c>
      <c r="L320" s="662">
        <v>173.65</v>
      </c>
      <c r="M320" s="662">
        <v>173.65</v>
      </c>
      <c r="N320" s="661">
        <v>1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50</v>
      </c>
      <c r="B321" s="661" t="s">
        <v>580</v>
      </c>
      <c r="C321" s="661">
        <v>89301501</v>
      </c>
      <c r="D321" s="740" t="s">
        <v>4513</v>
      </c>
      <c r="E321" s="741" t="s">
        <v>3098</v>
      </c>
      <c r="F321" s="661" t="s">
        <v>3085</v>
      </c>
      <c r="G321" s="661" t="s">
        <v>3314</v>
      </c>
      <c r="H321" s="661" t="s">
        <v>581</v>
      </c>
      <c r="I321" s="661" t="s">
        <v>3439</v>
      </c>
      <c r="J321" s="661" t="s">
        <v>3440</v>
      </c>
      <c r="K321" s="661" t="s">
        <v>3441</v>
      </c>
      <c r="L321" s="662">
        <v>1306</v>
      </c>
      <c r="M321" s="662">
        <v>1306</v>
      </c>
      <c r="N321" s="661">
        <v>1</v>
      </c>
      <c r="O321" s="742">
        <v>0.5</v>
      </c>
      <c r="P321" s="662">
        <v>1306</v>
      </c>
      <c r="Q321" s="677">
        <v>1</v>
      </c>
      <c r="R321" s="661">
        <v>1</v>
      </c>
      <c r="S321" s="677">
        <v>1</v>
      </c>
      <c r="T321" s="742">
        <v>0.5</v>
      </c>
      <c r="U321" s="700">
        <v>1</v>
      </c>
    </row>
    <row r="322" spans="1:21" ht="14.4" customHeight="1" x14ac:dyDescent="0.3">
      <c r="A322" s="660">
        <v>50</v>
      </c>
      <c r="B322" s="661" t="s">
        <v>580</v>
      </c>
      <c r="C322" s="661">
        <v>89301501</v>
      </c>
      <c r="D322" s="740" t="s">
        <v>4513</v>
      </c>
      <c r="E322" s="741" t="s">
        <v>3098</v>
      </c>
      <c r="F322" s="661" t="s">
        <v>3085</v>
      </c>
      <c r="G322" s="661" t="s">
        <v>3317</v>
      </c>
      <c r="H322" s="661" t="s">
        <v>581</v>
      </c>
      <c r="I322" s="661" t="s">
        <v>3318</v>
      </c>
      <c r="J322" s="661" t="s">
        <v>3319</v>
      </c>
      <c r="K322" s="661"/>
      <c r="L322" s="662">
        <v>0</v>
      </c>
      <c r="M322" s="662">
        <v>0</v>
      </c>
      <c r="N322" s="661">
        <v>1</v>
      </c>
      <c r="O322" s="742">
        <v>0.5</v>
      </c>
      <c r="P322" s="662"/>
      <c r="Q322" s="677"/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50</v>
      </c>
      <c r="B323" s="661" t="s">
        <v>580</v>
      </c>
      <c r="C323" s="661">
        <v>89301501</v>
      </c>
      <c r="D323" s="740" t="s">
        <v>4513</v>
      </c>
      <c r="E323" s="741" t="s">
        <v>3098</v>
      </c>
      <c r="F323" s="661" t="s">
        <v>3085</v>
      </c>
      <c r="G323" s="661" t="s">
        <v>3317</v>
      </c>
      <c r="H323" s="661" t="s">
        <v>581</v>
      </c>
      <c r="I323" s="661" t="s">
        <v>3442</v>
      </c>
      <c r="J323" s="661" t="s">
        <v>3319</v>
      </c>
      <c r="K323" s="661"/>
      <c r="L323" s="662">
        <v>0</v>
      </c>
      <c r="M323" s="662">
        <v>0</v>
      </c>
      <c r="N323" s="661">
        <v>1</v>
      </c>
      <c r="O323" s="742">
        <v>0.5</v>
      </c>
      <c r="P323" s="662"/>
      <c r="Q323" s="677"/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50</v>
      </c>
      <c r="B324" s="661" t="s">
        <v>580</v>
      </c>
      <c r="C324" s="661">
        <v>89301501</v>
      </c>
      <c r="D324" s="740" t="s">
        <v>4513</v>
      </c>
      <c r="E324" s="741" t="s">
        <v>3098</v>
      </c>
      <c r="F324" s="661" t="s">
        <v>3085</v>
      </c>
      <c r="G324" s="661" t="s">
        <v>3320</v>
      </c>
      <c r="H324" s="661" t="s">
        <v>581</v>
      </c>
      <c r="I324" s="661" t="s">
        <v>3443</v>
      </c>
      <c r="J324" s="661" t="s">
        <v>3322</v>
      </c>
      <c r="K324" s="661" t="s">
        <v>3444</v>
      </c>
      <c r="L324" s="662">
        <v>0</v>
      </c>
      <c r="M324" s="662">
        <v>0</v>
      </c>
      <c r="N324" s="661">
        <v>2</v>
      </c>
      <c r="O324" s="742">
        <v>1</v>
      </c>
      <c r="P324" s="662"/>
      <c r="Q324" s="677"/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50</v>
      </c>
      <c r="B325" s="661" t="s">
        <v>580</v>
      </c>
      <c r="C325" s="661">
        <v>89301501</v>
      </c>
      <c r="D325" s="740" t="s">
        <v>4513</v>
      </c>
      <c r="E325" s="741" t="s">
        <v>3098</v>
      </c>
      <c r="F325" s="661" t="s">
        <v>3085</v>
      </c>
      <c r="G325" s="661" t="s">
        <v>3445</v>
      </c>
      <c r="H325" s="661" t="s">
        <v>581</v>
      </c>
      <c r="I325" s="661" t="s">
        <v>3446</v>
      </c>
      <c r="J325" s="661" t="s">
        <v>3447</v>
      </c>
      <c r="K325" s="661" t="s">
        <v>3448</v>
      </c>
      <c r="L325" s="662">
        <v>0</v>
      </c>
      <c r="M325" s="662">
        <v>0</v>
      </c>
      <c r="N325" s="661">
        <v>2</v>
      </c>
      <c r="O325" s="742">
        <v>1</v>
      </c>
      <c r="P325" s="662"/>
      <c r="Q325" s="677"/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50</v>
      </c>
      <c r="B326" s="661" t="s">
        <v>580</v>
      </c>
      <c r="C326" s="661">
        <v>89301501</v>
      </c>
      <c r="D326" s="740" t="s">
        <v>4513</v>
      </c>
      <c r="E326" s="741" t="s">
        <v>3098</v>
      </c>
      <c r="F326" s="661" t="s">
        <v>3085</v>
      </c>
      <c r="G326" s="661" t="s">
        <v>3227</v>
      </c>
      <c r="H326" s="661" t="s">
        <v>1608</v>
      </c>
      <c r="I326" s="661" t="s">
        <v>1780</v>
      </c>
      <c r="J326" s="661" t="s">
        <v>1781</v>
      </c>
      <c r="K326" s="661" t="s">
        <v>1782</v>
      </c>
      <c r="L326" s="662">
        <v>25.07</v>
      </c>
      <c r="M326" s="662">
        <v>25.07</v>
      </c>
      <c r="N326" s="661">
        <v>1</v>
      </c>
      <c r="O326" s="742">
        <v>0.5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50</v>
      </c>
      <c r="B327" s="661" t="s">
        <v>580</v>
      </c>
      <c r="C327" s="661">
        <v>89301501</v>
      </c>
      <c r="D327" s="740" t="s">
        <v>4513</v>
      </c>
      <c r="E327" s="741" t="s">
        <v>3098</v>
      </c>
      <c r="F327" s="661" t="s">
        <v>3085</v>
      </c>
      <c r="G327" s="661" t="s">
        <v>3227</v>
      </c>
      <c r="H327" s="661" t="s">
        <v>581</v>
      </c>
      <c r="I327" s="661" t="s">
        <v>3449</v>
      </c>
      <c r="J327" s="661" t="s">
        <v>3450</v>
      </c>
      <c r="K327" s="661" t="s">
        <v>3451</v>
      </c>
      <c r="L327" s="662">
        <v>25.07</v>
      </c>
      <c r="M327" s="662">
        <v>25.07</v>
      </c>
      <c r="N327" s="661">
        <v>1</v>
      </c>
      <c r="O327" s="742">
        <v>0.5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50</v>
      </c>
      <c r="B328" s="661" t="s">
        <v>580</v>
      </c>
      <c r="C328" s="661">
        <v>89301501</v>
      </c>
      <c r="D328" s="740" t="s">
        <v>4513</v>
      </c>
      <c r="E328" s="741" t="s">
        <v>3098</v>
      </c>
      <c r="F328" s="661" t="s">
        <v>3085</v>
      </c>
      <c r="G328" s="661" t="s">
        <v>3144</v>
      </c>
      <c r="H328" s="661" t="s">
        <v>581</v>
      </c>
      <c r="I328" s="661" t="s">
        <v>3452</v>
      </c>
      <c r="J328" s="661" t="s">
        <v>3327</v>
      </c>
      <c r="K328" s="661" t="s">
        <v>606</v>
      </c>
      <c r="L328" s="662">
        <v>104.66</v>
      </c>
      <c r="M328" s="662">
        <v>209.32</v>
      </c>
      <c r="N328" s="661">
        <v>2</v>
      </c>
      <c r="O328" s="742">
        <v>1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50</v>
      </c>
      <c r="B329" s="661" t="s">
        <v>580</v>
      </c>
      <c r="C329" s="661">
        <v>89301501</v>
      </c>
      <c r="D329" s="740" t="s">
        <v>4513</v>
      </c>
      <c r="E329" s="741" t="s">
        <v>3098</v>
      </c>
      <c r="F329" s="661" t="s">
        <v>3085</v>
      </c>
      <c r="G329" s="661" t="s">
        <v>3144</v>
      </c>
      <c r="H329" s="661" t="s">
        <v>1608</v>
      </c>
      <c r="I329" s="661" t="s">
        <v>1909</v>
      </c>
      <c r="J329" s="661" t="s">
        <v>1910</v>
      </c>
      <c r="K329" s="661" t="s">
        <v>1911</v>
      </c>
      <c r="L329" s="662">
        <v>97.68</v>
      </c>
      <c r="M329" s="662">
        <v>390.72</v>
      </c>
      <c r="N329" s="661">
        <v>4</v>
      </c>
      <c r="O329" s="742">
        <v>2</v>
      </c>
      <c r="P329" s="662">
        <v>97.68</v>
      </c>
      <c r="Q329" s="677">
        <v>0.25</v>
      </c>
      <c r="R329" s="661">
        <v>1</v>
      </c>
      <c r="S329" s="677">
        <v>0.25</v>
      </c>
      <c r="T329" s="742">
        <v>0.5</v>
      </c>
      <c r="U329" s="700">
        <v>0.25</v>
      </c>
    </row>
    <row r="330" spans="1:21" ht="14.4" customHeight="1" x14ac:dyDescent="0.3">
      <c r="A330" s="660">
        <v>50</v>
      </c>
      <c r="B330" s="661" t="s">
        <v>580</v>
      </c>
      <c r="C330" s="661">
        <v>89301501</v>
      </c>
      <c r="D330" s="740" t="s">
        <v>4513</v>
      </c>
      <c r="E330" s="741" t="s">
        <v>3098</v>
      </c>
      <c r="F330" s="661" t="s">
        <v>3085</v>
      </c>
      <c r="G330" s="661" t="s">
        <v>3144</v>
      </c>
      <c r="H330" s="661" t="s">
        <v>581</v>
      </c>
      <c r="I330" s="661" t="s">
        <v>604</v>
      </c>
      <c r="J330" s="661" t="s">
        <v>605</v>
      </c>
      <c r="K330" s="661" t="s">
        <v>606</v>
      </c>
      <c r="L330" s="662">
        <v>104.66</v>
      </c>
      <c r="M330" s="662">
        <v>627.95999999999992</v>
      </c>
      <c r="N330" s="661">
        <v>6</v>
      </c>
      <c r="O330" s="742">
        <v>3</v>
      </c>
      <c r="P330" s="662">
        <v>104.66</v>
      </c>
      <c r="Q330" s="677">
        <v>0.16666666666666669</v>
      </c>
      <c r="R330" s="661">
        <v>1</v>
      </c>
      <c r="S330" s="677">
        <v>0.16666666666666666</v>
      </c>
      <c r="T330" s="742">
        <v>0.5</v>
      </c>
      <c r="U330" s="700">
        <v>0.16666666666666666</v>
      </c>
    </row>
    <row r="331" spans="1:21" ht="14.4" customHeight="1" x14ac:dyDescent="0.3">
      <c r="A331" s="660">
        <v>50</v>
      </c>
      <c r="B331" s="661" t="s">
        <v>580</v>
      </c>
      <c r="C331" s="661">
        <v>89301501</v>
      </c>
      <c r="D331" s="740" t="s">
        <v>4513</v>
      </c>
      <c r="E331" s="741" t="s">
        <v>3098</v>
      </c>
      <c r="F331" s="661" t="s">
        <v>3085</v>
      </c>
      <c r="G331" s="661" t="s">
        <v>3144</v>
      </c>
      <c r="H331" s="661" t="s">
        <v>581</v>
      </c>
      <c r="I331" s="661" t="s">
        <v>3453</v>
      </c>
      <c r="J331" s="661" t="s">
        <v>3327</v>
      </c>
      <c r="K331" s="661" t="s">
        <v>606</v>
      </c>
      <c r="L331" s="662">
        <v>104.66</v>
      </c>
      <c r="M331" s="662">
        <v>209.32</v>
      </c>
      <c r="N331" s="661">
        <v>2</v>
      </c>
      <c r="O331" s="742">
        <v>1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50</v>
      </c>
      <c r="B332" s="661" t="s">
        <v>580</v>
      </c>
      <c r="C332" s="661">
        <v>89301501</v>
      </c>
      <c r="D332" s="740" t="s">
        <v>4513</v>
      </c>
      <c r="E332" s="741" t="s">
        <v>3098</v>
      </c>
      <c r="F332" s="661" t="s">
        <v>3085</v>
      </c>
      <c r="G332" s="661" t="s">
        <v>3144</v>
      </c>
      <c r="H332" s="661" t="s">
        <v>581</v>
      </c>
      <c r="I332" s="661" t="s">
        <v>3318</v>
      </c>
      <c r="J332" s="661" t="s">
        <v>3327</v>
      </c>
      <c r="K332" s="661" t="s">
        <v>606</v>
      </c>
      <c r="L332" s="662">
        <v>0</v>
      </c>
      <c r="M332" s="662">
        <v>0</v>
      </c>
      <c r="N332" s="661">
        <v>1</v>
      </c>
      <c r="O332" s="742">
        <v>0.5</v>
      </c>
      <c r="P332" s="662"/>
      <c r="Q332" s="677"/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50</v>
      </c>
      <c r="B333" s="661" t="s">
        <v>580</v>
      </c>
      <c r="C333" s="661">
        <v>89301501</v>
      </c>
      <c r="D333" s="740" t="s">
        <v>4513</v>
      </c>
      <c r="E333" s="741" t="s">
        <v>3098</v>
      </c>
      <c r="F333" s="661" t="s">
        <v>3085</v>
      </c>
      <c r="G333" s="661" t="s">
        <v>3144</v>
      </c>
      <c r="H333" s="661" t="s">
        <v>581</v>
      </c>
      <c r="I333" s="661" t="s">
        <v>3454</v>
      </c>
      <c r="J333" s="661" t="s">
        <v>3327</v>
      </c>
      <c r="K333" s="661" t="s">
        <v>606</v>
      </c>
      <c r="L333" s="662">
        <v>0</v>
      </c>
      <c r="M333" s="662">
        <v>0</v>
      </c>
      <c r="N333" s="661">
        <v>4</v>
      </c>
      <c r="O333" s="742">
        <v>2</v>
      </c>
      <c r="P333" s="662"/>
      <c r="Q333" s="677"/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50</v>
      </c>
      <c r="B334" s="661" t="s">
        <v>580</v>
      </c>
      <c r="C334" s="661">
        <v>89301501</v>
      </c>
      <c r="D334" s="740" t="s">
        <v>4513</v>
      </c>
      <c r="E334" s="741" t="s">
        <v>3098</v>
      </c>
      <c r="F334" s="661" t="s">
        <v>3085</v>
      </c>
      <c r="G334" s="661" t="s">
        <v>3144</v>
      </c>
      <c r="H334" s="661" t="s">
        <v>581</v>
      </c>
      <c r="I334" s="661" t="s">
        <v>3455</v>
      </c>
      <c r="J334" s="661" t="s">
        <v>3456</v>
      </c>
      <c r="K334" s="661" t="s">
        <v>3457</v>
      </c>
      <c r="L334" s="662">
        <v>0</v>
      </c>
      <c r="M334" s="662">
        <v>0</v>
      </c>
      <c r="N334" s="661">
        <v>1</v>
      </c>
      <c r="O334" s="742">
        <v>0.5</v>
      </c>
      <c r="P334" s="662"/>
      <c r="Q334" s="677"/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50</v>
      </c>
      <c r="B335" s="661" t="s">
        <v>580</v>
      </c>
      <c r="C335" s="661">
        <v>89301501</v>
      </c>
      <c r="D335" s="740" t="s">
        <v>4513</v>
      </c>
      <c r="E335" s="741" t="s">
        <v>3098</v>
      </c>
      <c r="F335" s="661" t="s">
        <v>3085</v>
      </c>
      <c r="G335" s="661" t="s">
        <v>3144</v>
      </c>
      <c r="H335" s="661" t="s">
        <v>581</v>
      </c>
      <c r="I335" s="661" t="s">
        <v>3458</v>
      </c>
      <c r="J335" s="661" t="s">
        <v>3459</v>
      </c>
      <c r="K335" s="661" t="s">
        <v>606</v>
      </c>
      <c r="L335" s="662">
        <v>0</v>
      </c>
      <c r="M335" s="662">
        <v>0</v>
      </c>
      <c r="N335" s="661">
        <v>2</v>
      </c>
      <c r="O335" s="742">
        <v>1</v>
      </c>
      <c r="P335" s="662"/>
      <c r="Q335" s="677"/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50</v>
      </c>
      <c r="B336" s="661" t="s">
        <v>580</v>
      </c>
      <c r="C336" s="661">
        <v>89301501</v>
      </c>
      <c r="D336" s="740" t="s">
        <v>4513</v>
      </c>
      <c r="E336" s="741" t="s">
        <v>3098</v>
      </c>
      <c r="F336" s="661" t="s">
        <v>3085</v>
      </c>
      <c r="G336" s="661" t="s">
        <v>3144</v>
      </c>
      <c r="H336" s="661" t="s">
        <v>581</v>
      </c>
      <c r="I336" s="661" t="s">
        <v>3460</v>
      </c>
      <c r="J336" s="661" t="s">
        <v>3456</v>
      </c>
      <c r="K336" s="661" t="s">
        <v>3461</v>
      </c>
      <c r="L336" s="662">
        <v>0</v>
      </c>
      <c r="M336" s="662">
        <v>0</v>
      </c>
      <c r="N336" s="661">
        <v>1</v>
      </c>
      <c r="O336" s="742">
        <v>0.5</v>
      </c>
      <c r="P336" s="662"/>
      <c r="Q336" s="677"/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50</v>
      </c>
      <c r="B337" s="661" t="s">
        <v>580</v>
      </c>
      <c r="C337" s="661">
        <v>89301501</v>
      </c>
      <c r="D337" s="740" t="s">
        <v>4513</v>
      </c>
      <c r="E337" s="741" t="s">
        <v>3098</v>
      </c>
      <c r="F337" s="661" t="s">
        <v>3085</v>
      </c>
      <c r="G337" s="661" t="s">
        <v>3144</v>
      </c>
      <c r="H337" s="661" t="s">
        <v>581</v>
      </c>
      <c r="I337" s="661" t="s">
        <v>3462</v>
      </c>
      <c r="J337" s="661" t="s">
        <v>605</v>
      </c>
      <c r="K337" s="661" t="s">
        <v>606</v>
      </c>
      <c r="L337" s="662">
        <v>0</v>
      </c>
      <c r="M337" s="662">
        <v>0</v>
      </c>
      <c r="N337" s="661">
        <v>1</v>
      </c>
      <c r="O337" s="742">
        <v>0.5</v>
      </c>
      <c r="P337" s="662"/>
      <c r="Q337" s="677"/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50</v>
      </c>
      <c r="B338" s="661" t="s">
        <v>580</v>
      </c>
      <c r="C338" s="661">
        <v>89301501</v>
      </c>
      <c r="D338" s="740" t="s">
        <v>4513</v>
      </c>
      <c r="E338" s="741" t="s">
        <v>3098</v>
      </c>
      <c r="F338" s="661" t="s">
        <v>3085</v>
      </c>
      <c r="G338" s="661" t="s">
        <v>3144</v>
      </c>
      <c r="H338" s="661" t="s">
        <v>1608</v>
      </c>
      <c r="I338" s="661" t="s">
        <v>3229</v>
      </c>
      <c r="J338" s="661" t="s">
        <v>1910</v>
      </c>
      <c r="K338" s="661" t="s">
        <v>3230</v>
      </c>
      <c r="L338" s="662">
        <v>774.4</v>
      </c>
      <c r="M338" s="662">
        <v>1548.8</v>
      </c>
      <c r="N338" s="661">
        <v>2</v>
      </c>
      <c r="O338" s="742">
        <v>1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50</v>
      </c>
      <c r="B339" s="661" t="s">
        <v>580</v>
      </c>
      <c r="C339" s="661">
        <v>89301501</v>
      </c>
      <c r="D339" s="740" t="s">
        <v>4513</v>
      </c>
      <c r="E339" s="741" t="s">
        <v>3098</v>
      </c>
      <c r="F339" s="661" t="s">
        <v>3085</v>
      </c>
      <c r="G339" s="661" t="s">
        <v>3144</v>
      </c>
      <c r="H339" s="661" t="s">
        <v>1608</v>
      </c>
      <c r="I339" s="661" t="s">
        <v>3229</v>
      </c>
      <c r="J339" s="661" t="s">
        <v>1910</v>
      </c>
      <c r="K339" s="661" t="s">
        <v>3230</v>
      </c>
      <c r="L339" s="662">
        <v>195.36</v>
      </c>
      <c r="M339" s="662">
        <v>2735.0400000000004</v>
      </c>
      <c r="N339" s="661">
        <v>14</v>
      </c>
      <c r="O339" s="742">
        <v>7</v>
      </c>
      <c r="P339" s="662">
        <v>586.08000000000004</v>
      </c>
      <c r="Q339" s="677">
        <v>0.21428571428571427</v>
      </c>
      <c r="R339" s="661">
        <v>3</v>
      </c>
      <c r="S339" s="677">
        <v>0.21428571428571427</v>
      </c>
      <c r="T339" s="742">
        <v>1.5</v>
      </c>
      <c r="U339" s="700">
        <v>0.21428571428571427</v>
      </c>
    </row>
    <row r="340" spans="1:21" ht="14.4" customHeight="1" x14ac:dyDescent="0.3">
      <c r="A340" s="660">
        <v>50</v>
      </c>
      <c r="B340" s="661" t="s">
        <v>580</v>
      </c>
      <c r="C340" s="661">
        <v>89301501</v>
      </c>
      <c r="D340" s="740" t="s">
        <v>4513</v>
      </c>
      <c r="E340" s="741" t="s">
        <v>3098</v>
      </c>
      <c r="F340" s="661" t="s">
        <v>3085</v>
      </c>
      <c r="G340" s="661" t="s">
        <v>3144</v>
      </c>
      <c r="H340" s="661" t="s">
        <v>581</v>
      </c>
      <c r="I340" s="661" t="s">
        <v>3463</v>
      </c>
      <c r="J340" s="661" t="s">
        <v>3464</v>
      </c>
      <c r="K340" s="661" t="s">
        <v>3334</v>
      </c>
      <c r="L340" s="662">
        <v>0</v>
      </c>
      <c r="M340" s="662">
        <v>0</v>
      </c>
      <c r="N340" s="661">
        <v>1</v>
      </c>
      <c r="O340" s="742">
        <v>0.5</v>
      </c>
      <c r="P340" s="662"/>
      <c r="Q340" s="677"/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50</v>
      </c>
      <c r="B341" s="661" t="s">
        <v>580</v>
      </c>
      <c r="C341" s="661">
        <v>89301501</v>
      </c>
      <c r="D341" s="740" t="s">
        <v>4513</v>
      </c>
      <c r="E341" s="741" t="s">
        <v>3098</v>
      </c>
      <c r="F341" s="661" t="s">
        <v>3085</v>
      </c>
      <c r="G341" s="661" t="s">
        <v>3465</v>
      </c>
      <c r="H341" s="661" t="s">
        <v>581</v>
      </c>
      <c r="I341" s="661" t="s">
        <v>3466</v>
      </c>
      <c r="J341" s="661" t="s">
        <v>3467</v>
      </c>
      <c r="K341" s="661" t="s">
        <v>3468</v>
      </c>
      <c r="L341" s="662">
        <v>0</v>
      </c>
      <c r="M341" s="662">
        <v>0</v>
      </c>
      <c r="N341" s="661">
        <v>1</v>
      </c>
      <c r="O341" s="742">
        <v>1</v>
      </c>
      <c r="P341" s="662"/>
      <c r="Q341" s="677"/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50</v>
      </c>
      <c r="B342" s="661" t="s">
        <v>580</v>
      </c>
      <c r="C342" s="661">
        <v>89301501</v>
      </c>
      <c r="D342" s="740" t="s">
        <v>4513</v>
      </c>
      <c r="E342" s="741" t="s">
        <v>3098</v>
      </c>
      <c r="F342" s="661" t="s">
        <v>3085</v>
      </c>
      <c r="G342" s="661" t="s">
        <v>3469</v>
      </c>
      <c r="H342" s="661" t="s">
        <v>581</v>
      </c>
      <c r="I342" s="661" t="s">
        <v>3470</v>
      </c>
      <c r="J342" s="661" t="s">
        <v>3471</v>
      </c>
      <c r="K342" s="661" t="s">
        <v>3472</v>
      </c>
      <c r="L342" s="662">
        <v>0</v>
      </c>
      <c r="M342" s="662">
        <v>0</v>
      </c>
      <c r="N342" s="661">
        <v>3</v>
      </c>
      <c r="O342" s="742">
        <v>1</v>
      </c>
      <c r="P342" s="662"/>
      <c r="Q342" s="677"/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50</v>
      </c>
      <c r="B343" s="661" t="s">
        <v>580</v>
      </c>
      <c r="C343" s="661">
        <v>89301501</v>
      </c>
      <c r="D343" s="740" t="s">
        <v>4513</v>
      </c>
      <c r="E343" s="741" t="s">
        <v>3098</v>
      </c>
      <c r="F343" s="661" t="s">
        <v>3085</v>
      </c>
      <c r="G343" s="661" t="s">
        <v>3149</v>
      </c>
      <c r="H343" s="661" t="s">
        <v>581</v>
      </c>
      <c r="I343" s="661" t="s">
        <v>3150</v>
      </c>
      <c r="J343" s="661" t="s">
        <v>3151</v>
      </c>
      <c r="K343" s="661" t="s">
        <v>3028</v>
      </c>
      <c r="L343" s="662">
        <v>0</v>
      </c>
      <c r="M343" s="662">
        <v>0</v>
      </c>
      <c r="N343" s="661">
        <v>28</v>
      </c>
      <c r="O343" s="742">
        <v>14</v>
      </c>
      <c r="P343" s="662">
        <v>0</v>
      </c>
      <c r="Q343" s="677"/>
      <c r="R343" s="661">
        <v>4</v>
      </c>
      <c r="S343" s="677">
        <v>0.14285714285714285</v>
      </c>
      <c r="T343" s="742">
        <v>2</v>
      </c>
      <c r="U343" s="700">
        <v>0.14285714285714285</v>
      </c>
    </row>
    <row r="344" spans="1:21" ht="14.4" customHeight="1" x14ac:dyDescent="0.3">
      <c r="A344" s="660">
        <v>50</v>
      </c>
      <c r="B344" s="661" t="s">
        <v>580</v>
      </c>
      <c r="C344" s="661">
        <v>89301501</v>
      </c>
      <c r="D344" s="740" t="s">
        <v>4513</v>
      </c>
      <c r="E344" s="741" t="s">
        <v>3098</v>
      </c>
      <c r="F344" s="661" t="s">
        <v>3085</v>
      </c>
      <c r="G344" s="661" t="s">
        <v>3149</v>
      </c>
      <c r="H344" s="661" t="s">
        <v>581</v>
      </c>
      <c r="I344" s="661" t="s">
        <v>1153</v>
      </c>
      <c r="J344" s="661" t="s">
        <v>1143</v>
      </c>
      <c r="K344" s="661" t="s">
        <v>864</v>
      </c>
      <c r="L344" s="662">
        <v>30.65</v>
      </c>
      <c r="M344" s="662">
        <v>214.55</v>
      </c>
      <c r="N344" s="661">
        <v>7</v>
      </c>
      <c r="O344" s="742">
        <v>3.5</v>
      </c>
      <c r="P344" s="662">
        <v>30.65</v>
      </c>
      <c r="Q344" s="677">
        <v>0.14285714285714285</v>
      </c>
      <c r="R344" s="661">
        <v>1</v>
      </c>
      <c r="S344" s="677">
        <v>0.14285714285714285</v>
      </c>
      <c r="T344" s="742">
        <v>0.5</v>
      </c>
      <c r="U344" s="700">
        <v>0.14285714285714285</v>
      </c>
    </row>
    <row r="345" spans="1:21" ht="14.4" customHeight="1" x14ac:dyDescent="0.3">
      <c r="A345" s="660">
        <v>50</v>
      </c>
      <c r="B345" s="661" t="s">
        <v>580</v>
      </c>
      <c r="C345" s="661">
        <v>89301501</v>
      </c>
      <c r="D345" s="740" t="s">
        <v>4513</v>
      </c>
      <c r="E345" s="741" t="s">
        <v>3098</v>
      </c>
      <c r="F345" s="661" t="s">
        <v>3085</v>
      </c>
      <c r="G345" s="661" t="s">
        <v>3149</v>
      </c>
      <c r="H345" s="661" t="s">
        <v>581</v>
      </c>
      <c r="I345" s="661" t="s">
        <v>1153</v>
      </c>
      <c r="J345" s="661" t="s">
        <v>1143</v>
      </c>
      <c r="K345" s="661" t="s">
        <v>864</v>
      </c>
      <c r="L345" s="662">
        <v>27.57</v>
      </c>
      <c r="M345" s="662">
        <v>110.28</v>
      </c>
      <c r="N345" s="661">
        <v>4</v>
      </c>
      <c r="O345" s="742">
        <v>2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50</v>
      </c>
      <c r="B346" s="661" t="s">
        <v>580</v>
      </c>
      <c r="C346" s="661">
        <v>89301501</v>
      </c>
      <c r="D346" s="740" t="s">
        <v>4513</v>
      </c>
      <c r="E346" s="741" t="s">
        <v>3098</v>
      </c>
      <c r="F346" s="661" t="s">
        <v>3085</v>
      </c>
      <c r="G346" s="661" t="s">
        <v>3149</v>
      </c>
      <c r="H346" s="661" t="s">
        <v>581</v>
      </c>
      <c r="I346" s="661" t="s">
        <v>1142</v>
      </c>
      <c r="J346" s="661" t="s">
        <v>1143</v>
      </c>
      <c r="K346" s="661" t="s">
        <v>1144</v>
      </c>
      <c r="L346" s="662">
        <v>61.29</v>
      </c>
      <c r="M346" s="662">
        <v>122.58</v>
      </c>
      <c r="N346" s="661">
        <v>2</v>
      </c>
      <c r="O346" s="742">
        <v>1</v>
      </c>
      <c r="P346" s="662">
        <v>61.29</v>
      </c>
      <c r="Q346" s="677">
        <v>0.5</v>
      </c>
      <c r="R346" s="661">
        <v>1</v>
      </c>
      <c r="S346" s="677">
        <v>0.5</v>
      </c>
      <c r="T346" s="742">
        <v>0.5</v>
      </c>
      <c r="U346" s="700">
        <v>0.5</v>
      </c>
    </row>
    <row r="347" spans="1:21" ht="14.4" customHeight="1" x14ac:dyDescent="0.3">
      <c r="A347" s="660">
        <v>50</v>
      </c>
      <c r="B347" s="661" t="s">
        <v>580</v>
      </c>
      <c r="C347" s="661">
        <v>89301501</v>
      </c>
      <c r="D347" s="740" t="s">
        <v>4513</v>
      </c>
      <c r="E347" s="741" t="s">
        <v>3098</v>
      </c>
      <c r="F347" s="661" t="s">
        <v>3085</v>
      </c>
      <c r="G347" s="661" t="s">
        <v>3149</v>
      </c>
      <c r="H347" s="661" t="s">
        <v>581</v>
      </c>
      <c r="I347" s="661" t="s">
        <v>3473</v>
      </c>
      <c r="J347" s="661" t="s">
        <v>1247</v>
      </c>
      <c r="K347" s="661" t="s">
        <v>3474</v>
      </c>
      <c r="L347" s="662">
        <v>30.65</v>
      </c>
      <c r="M347" s="662">
        <v>30.65</v>
      </c>
      <c r="N347" s="661">
        <v>1</v>
      </c>
      <c r="O347" s="742">
        <v>0.5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50</v>
      </c>
      <c r="B348" s="661" t="s">
        <v>580</v>
      </c>
      <c r="C348" s="661">
        <v>89301501</v>
      </c>
      <c r="D348" s="740" t="s">
        <v>4513</v>
      </c>
      <c r="E348" s="741" t="s">
        <v>3098</v>
      </c>
      <c r="F348" s="661" t="s">
        <v>3085</v>
      </c>
      <c r="G348" s="661" t="s">
        <v>3149</v>
      </c>
      <c r="H348" s="661" t="s">
        <v>581</v>
      </c>
      <c r="I348" s="661" t="s">
        <v>3231</v>
      </c>
      <c r="J348" s="661" t="s">
        <v>3151</v>
      </c>
      <c r="K348" s="661" t="s">
        <v>3232</v>
      </c>
      <c r="L348" s="662">
        <v>34.31</v>
      </c>
      <c r="M348" s="662">
        <v>514.65000000000009</v>
      </c>
      <c r="N348" s="661">
        <v>15</v>
      </c>
      <c r="O348" s="742">
        <v>7.5</v>
      </c>
      <c r="P348" s="662">
        <v>68.62</v>
      </c>
      <c r="Q348" s="677">
        <v>0.13333333333333333</v>
      </c>
      <c r="R348" s="661">
        <v>2</v>
      </c>
      <c r="S348" s="677">
        <v>0.13333333333333333</v>
      </c>
      <c r="T348" s="742">
        <v>1</v>
      </c>
      <c r="U348" s="700">
        <v>0.13333333333333333</v>
      </c>
    </row>
    <row r="349" spans="1:21" ht="14.4" customHeight="1" x14ac:dyDescent="0.3">
      <c r="A349" s="660">
        <v>50</v>
      </c>
      <c r="B349" s="661" t="s">
        <v>580</v>
      </c>
      <c r="C349" s="661">
        <v>89301501</v>
      </c>
      <c r="D349" s="740" t="s">
        <v>4513</v>
      </c>
      <c r="E349" s="741" t="s">
        <v>3098</v>
      </c>
      <c r="F349" s="661" t="s">
        <v>3085</v>
      </c>
      <c r="G349" s="661" t="s">
        <v>3149</v>
      </c>
      <c r="H349" s="661" t="s">
        <v>581</v>
      </c>
      <c r="I349" s="661" t="s">
        <v>3231</v>
      </c>
      <c r="J349" s="661" t="s">
        <v>3151</v>
      </c>
      <c r="K349" s="661" t="s">
        <v>3232</v>
      </c>
      <c r="L349" s="662">
        <v>30.88</v>
      </c>
      <c r="M349" s="662">
        <v>123.52</v>
      </c>
      <c r="N349" s="661">
        <v>4</v>
      </c>
      <c r="O349" s="742">
        <v>2</v>
      </c>
      <c r="P349" s="662">
        <v>30.88</v>
      </c>
      <c r="Q349" s="677">
        <v>0.25</v>
      </c>
      <c r="R349" s="661">
        <v>1</v>
      </c>
      <c r="S349" s="677">
        <v>0.25</v>
      </c>
      <c r="T349" s="742">
        <v>0.5</v>
      </c>
      <c r="U349" s="700">
        <v>0.25</v>
      </c>
    </row>
    <row r="350" spans="1:21" ht="14.4" customHeight="1" x14ac:dyDescent="0.3">
      <c r="A350" s="660">
        <v>50</v>
      </c>
      <c r="B350" s="661" t="s">
        <v>580</v>
      </c>
      <c r="C350" s="661">
        <v>89301501</v>
      </c>
      <c r="D350" s="740" t="s">
        <v>4513</v>
      </c>
      <c r="E350" s="741" t="s">
        <v>3098</v>
      </c>
      <c r="F350" s="661" t="s">
        <v>3085</v>
      </c>
      <c r="G350" s="661" t="s">
        <v>3475</v>
      </c>
      <c r="H350" s="661" t="s">
        <v>1608</v>
      </c>
      <c r="I350" s="661" t="s">
        <v>3476</v>
      </c>
      <c r="J350" s="661" t="s">
        <v>3477</v>
      </c>
      <c r="K350" s="661" t="s">
        <v>3478</v>
      </c>
      <c r="L350" s="662">
        <v>215.92</v>
      </c>
      <c r="M350" s="662">
        <v>215.92</v>
      </c>
      <c r="N350" s="661">
        <v>1</v>
      </c>
      <c r="O350" s="742">
        <v>0.5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50</v>
      </c>
      <c r="B351" s="661" t="s">
        <v>580</v>
      </c>
      <c r="C351" s="661">
        <v>89301501</v>
      </c>
      <c r="D351" s="740" t="s">
        <v>4513</v>
      </c>
      <c r="E351" s="741" t="s">
        <v>3098</v>
      </c>
      <c r="F351" s="661" t="s">
        <v>3085</v>
      </c>
      <c r="G351" s="661" t="s">
        <v>3479</v>
      </c>
      <c r="H351" s="661" t="s">
        <v>581</v>
      </c>
      <c r="I351" s="661" t="s">
        <v>929</v>
      </c>
      <c r="J351" s="661" t="s">
        <v>3480</v>
      </c>
      <c r="K351" s="661" t="s">
        <v>3481</v>
      </c>
      <c r="L351" s="662">
        <v>91.14</v>
      </c>
      <c r="M351" s="662">
        <v>364.56</v>
      </c>
      <c r="N351" s="661">
        <v>4</v>
      </c>
      <c r="O351" s="742">
        <v>2.5</v>
      </c>
      <c r="P351" s="662">
        <v>91.14</v>
      </c>
      <c r="Q351" s="677">
        <v>0.25</v>
      </c>
      <c r="R351" s="661">
        <v>1</v>
      </c>
      <c r="S351" s="677">
        <v>0.25</v>
      </c>
      <c r="T351" s="742">
        <v>0.5</v>
      </c>
      <c r="U351" s="700">
        <v>0.2</v>
      </c>
    </row>
    <row r="352" spans="1:21" ht="14.4" customHeight="1" x14ac:dyDescent="0.3">
      <c r="A352" s="660">
        <v>50</v>
      </c>
      <c r="B352" s="661" t="s">
        <v>580</v>
      </c>
      <c r="C352" s="661">
        <v>89301501</v>
      </c>
      <c r="D352" s="740" t="s">
        <v>4513</v>
      </c>
      <c r="E352" s="741" t="s">
        <v>3098</v>
      </c>
      <c r="F352" s="661" t="s">
        <v>3085</v>
      </c>
      <c r="G352" s="661" t="s">
        <v>3482</v>
      </c>
      <c r="H352" s="661" t="s">
        <v>1608</v>
      </c>
      <c r="I352" s="661" t="s">
        <v>1644</v>
      </c>
      <c r="J352" s="661" t="s">
        <v>2933</v>
      </c>
      <c r="K352" s="661" t="s">
        <v>2934</v>
      </c>
      <c r="L352" s="662">
        <v>97.97</v>
      </c>
      <c r="M352" s="662">
        <v>97.97</v>
      </c>
      <c r="N352" s="661">
        <v>1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50</v>
      </c>
      <c r="B353" s="661" t="s">
        <v>580</v>
      </c>
      <c r="C353" s="661">
        <v>89301501</v>
      </c>
      <c r="D353" s="740" t="s">
        <v>4513</v>
      </c>
      <c r="E353" s="741" t="s">
        <v>3098</v>
      </c>
      <c r="F353" s="661" t="s">
        <v>3085</v>
      </c>
      <c r="G353" s="661" t="s">
        <v>3483</v>
      </c>
      <c r="H353" s="661" t="s">
        <v>581</v>
      </c>
      <c r="I353" s="661" t="s">
        <v>3484</v>
      </c>
      <c r="J353" s="661" t="s">
        <v>3485</v>
      </c>
      <c r="K353" s="661" t="s">
        <v>2590</v>
      </c>
      <c r="L353" s="662">
        <v>54.88</v>
      </c>
      <c r="M353" s="662">
        <v>54.88</v>
      </c>
      <c r="N353" s="661">
        <v>1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50</v>
      </c>
      <c r="B354" s="661" t="s">
        <v>580</v>
      </c>
      <c r="C354" s="661">
        <v>89301501</v>
      </c>
      <c r="D354" s="740" t="s">
        <v>4513</v>
      </c>
      <c r="E354" s="741" t="s">
        <v>3098</v>
      </c>
      <c r="F354" s="661" t="s">
        <v>3085</v>
      </c>
      <c r="G354" s="661" t="s">
        <v>3233</v>
      </c>
      <c r="H354" s="661" t="s">
        <v>1608</v>
      </c>
      <c r="I354" s="661" t="s">
        <v>3236</v>
      </c>
      <c r="J354" s="661" t="s">
        <v>3237</v>
      </c>
      <c r="K354" s="661" t="s">
        <v>3238</v>
      </c>
      <c r="L354" s="662">
        <v>50.57</v>
      </c>
      <c r="M354" s="662">
        <v>101.14</v>
      </c>
      <c r="N354" s="661">
        <v>2</v>
      </c>
      <c r="O354" s="742">
        <v>1</v>
      </c>
      <c r="P354" s="662">
        <v>50.57</v>
      </c>
      <c r="Q354" s="677">
        <v>0.5</v>
      </c>
      <c r="R354" s="661">
        <v>1</v>
      </c>
      <c r="S354" s="677">
        <v>0.5</v>
      </c>
      <c r="T354" s="742">
        <v>0.5</v>
      </c>
      <c r="U354" s="700">
        <v>0.5</v>
      </c>
    </row>
    <row r="355" spans="1:21" ht="14.4" customHeight="1" x14ac:dyDescent="0.3">
      <c r="A355" s="660">
        <v>50</v>
      </c>
      <c r="B355" s="661" t="s">
        <v>580</v>
      </c>
      <c r="C355" s="661">
        <v>89301501</v>
      </c>
      <c r="D355" s="740" t="s">
        <v>4513</v>
      </c>
      <c r="E355" s="741" t="s">
        <v>3098</v>
      </c>
      <c r="F355" s="661" t="s">
        <v>3085</v>
      </c>
      <c r="G355" s="661" t="s">
        <v>3233</v>
      </c>
      <c r="H355" s="661" t="s">
        <v>581</v>
      </c>
      <c r="I355" s="661" t="s">
        <v>3486</v>
      </c>
      <c r="J355" s="661" t="s">
        <v>1682</v>
      </c>
      <c r="K355" s="661" t="s">
        <v>3487</v>
      </c>
      <c r="L355" s="662">
        <v>0</v>
      </c>
      <c r="M355" s="662">
        <v>0</v>
      </c>
      <c r="N355" s="661">
        <v>1</v>
      </c>
      <c r="O355" s="742">
        <v>0.5</v>
      </c>
      <c r="P355" s="662"/>
      <c r="Q355" s="677"/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50</v>
      </c>
      <c r="B356" s="661" t="s">
        <v>580</v>
      </c>
      <c r="C356" s="661">
        <v>89301501</v>
      </c>
      <c r="D356" s="740" t="s">
        <v>4513</v>
      </c>
      <c r="E356" s="741" t="s">
        <v>3098</v>
      </c>
      <c r="F356" s="661" t="s">
        <v>3085</v>
      </c>
      <c r="G356" s="661" t="s">
        <v>3233</v>
      </c>
      <c r="H356" s="661" t="s">
        <v>1608</v>
      </c>
      <c r="I356" s="661" t="s">
        <v>1681</v>
      </c>
      <c r="J356" s="661" t="s">
        <v>1682</v>
      </c>
      <c r="K356" s="661" t="s">
        <v>2995</v>
      </c>
      <c r="L356" s="662">
        <v>86.76</v>
      </c>
      <c r="M356" s="662">
        <v>86.76</v>
      </c>
      <c r="N356" s="661">
        <v>1</v>
      </c>
      <c r="O356" s="742">
        <v>0.5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50</v>
      </c>
      <c r="B357" s="661" t="s">
        <v>580</v>
      </c>
      <c r="C357" s="661">
        <v>89301501</v>
      </c>
      <c r="D357" s="740" t="s">
        <v>4513</v>
      </c>
      <c r="E357" s="741" t="s">
        <v>3098</v>
      </c>
      <c r="F357" s="661" t="s">
        <v>3085</v>
      </c>
      <c r="G357" s="661" t="s">
        <v>3233</v>
      </c>
      <c r="H357" s="661" t="s">
        <v>581</v>
      </c>
      <c r="I357" s="661" t="s">
        <v>1283</v>
      </c>
      <c r="J357" s="661" t="s">
        <v>3488</v>
      </c>
      <c r="K357" s="661" t="s">
        <v>3489</v>
      </c>
      <c r="L357" s="662">
        <v>86.76</v>
      </c>
      <c r="M357" s="662">
        <v>173.52</v>
      </c>
      <c r="N357" s="661">
        <v>2</v>
      </c>
      <c r="O357" s="742">
        <v>1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50</v>
      </c>
      <c r="B358" s="661" t="s">
        <v>580</v>
      </c>
      <c r="C358" s="661">
        <v>89301501</v>
      </c>
      <c r="D358" s="740" t="s">
        <v>4513</v>
      </c>
      <c r="E358" s="741" t="s">
        <v>3098</v>
      </c>
      <c r="F358" s="661" t="s">
        <v>3085</v>
      </c>
      <c r="G358" s="661" t="s">
        <v>3490</v>
      </c>
      <c r="H358" s="661" t="s">
        <v>581</v>
      </c>
      <c r="I358" s="661" t="s">
        <v>3491</v>
      </c>
      <c r="J358" s="661" t="s">
        <v>3492</v>
      </c>
      <c r="K358" s="661" t="s">
        <v>1082</v>
      </c>
      <c r="L358" s="662">
        <v>1289.42</v>
      </c>
      <c r="M358" s="662">
        <v>1289.42</v>
      </c>
      <c r="N358" s="661">
        <v>1</v>
      </c>
      <c r="O358" s="742">
        <v>0.5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50</v>
      </c>
      <c r="B359" s="661" t="s">
        <v>580</v>
      </c>
      <c r="C359" s="661">
        <v>89301501</v>
      </c>
      <c r="D359" s="740" t="s">
        <v>4513</v>
      </c>
      <c r="E359" s="741" t="s">
        <v>3098</v>
      </c>
      <c r="F359" s="661" t="s">
        <v>3085</v>
      </c>
      <c r="G359" s="661" t="s">
        <v>3155</v>
      </c>
      <c r="H359" s="661" t="s">
        <v>1608</v>
      </c>
      <c r="I359" s="661" t="s">
        <v>3245</v>
      </c>
      <c r="J359" s="661" t="s">
        <v>1913</v>
      </c>
      <c r="K359" s="661" t="s">
        <v>1914</v>
      </c>
      <c r="L359" s="662">
        <v>106.3</v>
      </c>
      <c r="M359" s="662">
        <v>531.5</v>
      </c>
      <c r="N359" s="661">
        <v>5</v>
      </c>
      <c r="O359" s="742">
        <v>3.5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50</v>
      </c>
      <c r="B360" s="661" t="s">
        <v>580</v>
      </c>
      <c r="C360" s="661">
        <v>89301501</v>
      </c>
      <c r="D360" s="740" t="s">
        <v>4513</v>
      </c>
      <c r="E360" s="741" t="s">
        <v>3098</v>
      </c>
      <c r="F360" s="661" t="s">
        <v>3085</v>
      </c>
      <c r="G360" s="661" t="s">
        <v>3155</v>
      </c>
      <c r="H360" s="661" t="s">
        <v>581</v>
      </c>
      <c r="I360" s="661" t="s">
        <v>3493</v>
      </c>
      <c r="J360" s="661" t="s">
        <v>3494</v>
      </c>
      <c r="K360" s="661" t="s">
        <v>1914</v>
      </c>
      <c r="L360" s="662">
        <v>106.3</v>
      </c>
      <c r="M360" s="662">
        <v>318.89999999999998</v>
      </c>
      <c r="N360" s="661">
        <v>3</v>
      </c>
      <c r="O360" s="742">
        <v>2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50</v>
      </c>
      <c r="B361" s="661" t="s">
        <v>580</v>
      </c>
      <c r="C361" s="661">
        <v>89301501</v>
      </c>
      <c r="D361" s="740" t="s">
        <v>4513</v>
      </c>
      <c r="E361" s="741" t="s">
        <v>3098</v>
      </c>
      <c r="F361" s="661" t="s">
        <v>3085</v>
      </c>
      <c r="G361" s="661" t="s">
        <v>3155</v>
      </c>
      <c r="H361" s="661" t="s">
        <v>1608</v>
      </c>
      <c r="I361" s="661" t="s">
        <v>1700</v>
      </c>
      <c r="J361" s="661" t="s">
        <v>1701</v>
      </c>
      <c r="K361" s="661" t="s">
        <v>2946</v>
      </c>
      <c r="L361" s="662">
        <v>53.16</v>
      </c>
      <c r="M361" s="662">
        <v>159.47999999999999</v>
      </c>
      <c r="N361" s="661">
        <v>3</v>
      </c>
      <c r="O361" s="742">
        <v>2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50</v>
      </c>
      <c r="B362" s="661" t="s">
        <v>580</v>
      </c>
      <c r="C362" s="661">
        <v>89301501</v>
      </c>
      <c r="D362" s="740" t="s">
        <v>4513</v>
      </c>
      <c r="E362" s="741" t="s">
        <v>3098</v>
      </c>
      <c r="F362" s="661" t="s">
        <v>3085</v>
      </c>
      <c r="G362" s="661" t="s">
        <v>3155</v>
      </c>
      <c r="H362" s="661" t="s">
        <v>1608</v>
      </c>
      <c r="I362" s="661" t="s">
        <v>1704</v>
      </c>
      <c r="J362" s="661" t="s">
        <v>1705</v>
      </c>
      <c r="K362" s="661" t="s">
        <v>2947</v>
      </c>
      <c r="L362" s="662">
        <v>90.35</v>
      </c>
      <c r="M362" s="662">
        <v>90.35</v>
      </c>
      <c r="N362" s="661">
        <v>1</v>
      </c>
      <c r="O362" s="742">
        <v>1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50</v>
      </c>
      <c r="B363" s="661" t="s">
        <v>580</v>
      </c>
      <c r="C363" s="661">
        <v>89301501</v>
      </c>
      <c r="D363" s="740" t="s">
        <v>4513</v>
      </c>
      <c r="E363" s="741" t="s">
        <v>3098</v>
      </c>
      <c r="F363" s="661" t="s">
        <v>3085</v>
      </c>
      <c r="G363" s="661" t="s">
        <v>3155</v>
      </c>
      <c r="H363" s="661" t="s">
        <v>581</v>
      </c>
      <c r="I363" s="661" t="s">
        <v>3495</v>
      </c>
      <c r="J363" s="661" t="s">
        <v>3496</v>
      </c>
      <c r="K363" s="661" t="s">
        <v>3497</v>
      </c>
      <c r="L363" s="662">
        <v>0</v>
      </c>
      <c r="M363" s="662">
        <v>0</v>
      </c>
      <c r="N363" s="661">
        <v>1</v>
      </c>
      <c r="O363" s="742">
        <v>0.5</v>
      </c>
      <c r="P363" s="662"/>
      <c r="Q363" s="677"/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50</v>
      </c>
      <c r="B364" s="661" t="s">
        <v>580</v>
      </c>
      <c r="C364" s="661">
        <v>89301501</v>
      </c>
      <c r="D364" s="740" t="s">
        <v>4513</v>
      </c>
      <c r="E364" s="741" t="s">
        <v>3098</v>
      </c>
      <c r="F364" s="661" t="s">
        <v>3085</v>
      </c>
      <c r="G364" s="661" t="s">
        <v>3155</v>
      </c>
      <c r="H364" s="661" t="s">
        <v>1608</v>
      </c>
      <c r="I364" s="661" t="s">
        <v>1912</v>
      </c>
      <c r="J364" s="661" t="s">
        <v>1913</v>
      </c>
      <c r="K364" s="661" t="s">
        <v>1914</v>
      </c>
      <c r="L364" s="662">
        <v>106.3</v>
      </c>
      <c r="M364" s="662">
        <v>106.3</v>
      </c>
      <c r="N364" s="661">
        <v>1</v>
      </c>
      <c r="O364" s="742">
        <v>0.5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50</v>
      </c>
      <c r="B365" s="661" t="s">
        <v>580</v>
      </c>
      <c r="C365" s="661">
        <v>89301501</v>
      </c>
      <c r="D365" s="740" t="s">
        <v>4513</v>
      </c>
      <c r="E365" s="741" t="s">
        <v>3098</v>
      </c>
      <c r="F365" s="661" t="s">
        <v>3085</v>
      </c>
      <c r="G365" s="661" t="s">
        <v>3498</v>
      </c>
      <c r="H365" s="661" t="s">
        <v>581</v>
      </c>
      <c r="I365" s="661" t="s">
        <v>1508</v>
      </c>
      <c r="J365" s="661" t="s">
        <v>1509</v>
      </c>
      <c r="K365" s="661" t="s">
        <v>1510</v>
      </c>
      <c r="L365" s="662">
        <v>1226.32</v>
      </c>
      <c r="M365" s="662">
        <v>1226.32</v>
      </c>
      <c r="N365" s="661">
        <v>1</v>
      </c>
      <c r="O365" s="742">
        <v>0.5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50</v>
      </c>
      <c r="B366" s="661" t="s">
        <v>580</v>
      </c>
      <c r="C366" s="661">
        <v>89301501</v>
      </c>
      <c r="D366" s="740" t="s">
        <v>4513</v>
      </c>
      <c r="E366" s="741" t="s">
        <v>3098</v>
      </c>
      <c r="F366" s="661" t="s">
        <v>3085</v>
      </c>
      <c r="G366" s="661" t="s">
        <v>3498</v>
      </c>
      <c r="H366" s="661" t="s">
        <v>581</v>
      </c>
      <c r="I366" s="661" t="s">
        <v>3499</v>
      </c>
      <c r="J366" s="661" t="s">
        <v>1509</v>
      </c>
      <c r="K366" s="661" t="s">
        <v>3500</v>
      </c>
      <c r="L366" s="662">
        <v>0</v>
      </c>
      <c r="M366" s="662">
        <v>0</v>
      </c>
      <c r="N366" s="661">
        <v>1</v>
      </c>
      <c r="O366" s="742">
        <v>0.5</v>
      </c>
      <c r="P366" s="662"/>
      <c r="Q366" s="677"/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50</v>
      </c>
      <c r="B367" s="661" t="s">
        <v>580</v>
      </c>
      <c r="C367" s="661">
        <v>89301501</v>
      </c>
      <c r="D367" s="740" t="s">
        <v>4513</v>
      </c>
      <c r="E367" s="741" t="s">
        <v>3098</v>
      </c>
      <c r="F367" s="661" t="s">
        <v>3085</v>
      </c>
      <c r="G367" s="661" t="s">
        <v>3160</v>
      </c>
      <c r="H367" s="661" t="s">
        <v>581</v>
      </c>
      <c r="I367" s="661" t="s">
        <v>3162</v>
      </c>
      <c r="J367" s="661" t="s">
        <v>826</v>
      </c>
      <c r="K367" s="661" t="s">
        <v>3163</v>
      </c>
      <c r="L367" s="662">
        <v>23.4</v>
      </c>
      <c r="M367" s="662">
        <v>70.199999999999989</v>
      </c>
      <c r="N367" s="661">
        <v>3</v>
      </c>
      <c r="O367" s="742">
        <v>1.5</v>
      </c>
      <c r="P367" s="662">
        <v>23.4</v>
      </c>
      <c r="Q367" s="677">
        <v>0.33333333333333337</v>
      </c>
      <c r="R367" s="661">
        <v>1</v>
      </c>
      <c r="S367" s="677">
        <v>0.33333333333333331</v>
      </c>
      <c r="T367" s="742">
        <v>0.5</v>
      </c>
      <c r="U367" s="700">
        <v>0.33333333333333331</v>
      </c>
    </row>
    <row r="368" spans="1:21" ht="14.4" customHeight="1" x14ac:dyDescent="0.3">
      <c r="A368" s="660">
        <v>50</v>
      </c>
      <c r="B368" s="661" t="s">
        <v>580</v>
      </c>
      <c r="C368" s="661">
        <v>89301501</v>
      </c>
      <c r="D368" s="740" t="s">
        <v>4513</v>
      </c>
      <c r="E368" s="741" t="s">
        <v>3098</v>
      </c>
      <c r="F368" s="661" t="s">
        <v>3085</v>
      </c>
      <c r="G368" s="661" t="s">
        <v>3160</v>
      </c>
      <c r="H368" s="661" t="s">
        <v>581</v>
      </c>
      <c r="I368" s="661" t="s">
        <v>845</v>
      </c>
      <c r="J368" s="661" t="s">
        <v>645</v>
      </c>
      <c r="K368" s="661" t="s">
        <v>3164</v>
      </c>
      <c r="L368" s="662">
        <v>44.89</v>
      </c>
      <c r="M368" s="662">
        <v>134.67000000000002</v>
      </c>
      <c r="N368" s="661">
        <v>3</v>
      </c>
      <c r="O368" s="742">
        <v>1.5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50</v>
      </c>
      <c r="B369" s="661" t="s">
        <v>580</v>
      </c>
      <c r="C369" s="661">
        <v>89301501</v>
      </c>
      <c r="D369" s="740" t="s">
        <v>4513</v>
      </c>
      <c r="E369" s="741" t="s">
        <v>3098</v>
      </c>
      <c r="F369" s="661" t="s">
        <v>3085</v>
      </c>
      <c r="G369" s="661" t="s">
        <v>3160</v>
      </c>
      <c r="H369" s="661" t="s">
        <v>581</v>
      </c>
      <c r="I369" s="661" t="s">
        <v>3501</v>
      </c>
      <c r="J369" s="661" t="s">
        <v>3502</v>
      </c>
      <c r="K369" s="661" t="s">
        <v>3503</v>
      </c>
      <c r="L369" s="662">
        <v>200.07</v>
      </c>
      <c r="M369" s="662">
        <v>200.07</v>
      </c>
      <c r="N369" s="661">
        <v>1</v>
      </c>
      <c r="O369" s="742">
        <v>0.5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50</v>
      </c>
      <c r="B370" s="661" t="s">
        <v>580</v>
      </c>
      <c r="C370" s="661">
        <v>89301501</v>
      </c>
      <c r="D370" s="740" t="s">
        <v>4513</v>
      </c>
      <c r="E370" s="741" t="s">
        <v>3098</v>
      </c>
      <c r="F370" s="661" t="s">
        <v>3085</v>
      </c>
      <c r="G370" s="661" t="s">
        <v>3160</v>
      </c>
      <c r="H370" s="661" t="s">
        <v>581</v>
      </c>
      <c r="I370" s="661" t="s">
        <v>851</v>
      </c>
      <c r="J370" s="661" t="s">
        <v>3502</v>
      </c>
      <c r="K370" s="661" t="s">
        <v>919</v>
      </c>
      <c r="L370" s="662">
        <v>60.02</v>
      </c>
      <c r="M370" s="662">
        <v>60.02</v>
      </c>
      <c r="N370" s="661">
        <v>1</v>
      </c>
      <c r="O370" s="742">
        <v>0.5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50</v>
      </c>
      <c r="B371" s="661" t="s">
        <v>580</v>
      </c>
      <c r="C371" s="661">
        <v>89301501</v>
      </c>
      <c r="D371" s="740" t="s">
        <v>4513</v>
      </c>
      <c r="E371" s="741" t="s">
        <v>3098</v>
      </c>
      <c r="F371" s="661" t="s">
        <v>3085</v>
      </c>
      <c r="G371" s="661" t="s">
        <v>3160</v>
      </c>
      <c r="H371" s="661" t="s">
        <v>581</v>
      </c>
      <c r="I371" s="661" t="s">
        <v>3246</v>
      </c>
      <c r="J371" s="661" t="s">
        <v>826</v>
      </c>
      <c r="K371" s="661" t="s">
        <v>3247</v>
      </c>
      <c r="L371" s="662">
        <v>0</v>
      </c>
      <c r="M371" s="662">
        <v>0</v>
      </c>
      <c r="N371" s="661">
        <v>2</v>
      </c>
      <c r="O371" s="742">
        <v>1</v>
      </c>
      <c r="P371" s="662"/>
      <c r="Q371" s="677"/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50</v>
      </c>
      <c r="B372" s="661" t="s">
        <v>580</v>
      </c>
      <c r="C372" s="661">
        <v>89301501</v>
      </c>
      <c r="D372" s="740" t="s">
        <v>4513</v>
      </c>
      <c r="E372" s="741" t="s">
        <v>3098</v>
      </c>
      <c r="F372" s="661" t="s">
        <v>3085</v>
      </c>
      <c r="G372" s="661" t="s">
        <v>3160</v>
      </c>
      <c r="H372" s="661" t="s">
        <v>581</v>
      </c>
      <c r="I372" s="661" t="s">
        <v>3165</v>
      </c>
      <c r="J372" s="661" t="s">
        <v>1332</v>
      </c>
      <c r="K372" s="661" t="s">
        <v>3166</v>
      </c>
      <c r="L372" s="662">
        <v>0</v>
      </c>
      <c r="M372" s="662">
        <v>0</v>
      </c>
      <c r="N372" s="661">
        <v>5</v>
      </c>
      <c r="O372" s="742">
        <v>2.5</v>
      </c>
      <c r="P372" s="662">
        <v>0</v>
      </c>
      <c r="Q372" s="677"/>
      <c r="R372" s="661">
        <v>1</v>
      </c>
      <c r="S372" s="677">
        <v>0.2</v>
      </c>
      <c r="T372" s="742">
        <v>0.5</v>
      </c>
      <c r="U372" s="700">
        <v>0.2</v>
      </c>
    </row>
    <row r="373" spans="1:21" ht="14.4" customHeight="1" x14ac:dyDescent="0.3">
      <c r="A373" s="660">
        <v>50</v>
      </c>
      <c r="B373" s="661" t="s">
        <v>580</v>
      </c>
      <c r="C373" s="661">
        <v>89301501</v>
      </c>
      <c r="D373" s="740" t="s">
        <v>4513</v>
      </c>
      <c r="E373" s="741" t="s">
        <v>3098</v>
      </c>
      <c r="F373" s="661" t="s">
        <v>3085</v>
      </c>
      <c r="G373" s="661" t="s">
        <v>3160</v>
      </c>
      <c r="H373" s="661" t="s">
        <v>581</v>
      </c>
      <c r="I373" s="661" t="s">
        <v>3504</v>
      </c>
      <c r="J373" s="661" t="s">
        <v>1332</v>
      </c>
      <c r="K373" s="661" t="s">
        <v>3505</v>
      </c>
      <c r="L373" s="662">
        <v>0</v>
      </c>
      <c r="M373" s="662">
        <v>0</v>
      </c>
      <c r="N373" s="661">
        <v>2</v>
      </c>
      <c r="O373" s="742">
        <v>1</v>
      </c>
      <c r="P373" s="662"/>
      <c r="Q373" s="677"/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50</v>
      </c>
      <c r="B374" s="661" t="s">
        <v>580</v>
      </c>
      <c r="C374" s="661">
        <v>89301501</v>
      </c>
      <c r="D374" s="740" t="s">
        <v>4513</v>
      </c>
      <c r="E374" s="741" t="s">
        <v>3098</v>
      </c>
      <c r="F374" s="661" t="s">
        <v>3085</v>
      </c>
      <c r="G374" s="661" t="s">
        <v>3160</v>
      </c>
      <c r="H374" s="661" t="s">
        <v>581</v>
      </c>
      <c r="I374" s="661" t="s">
        <v>913</v>
      </c>
      <c r="J374" s="661" t="s">
        <v>1332</v>
      </c>
      <c r="K374" s="661" t="s">
        <v>3248</v>
      </c>
      <c r="L374" s="662">
        <v>33.68</v>
      </c>
      <c r="M374" s="662">
        <v>67.36</v>
      </c>
      <c r="N374" s="661">
        <v>2</v>
      </c>
      <c r="O374" s="742">
        <v>1</v>
      </c>
      <c r="P374" s="662">
        <v>33.68</v>
      </c>
      <c r="Q374" s="677">
        <v>0.5</v>
      </c>
      <c r="R374" s="661">
        <v>1</v>
      </c>
      <c r="S374" s="677">
        <v>0.5</v>
      </c>
      <c r="T374" s="742">
        <v>0.5</v>
      </c>
      <c r="U374" s="700">
        <v>0.5</v>
      </c>
    </row>
    <row r="375" spans="1:21" ht="14.4" customHeight="1" x14ac:dyDescent="0.3">
      <c r="A375" s="660">
        <v>50</v>
      </c>
      <c r="B375" s="661" t="s">
        <v>580</v>
      </c>
      <c r="C375" s="661">
        <v>89301501</v>
      </c>
      <c r="D375" s="740" t="s">
        <v>4513</v>
      </c>
      <c r="E375" s="741" t="s">
        <v>3098</v>
      </c>
      <c r="F375" s="661" t="s">
        <v>3085</v>
      </c>
      <c r="G375" s="661" t="s">
        <v>3160</v>
      </c>
      <c r="H375" s="661" t="s">
        <v>581</v>
      </c>
      <c r="I375" s="661" t="s">
        <v>917</v>
      </c>
      <c r="J375" s="661" t="s">
        <v>918</v>
      </c>
      <c r="K375" s="661" t="s">
        <v>919</v>
      </c>
      <c r="L375" s="662">
        <v>60.02</v>
      </c>
      <c r="M375" s="662">
        <v>60.02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50</v>
      </c>
      <c r="B376" s="661" t="s">
        <v>580</v>
      </c>
      <c r="C376" s="661">
        <v>89301501</v>
      </c>
      <c r="D376" s="740" t="s">
        <v>4513</v>
      </c>
      <c r="E376" s="741" t="s">
        <v>3098</v>
      </c>
      <c r="F376" s="661" t="s">
        <v>3085</v>
      </c>
      <c r="G376" s="661" t="s">
        <v>3506</v>
      </c>
      <c r="H376" s="661" t="s">
        <v>581</v>
      </c>
      <c r="I376" s="661" t="s">
        <v>933</v>
      </c>
      <c r="J376" s="661" t="s">
        <v>934</v>
      </c>
      <c r="K376" s="661" t="s">
        <v>614</v>
      </c>
      <c r="L376" s="662">
        <v>40.49</v>
      </c>
      <c r="M376" s="662">
        <v>40.49</v>
      </c>
      <c r="N376" s="661">
        <v>1</v>
      </c>
      <c r="O376" s="742">
        <v>0.5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50</v>
      </c>
      <c r="B377" s="661" t="s">
        <v>580</v>
      </c>
      <c r="C377" s="661">
        <v>89301501</v>
      </c>
      <c r="D377" s="740" t="s">
        <v>4513</v>
      </c>
      <c r="E377" s="741" t="s">
        <v>3098</v>
      </c>
      <c r="F377" s="661" t="s">
        <v>3085</v>
      </c>
      <c r="G377" s="661" t="s">
        <v>3167</v>
      </c>
      <c r="H377" s="661" t="s">
        <v>1608</v>
      </c>
      <c r="I377" s="661" t="s">
        <v>1670</v>
      </c>
      <c r="J377" s="661" t="s">
        <v>1664</v>
      </c>
      <c r="K377" s="661" t="s">
        <v>1671</v>
      </c>
      <c r="L377" s="662">
        <v>1458.07</v>
      </c>
      <c r="M377" s="662">
        <v>1458.07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50</v>
      </c>
      <c r="B378" s="661" t="s">
        <v>580</v>
      </c>
      <c r="C378" s="661">
        <v>89301501</v>
      </c>
      <c r="D378" s="740" t="s">
        <v>4513</v>
      </c>
      <c r="E378" s="741" t="s">
        <v>3098</v>
      </c>
      <c r="F378" s="661" t="s">
        <v>3085</v>
      </c>
      <c r="G378" s="661" t="s">
        <v>3167</v>
      </c>
      <c r="H378" s="661" t="s">
        <v>1608</v>
      </c>
      <c r="I378" s="661" t="s">
        <v>3507</v>
      </c>
      <c r="J378" s="661" t="s">
        <v>1717</v>
      </c>
      <c r="K378" s="661" t="s">
        <v>3508</v>
      </c>
      <c r="L378" s="662">
        <v>349.94</v>
      </c>
      <c r="M378" s="662">
        <v>349.94</v>
      </c>
      <c r="N378" s="661">
        <v>1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50</v>
      </c>
      <c r="B379" s="661" t="s">
        <v>580</v>
      </c>
      <c r="C379" s="661">
        <v>89301501</v>
      </c>
      <c r="D379" s="740" t="s">
        <v>4513</v>
      </c>
      <c r="E379" s="741" t="s">
        <v>3098</v>
      </c>
      <c r="F379" s="661" t="s">
        <v>3085</v>
      </c>
      <c r="G379" s="661" t="s">
        <v>3167</v>
      </c>
      <c r="H379" s="661" t="s">
        <v>1608</v>
      </c>
      <c r="I379" s="661" t="s">
        <v>1716</v>
      </c>
      <c r="J379" s="661" t="s">
        <v>1717</v>
      </c>
      <c r="K379" s="661" t="s">
        <v>1665</v>
      </c>
      <c r="L379" s="662">
        <v>1749.69</v>
      </c>
      <c r="M379" s="662">
        <v>1749.69</v>
      </c>
      <c r="N379" s="661">
        <v>1</v>
      </c>
      <c r="O379" s="742">
        <v>0.5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50</v>
      </c>
      <c r="B380" s="661" t="s">
        <v>580</v>
      </c>
      <c r="C380" s="661">
        <v>89301501</v>
      </c>
      <c r="D380" s="740" t="s">
        <v>4513</v>
      </c>
      <c r="E380" s="741" t="s">
        <v>3098</v>
      </c>
      <c r="F380" s="661" t="s">
        <v>3085</v>
      </c>
      <c r="G380" s="661" t="s">
        <v>3509</v>
      </c>
      <c r="H380" s="661" t="s">
        <v>581</v>
      </c>
      <c r="I380" s="661" t="s">
        <v>1026</v>
      </c>
      <c r="J380" s="661" t="s">
        <v>3510</v>
      </c>
      <c r="K380" s="661" t="s">
        <v>3511</v>
      </c>
      <c r="L380" s="662">
        <v>59.89</v>
      </c>
      <c r="M380" s="662">
        <v>59.89</v>
      </c>
      <c r="N380" s="661">
        <v>1</v>
      </c>
      <c r="O380" s="742">
        <v>0.5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50</v>
      </c>
      <c r="B381" s="661" t="s">
        <v>580</v>
      </c>
      <c r="C381" s="661">
        <v>89301501</v>
      </c>
      <c r="D381" s="740" t="s">
        <v>4513</v>
      </c>
      <c r="E381" s="741" t="s">
        <v>3098</v>
      </c>
      <c r="F381" s="661" t="s">
        <v>3085</v>
      </c>
      <c r="G381" s="661" t="s">
        <v>3249</v>
      </c>
      <c r="H381" s="661" t="s">
        <v>581</v>
      </c>
      <c r="I381" s="661" t="s">
        <v>1195</v>
      </c>
      <c r="J381" s="661" t="s">
        <v>1196</v>
      </c>
      <c r="K381" s="661" t="s">
        <v>1197</v>
      </c>
      <c r="L381" s="662">
        <v>41.89</v>
      </c>
      <c r="M381" s="662">
        <v>83.78</v>
      </c>
      <c r="N381" s="661">
        <v>2</v>
      </c>
      <c r="O381" s="742">
        <v>1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50</v>
      </c>
      <c r="B382" s="661" t="s">
        <v>580</v>
      </c>
      <c r="C382" s="661">
        <v>89301501</v>
      </c>
      <c r="D382" s="740" t="s">
        <v>4513</v>
      </c>
      <c r="E382" s="741" t="s">
        <v>3098</v>
      </c>
      <c r="F382" s="661" t="s">
        <v>3085</v>
      </c>
      <c r="G382" s="661" t="s">
        <v>3168</v>
      </c>
      <c r="H382" s="661" t="s">
        <v>1608</v>
      </c>
      <c r="I382" s="661" t="s">
        <v>3250</v>
      </c>
      <c r="J382" s="661" t="s">
        <v>3251</v>
      </c>
      <c r="K382" s="661" t="s">
        <v>1166</v>
      </c>
      <c r="L382" s="662">
        <v>41.53</v>
      </c>
      <c r="M382" s="662">
        <v>41.53</v>
      </c>
      <c r="N382" s="661">
        <v>1</v>
      </c>
      <c r="O382" s="742">
        <v>0.5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50</v>
      </c>
      <c r="B383" s="661" t="s">
        <v>580</v>
      </c>
      <c r="C383" s="661">
        <v>89301501</v>
      </c>
      <c r="D383" s="740" t="s">
        <v>4513</v>
      </c>
      <c r="E383" s="741" t="s">
        <v>3098</v>
      </c>
      <c r="F383" s="661" t="s">
        <v>3085</v>
      </c>
      <c r="G383" s="661" t="s">
        <v>3168</v>
      </c>
      <c r="H383" s="661" t="s">
        <v>1608</v>
      </c>
      <c r="I383" s="661" t="s">
        <v>1831</v>
      </c>
      <c r="J383" s="661" t="s">
        <v>1832</v>
      </c>
      <c r="K383" s="661" t="s">
        <v>1833</v>
      </c>
      <c r="L383" s="662">
        <v>55.38</v>
      </c>
      <c r="M383" s="662">
        <v>553.80000000000007</v>
      </c>
      <c r="N383" s="661">
        <v>10</v>
      </c>
      <c r="O383" s="742">
        <v>5.5</v>
      </c>
      <c r="P383" s="662">
        <v>110.76</v>
      </c>
      <c r="Q383" s="677">
        <v>0.19999999999999998</v>
      </c>
      <c r="R383" s="661">
        <v>2</v>
      </c>
      <c r="S383" s="677">
        <v>0.2</v>
      </c>
      <c r="T383" s="742">
        <v>1</v>
      </c>
      <c r="U383" s="700">
        <v>0.18181818181818182</v>
      </c>
    </row>
    <row r="384" spans="1:21" ht="14.4" customHeight="1" x14ac:dyDescent="0.3">
      <c r="A384" s="660">
        <v>50</v>
      </c>
      <c r="B384" s="661" t="s">
        <v>580</v>
      </c>
      <c r="C384" s="661">
        <v>89301501</v>
      </c>
      <c r="D384" s="740" t="s">
        <v>4513</v>
      </c>
      <c r="E384" s="741" t="s">
        <v>3098</v>
      </c>
      <c r="F384" s="661" t="s">
        <v>3085</v>
      </c>
      <c r="G384" s="661" t="s">
        <v>3168</v>
      </c>
      <c r="H384" s="661" t="s">
        <v>1608</v>
      </c>
      <c r="I384" s="661" t="s">
        <v>3512</v>
      </c>
      <c r="J384" s="661" t="s">
        <v>1832</v>
      </c>
      <c r="K384" s="661" t="s">
        <v>3513</v>
      </c>
      <c r="L384" s="662">
        <v>184.61</v>
      </c>
      <c r="M384" s="662">
        <v>184.61</v>
      </c>
      <c r="N384" s="661">
        <v>1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50</v>
      </c>
      <c r="B385" s="661" t="s">
        <v>580</v>
      </c>
      <c r="C385" s="661">
        <v>89301501</v>
      </c>
      <c r="D385" s="740" t="s">
        <v>4513</v>
      </c>
      <c r="E385" s="741" t="s">
        <v>3098</v>
      </c>
      <c r="F385" s="661" t="s">
        <v>3085</v>
      </c>
      <c r="G385" s="661" t="s">
        <v>3168</v>
      </c>
      <c r="H385" s="661" t="s">
        <v>581</v>
      </c>
      <c r="I385" s="661" t="s">
        <v>3169</v>
      </c>
      <c r="J385" s="661" t="s">
        <v>3170</v>
      </c>
      <c r="K385" s="661" t="s">
        <v>3171</v>
      </c>
      <c r="L385" s="662">
        <v>51.69</v>
      </c>
      <c r="M385" s="662">
        <v>51.69</v>
      </c>
      <c r="N385" s="661">
        <v>1</v>
      </c>
      <c r="O385" s="742">
        <v>0.5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50</v>
      </c>
      <c r="B386" s="661" t="s">
        <v>580</v>
      </c>
      <c r="C386" s="661">
        <v>89301501</v>
      </c>
      <c r="D386" s="740" t="s">
        <v>4513</v>
      </c>
      <c r="E386" s="741" t="s">
        <v>3098</v>
      </c>
      <c r="F386" s="661" t="s">
        <v>3085</v>
      </c>
      <c r="G386" s="661" t="s">
        <v>3342</v>
      </c>
      <c r="H386" s="661" t="s">
        <v>581</v>
      </c>
      <c r="I386" s="661" t="s">
        <v>3343</v>
      </c>
      <c r="J386" s="661" t="s">
        <v>3344</v>
      </c>
      <c r="K386" s="661" t="s">
        <v>3345</v>
      </c>
      <c r="L386" s="662">
        <v>97.97</v>
      </c>
      <c r="M386" s="662">
        <v>97.97</v>
      </c>
      <c r="N386" s="661">
        <v>1</v>
      </c>
      <c r="O386" s="742">
        <v>0.5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50</v>
      </c>
      <c r="B387" s="661" t="s">
        <v>580</v>
      </c>
      <c r="C387" s="661">
        <v>89301501</v>
      </c>
      <c r="D387" s="740" t="s">
        <v>4513</v>
      </c>
      <c r="E387" s="741" t="s">
        <v>3098</v>
      </c>
      <c r="F387" s="661" t="s">
        <v>3085</v>
      </c>
      <c r="G387" s="661" t="s">
        <v>3342</v>
      </c>
      <c r="H387" s="661" t="s">
        <v>581</v>
      </c>
      <c r="I387" s="661" t="s">
        <v>3514</v>
      </c>
      <c r="J387" s="661" t="s">
        <v>3344</v>
      </c>
      <c r="K387" s="661" t="s">
        <v>808</v>
      </c>
      <c r="L387" s="662">
        <v>314.89999999999998</v>
      </c>
      <c r="M387" s="662">
        <v>314.89999999999998</v>
      </c>
      <c r="N387" s="661">
        <v>1</v>
      </c>
      <c r="O387" s="742">
        <v>0.5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50</v>
      </c>
      <c r="B388" s="661" t="s">
        <v>580</v>
      </c>
      <c r="C388" s="661">
        <v>89301501</v>
      </c>
      <c r="D388" s="740" t="s">
        <v>4513</v>
      </c>
      <c r="E388" s="741" t="s">
        <v>3098</v>
      </c>
      <c r="F388" s="661" t="s">
        <v>3085</v>
      </c>
      <c r="G388" s="661" t="s">
        <v>3342</v>
      </c>
      <c r="H388" s="661" t="s">
        <v>581</v>
      </c>
      <c r="I388" s="661" t="s">
        <v>3515</v>
      </c>
      <c r="J388" s="661" t="s">
        <v>807</v>
      </c>
      <c r="K388" s="661" t="s">
        <v>3516</v>
      </c>
      <c r="L388" s="662">
        <v>97.97</v>
      </c>
      <c r="M388" s="662">
        <v>195.94</v>
      </c>
      <c r="N388" s="661">
        <v>2</v>
      </c>
      <c r="O388" s="742">
        <v>1</v>
      </c>
      <c r="P388" s="662">
        <v>97.97</v>
      </c>
      <c r="Q388" s="677">
        <v>0.5</v>
      </c>
      <c r="R388" s="661">
        <v>1</v>
      </c>
      <c r="S388" s="677">
        <v>0.5</v>
      </c>
      <c r="T388" s="742">
        <v>0.5</v>
      </c>
      <c r="U388" s="700">
        <v>0.5</v>
      </c>
    </row>
    <row r="389" spans="1:21" ht="14.4" customHeight="1" x14ac:dyDescent="0.3">
      <c r="A389" s="660">
        <v>50</v>
      </c>
      <c r="B389" s="661" t="s">
        <v>580</v>
      </c>
      <c r="C389" s="661">
        <v>89301501</v>
      </c>
      <c r="D389" s="740" t="s">
        <v>4513</v>
      </c>
      <c r="E389" s="741" t="s">
        <v>3098</v>
      </c>
      <c r="F389" s="661" t="s">
        <v>3085</v>
      </c>
      <c r="G389" s="661" t="s">
        <v>3517</v>
      </c>
      <c r="H389" s="661" t="s">
        <v>581</v>
      </c>
      <c r="I389" s="661" t="s">
        <v>2145</v>
      </c>
      <c r="J389" s="661" t="s">
        <v>2146</v>
      </c>
      <c r="K389" s="661" t="s">
        <v>2143</v>
      </c>
      <c r="L389" s="662">
        <v>0</v>
      </c>
      <c r="M389" s="662">
        <v>0</v>
      </c>
      <c r="N389" s="661">
        <v>1</v>
      </c>
      <c r="O389" s="742">
        <v>0.5</v>
      </c>
      <c r="P389" s="662"/>
      <c r="Q389" s="677"/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50</v>
      </c>
      <c r="B390" s="661" t="s">
        <v>580</v>
      </c>
      <c r="C390" s="661">
        <v>89301501</v>
      </c>
      <c r="D390" s="740" t="s">
        <v>4513</v>
      </c>
      <c r="E390" s="741" t="s">
        <v>3098</v>
      </c>
      <c r="F390" s="661" t="s">
        <v>3085</v>
      </c>
      <c r="G390" s="661" t="s">
        <v>3254</v>
      </c>
      <c r="H390" s="661" t="s">
        <v>581</v>
      </c>
      <c r="I390" s="661" t="s">
        <v>3518</v>
      </c>
      <c r="J390" s="661" t="s">
        <v>3519</v>
      </c>
      <c r="K390" s="661" t="s">
        <v>1691</v>
      </c>
      <c r="L390" s="662">
        <v>97.97</v>
      </c>
      <c r="M390" s="662">
        <v>97.97</v>
      </c>
      <c r="N390" s="661">
        <v>1</v>
      </c>
      <c r="O390" s="742">
        <v>0.5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50</v>
      </c>
      <c r="B391" s="661" t="s">
        <v>580</v>
      </c>
      <c r="C391" s="661">
        <v>89301501</v>
      </c>
      <c r="D391" s="740" t="s">
        <v>4513</v>
      </c>
      <c r="E391" s="741" t="s">
        <v>3098</v>
      </c>
      <c r="F391" s="661" t="s">
        <v>3085</v>
      </c>
      <c r="G391" s="661" t="s">
        <v>3254</v>
      </c>
      <c r="H391" s="661" t="s">
        <v>1608</v>
      </c>
      <c r="I391" s="661" t="s">
        <v>3520</v>
      </c>
      <c r="J391" s="661" t="s">
        <v>1610</v>
      </c>
      <c r="K391" s="661" t="s">
        <v>3521</v>
      </c>
      <c r="L391" s="662">
        <v>0</v>
      </c>
      <c r="M391" s="662">
        <v>0</v>
      </c>
      <c r="N391" s="661">
        <v>1</v>
      </c>
      <c r="O391" s="742">
        <v>0.5</v>
      </c>
      <c r="P391" s="662"/>
      <c r="Q391" s="677"/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50</v>
      </c>
      <c r="B392" s="661" t="s">
        <v>580</v>
      </c>
      <c r="C392" s="661">
        <v>89301501</v>
      </c>
      <c r="D392" s="740" t="s">
        <v>4513</v>
      </c>
      <c r="E392" s="741" t="s">
        <v>3098</v>
      </c>
      <c r="F392" s="661" t="s">
        <v>3085</v>
      </c>
      <c r="G392" s="661" t="s">
        <v>3254</v>
      </c>
      <c r="H392" s="661" t="s">
        <v>1608</v>
      </c>
      <c r="I392" s="661" t="s">
        <v>3522</v>
      </c>
      <c r="J392" s="661" t="s">
        <v>1690</v>
      </c>
      <c r="K392" s="661" t="s">
        <v>3523</v>
      </c>
      <c r="L392" s="662">
        <v>0</v>
      </c>
      <c r="M392" s="662">
        <v>0</v>
      </c>
      <c r="N392" s="661">
        <v>1</v>
      </c>
      <c r="O392" s="742">
        <v>0.5</v>
      </c>
      <c r="P392" s="662"/>
      <c r="Q392" s="677"/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50</v>
      </c>
      <c r="B393" s="661" t="s">
        <v>580</v>
      </c>
      <c r="C393" s="661">
        <v>89301501</v>
      </c>
      <c r="D393" s="740" t="s">
        <v>4513</v>
      </c>
      <c r="E393" s="741" t="s">
        <v>3098</v>
      </c>
      <c r="F393" s="661" t="s">
        <v>3085</v>
      </c>
      <c r="G393" s="661" t="s">
        <v>3254</v>
      </c>
      <c r="H393" s="661" t="s">
        <v>1608</v>
      </c>
      <c r="I393" s="661" t="s">
        <v>3524</v>
      </c>
      <c r="J393" s="661" t="s">
        <v>1690</v>
      </c>
      <c r="K393" s="661" t="s">
        <v>3525</v>
      </c>
      <c r="L393" s="662">
        <v>0</v>
      </c>
      <c r="M393" s="662">
        <v>0</v>
      </c>
      <c r="N393" s="661">
        <v>1</v>
      </c>
      <c r="O393" s="742">
        <v>0.5</v>
      </c>
      <c r="P393" s="662"/>
      <c r="Q393" s="677"/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50</v>
      </c>
      <c r="B394" s="661" t="s">
        <v>580</v>
      </c>
      <c r="C394" s="661">
        <v>89301501</v>
      </c>
      <c r="D394" s="740" t="s">
        <v>4513</v>
      </c>
      <c r="E394" s="741" t="s">
        <v>3098</v>
      </c>
      <c r="F394" s="661" t="s">
        <v>3085</v>
      </c>
      <c r="G394" s="661" t="s">
        <v>3254</v>
      </c>
      <c r="H394" s="661" t="s">
        <v>1608</v>
      </c>
      <c r="I394" s="661" t="s">
        <v>3526</v>
      </c>
      <c r="J394" s="661" t="s">
        <v>1690</v>
      </c>
      <c r="K394" s="661" t="s">
        <v>3527</v>
      </c>
      <c r="L394" s="662">
        <v>0</v>
      </c>
      <c r="M394" s="662">
        <v>0</v>
      </c>
      <c r="N394" s="661">
        <v>1</v>
      </c>
      <c r="O394" s="742">
        <v>0.5</v>
      </c>
      <c r="P394" s="662"/>
      <c r="Q394" s="677"/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50</v>
      </c>
      <c r="B395" s="661" t="s">
        <v>580</v>
      </c>
      <c r="C395" s="661">
        <v>89301501</v>
      </c>
      <c r="D395" s="740" t="s">
        <v>4513</v>
      </c>
      <c r="E395" s="741" t="s">
        <v>3098</v>
      </c>
      <c r="F395" s="661" t="s">
        <v>3085</v>
      </c>
      <c r="G395" s="661" t="s">
        <v>3254</v>
      </c>
      <c r="H395" s="661" t="s">
        <v>1608</v>
      </c>
      <c r="I395" s="661" t="s">
        <v>3528</v>
      </c>
      <c r="J395" s="661" t="s">
        <v>1690</v>
      </c>
      <c r="K395" s="661" t="s">
        <v>3529</v>
      </c>
      <c r="L395" s="662">
        <v>0</v>
      </c>
      <c r="M395" s="662">
        <v>0</v>
      </c>
      <c r="N395" s="661">
        <v>1</v>
      </c>
      <c r="O395" s="742">
        <v>1</v>
      </c>
      <c r="P395" s="662"/>
      <c r="Q395" s="677"/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50</v>
      </c>
      <c r="B396" s="661" t="s">
        <v>580</v>
      </c>
      <c r="C396" s="661">
        <v>89301501</v>
      </c>
      <c r="D396" s="740" t="s">
        <v>4513</v>
      </c>
      <c r="E396" s="741" t="s">
        <v>3098</v>
      </c>
      <c r="F396" s="661" t="s">
        <v>3085</v>
      </c>
      <c r="G396" s="661" t="s">
        <v>3254</v>
      </c>
      <c r="H396" s="661" t="s">
        <v>581</v>
      </c>
      <c r="I396" s="661" t="s">
        <v>3530</v>
      </c>
      <c r="J396" s="661" t="s">
        <v>3531</v>
      </c>
      <c r="K396" s="661" t="s">
        <v>3532</v>
      </c>
      <c r="L396" s="662">
        <v>0</v>
      </c>
      <c r="M396" s="662">
        <v>0</v>
      </c>
      <c r="N396" s="661">
        <v>1</v>
      </c>
      <c r="O396" s="742">
        <v>0.5</v>
      </c>
      <c r="P396" s="662"/>
      <c r="Q396" s="677"/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50</v>
      </c>
      <c r="B397" s="661" t="s">
        <v>580</v>
      </c>
      <c r="C397" s="661">
        <v>89301501</v>
      </c>
      <c r="D397" s="740" t="s">
        <v>4513</v>
      </c>
      <c r="E397" s="741" t="s">
        <v>3098</v>
      </c>
      <c r="F397" s="661" t="s">
        <v>3085</v>
      </c>
      <c r="G397" s="661" t="s">
        <v>3172</v>
      </c>
      <c r="H397" s="661" t="s">
        <v>581</v>
      </c>
      <c r="I397" s="661" t="s">
        <v>1080</v>
      </c>
      <c r="J397" s="661" t="s">
        <v>1081</v>
      </c>
      <c r="K397" s="661" t="s">
        <v>1082</v>
      </c>
      <c r="L397" s="662">
        <v>67.42</v>
      </c>
      <c r="M397" s="662">
        <v>539.36</v>
      </c>
      <c r="N397" s="661">
        <v>8</v>
      </c>
      <c r="O397" s="742">
        <v>4.5</v>
      </c>
      <c r="P397" s="662">
        <v>134.84</v>
      </c>
      <c r="Q397" s="677">
        <v>0.25</v>
      </c>
      <c r="R397" s="661">
        <v>2</v>
      </c>
      <c r="S397" s="677">
        <v>0.25</v>
      </c>
      <c r="T397" s="742">
        <v>1.5</v>
      </c>
      <c r="U397" s="700">
        <v>0.33333333333333331</v>
      </c>
    </row>
    <row r="398" spans="1:21" ht="14.4" customHeight="1" x14ac:dyDescent="0.3">
      <c r="A398" s="660">
        <v>50</v>
      </c>
      <c r="B398" s="661" t="s">
        <v>580</v>
      </c>
      <c r="C398" s="661">
        <v>89301501</v>
      </c>
      <c r="D398" s="740" t="s">
        <v>4513</v>
      </c>
      <c r="E398" s="741" t="s">
        <v>3098</v>
      </c>
      <c r="F398" s="661" t="s">
        <v>3085</v>
      </c>
      <c r="G398" s="661" t="s">
        <v>3172</v>
      </c>
      <c r="H398" s="661" t="s">
        <v>581</v>
      </c>
      <c r="I398" s="661" t="s">
        <v>1080</v>
      </c>
      <c r="J398" s="661" t="s">
        <v>1081</v>
      </c>
      <c r="K398" s="661" t="s">
        <v>1082</v>
      </c>
      <c r="L398" s="662">
        <v>50.47</v>
      </c>
      <c r="M398" s="662">
        <v>252.35</v>
      </c>
      <c r="N398" s="661">
        <v>5</v>
      </c>
      <c r="O398" s="742">
        <v>2.5</v>
      </c>
      <c r="P398" s="662">
        <v>50.47</v>
      </c>
      <c r="Q398" s="677">
        <v>0.2</v>
      </c>
      <c r="R398" s="661">
        <v>1</v>
      </c>
      <c r="S398" s="677">
        <v>0.2</v>
      </c>
      <c r="T398" s="742">
        <v>0.5</v>
      </c>
      <c r="U398" s="700">
        <v>0.2</v>
      </c>
    </row>
    <row r="399" spans="1:21" ht="14.4" customHeight="1" x14ac:dyDescent="0.3">
      <c r="A399" s="660">
        <v>50</v>
      </c>
      <c r="B399" s="661" t="s">
        <v>580</v>
      </c>
      <c r="C399" s="661">
        <v>89301501</v>
      </c>
      <c r="D399" s="740" t="s">
        <v>4513</v>
      </c>
      <c r="E399" s="741" t="s">
        <v>3098</v>
      </c>
      <c r="F399" s="661" t="s">
        <v>3085</v>
      </c>
      <c r="G399" s="661" t="s">
        <v>3172</v>
      </c>
      <c r="H399" s="661" t="s">
        <v>581</v>
      </c>
      <c r="I399" s="661" t="s">
        <v>3258</v>
      </c>
      <c r="J399" s="661" t="s">
        <v>1447</v>
      </c>
      <c r="K399" s="661" t="s">
        <v>3040</v>
      </c>
      <c r="L399" s="662">
        <v>134.83000000000001</v>
      </c>
      <c r="M399" s="662">
        <v>134.83000000000001</v>
      </c>
      <c r="N399" s="661">
        <v>1</v>
      </c>
      <c r="O399" s="742">
        <v>0.5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50</v>
      </c>
      <c r="B400" s="661" t="s">
        <v>580</v>
      </c>
      <c r="C400" s="661">
        <v>89301501</v>
      </c>
      <c r="D400" s="740" t="s">
        <v>4513</v>
      </c>
      <c r="E400" s="741" t="s">
        <v>3098</v>
      </c>
      <c r="F400" s="661" t="s">
        <v>3085</v>
      </c>
      <c r="G400" s="661" t="s">
        <v>3172</v>
      </c>
      <c r="H400" s="661" t="s">
        <v>581</v>
      </c>
      <c r="I400" s="661" t="s">
        <v>3258</v>
      </c>
      <c r="J400" s="661" t="s">
        <v>1447</v>
      </c>
      <c r="K400" s="661" t="s">
        <v>3040</v>
      </c>
      <c r="L400" s="662">
        <v>100.92</v>
      </c>
      <c r="M400" s="662">
        <v>302.76</v>
      </c>
      <c r="N400" s="661">
        <v>3</v>
      </c>
      <c r="O400" s="742">
        <v>1.5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50</v>
      </c>
      <c r="B401" s="661" t="s">
        <v>580</v>
      </c>
      <c r="C401" s="661">
        <v>89301501</v>
      </c>
      <c r="D401" s="740" t="s">
        <v>4513</v>
      </c>
      <c r="E401" s="741" t="s">
        <v>3098</v>
      </c>
      <c r="F401" s="661" t="s">
        <v>3085</v>
      </c>
      <c r="G401" s="661" t="s">
        <v>3172</v>
      </c>
      <c r="H401" s="661" t="s">
        <v>581</v>
      </c>
      <c r="I401" s="661" t="s">
        <v>3533</v>
      </c>
      <c r="J401" s="661" t="s">
        <v>3534</v>
      </c>
      <c r="K401" s="661" t="s">
        <v>614</v>
      </c>
      <c r="L401" s="662">
        <v>67.42</v>
      </c>
      <c r="M401" s="662">
        <v>67.42</v>
      </c>
      <c r="N401" s="661">
        <v>1</v>
      </c>
      <c r="O401" s="742">
        <v>0.5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50</v>
      </c>
      <c r="B402" s="661" t="s">
        <v>580</v>
      </c>
      <c r="C402" s="661">
        <v>89301501</v>
      </c>
      <c r="D402" s="740" t="s">
        <v>4513</v>
      </c>
      <c r="E402" s="741" t="s">
        <v>3098</v>
      </c>
      <c r="F402" s="661" t="s">
        <v>3085</v>
      </c>
      <c r="G402" s="661" t="s">
        <v>3174</v>
      </c>
      <c r="H402" s="661" t="s">
        <v>581</v>
      </c>
      <c r="I402" s="661" t="s">
        <v>1297</v>
      </c>
      <c r="J402" s="661" t="s">
        <v>1298</v>
      </c>
      <c r="K402" s="661" t="s">
        <v>1299</v>
      </c>
      <c r="L402" s="662">
        <v>160.6</v>
      </c>
      <c r="M402" s="662">
        <v>321.2</v>
      </c>
      <c r="N402" s="661">
        <v>2</v>
      </c>
      <c r="O402" s="742">
        <v>1</v>
      </c>
      <c r="P402" s="662">
        <v>160.6</v>
      </c>
      <c r="Q402" s="677">
        <v>0.5</v>
      </c>
      <c r="R402" s="661">
        <v>1</v>
      </c>
      <c r="S402" s="677">
        <v>0.5</v>
      </c>
      <c r="T402" s="742">
        <v>0.5</v>
      </c>
      <c r="U402" s="700">
        <v>0.5</v>
      </c>
    </row>
    <row r="403" spans="1:21" ht="14.4" customHeight="1" x14ac:dyDescent="0.3">
      <c r="A403" s="660">
        <v>50</v>
      </c>
      <c r="B403" s="661" t="s">
        <v>580</v>
      </c>
      <c r="C403" s="661">
        <v>89301501</v>
      </c>
      <c r="D403" s="740" t="s">
        <v>4513</v>
      </c>
      <c r="E403" s="741" t="s">
        <v>3098</v>
      </c>
      <c r="F403" s="661" t="s">
        <v>3085</v>
      </c>
      <c r="G403" s="661" t="s">
        <v>3174</v>
      </c>
      <c r="H403" s="661" t="s">
        <v>581</v>
      </c>
      <c r="I403" s="661" t="s">
        <v>1301</v>
      </c>
      <c r="J403" s="661" t="s">
        <v>1302</v>
      </c>
      <c r="K403" s="661" t="s">
        <v>1299</v>
      </c>
      <c r="L403" s="662">
        <v>214.07</v>
      </c>
      <c r="M403" s="662">
        <v>428.14</v>
      </c>
      <c r="N403" s="661">
        <v>2</v>
      </c>
      <c r="O403" s="742">
        <v>1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50</v>
      </c>
      <c r="B404" s="661" t="s">
        <v>580</v>
      </c>
      <c r="C404" s="661">
        <v>89301501</v>
      </c>
      <c r="D404" s="740" t="s">
        <v>4513</v>
      </c>
      <c r="E404" s="741" t="s">
        <v>3098</v>
      </c>
      <c r="F404" s="661" t="s">
        <v>3085</v>
      </c>
      <c r="G404" s="661" t="s">
        <v>3535</v>
      </c>
      <c r="H404" s="661" t="s">
        <v>581</v>
      </c>
      <c r="I404" s="661" t="s">
        <v>3536</v>
      </c>
      <c r="J404" s="661" t="s">
        <v>3537</v>
      </c>
      <c r="K404" s="661" t="s">
        <v>1170</v>
      </c>
      <c r="L404" s="662">
        <v>101.68</v>
      </c>
      <c r="M404" s="662">
        <v>101.68</v>
      </c>
      <c r="N404" s="661">
        <v>1</v>
      </c>
      <c r="O404" s="742">
        <v>0.5</v>
      </c>
      <c r="P404" s="662"/>
      <c r="Q404" s="677">
        <v>0</v>
      </c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50</v>
      </c>
      <c r="B405" s="661" t="s">
        <v>580</v>
      </c>
      <c r="C405" s="661">
        <v>89301501</v>
      </c>
      <c r="D405" s="740" t="s">
        <v>4513</v>
      </c>
      <c r="E405" s="741" t="s">
        <v>3098</v>
      </c>
      <c r="F405" s="661" t="s">
        <v>3085</v>
      </c>
      <c r="G405" s="661" t="s">
        <v>3535</v>
      </c>
      <c r="H405" s="661" t="s">
        <v>581</v>
      </c>
      <c r="I405" s="661" t="s">
        <v>1168</v>
      </c>
      <c r="J405" s="661" t="s">
        <v>1169</v>
      </c>
      <c r="K405" s="661" t="s">
        <v>1170</v>
      </c>
      <c r="L405" s="662">
        <v>203.38</v>
      </c>
      <c r="M405" s="662">
        <v>406.76</v>
      </c>
      <c r="N405" s="661">
        <v>2</v>
      </c>
      <c r="O405" s="742">
        <v>1</v>
      </c>
      <c r="P405" s="662">
        <v>203.38</v>
      </c>
      <c r="Q405" s="677">
        <v>0.5</v>
      </c>
      <c r="R405" s="661">
        <v>1</v>
      </c>
      <c r="S405" s="677">
        <v>0.5</v>
      </c>
      <c r="T405" s="742">
        <v>0.5</v>
      </c>
      <c r="U405" s="700">
        <v>0.5</v>
      </c>
    </row>
    <row r="406" spans="1:21" ht="14.4" customHeight="1" x14ac:dyDescent="0.3">
      <c r="A406" s="660">
        <v>50</v>
      </c>
      <c r="B406" s="661" t="s">
        <v>580</v>
      </c>
      <c r="C406" s="661">
        <v>89301501</v>
      </c>
      <c r="D406" s="740" t="s">
        <v>4513</v>
      </c>
      <c r="E406" s="741" t="s">
        <v>3098</v>
      </c>
      <c r="F406" s="661" t="s">
        <v>3085</v>
      </c>
      <c r="G406" s="661" t="s">
        <v>3261</v>
      </c>
      <c r="H406" s="661" t="s">
        <v>581</v>
      </c>
      <c r="I406" s="661" t="s">
        <v>656</v>
      </c>
      <c r="J406" s="661" t="s">
        <v>3262</v>
      </c>
      <c r="K406" s="661" t="s">
        <v>3263</v>
      </c>
      <c r="L406" s="662">
        <v>22.88</v>
      </c>
      <c r="M406" s="662">
        <v>22.88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50</v>
      </c>
      <c r="B407" s="661" t="s">
        <v>580</v>
      </c>
      <c r="C407" s="661">
        <v>89301501</v>
      </c>
      <c r="D407" s="740" t="s">
        <v>4513</v>
      </c>
      <c r="E407" s="741" t="s">
        <v>3098</v>
      </c>
      <c r="F407" s="661" t="s">
        <v>3085</v>
      </c>
      <c r="G407" s="661" t="s">
        <v>3264</v>
      </c>
      <c r="H407" s="661" t="s">
        <v>1608</v>
      </c>
      <c r="I407" s="661" t="s">
        <v>3538</v>
      </c>
      <c r="J407" s="661" t="s">
        <v>3539</v>
      </c>
      <c r="K407" s="661" t="s">
        <v>3540</v>
      </c>
      <c r="L407" s="662">
        <v>1344.66</v>
      </c>
      <c r="M407" s="662">
        <v>1344.66</v>
      </c>
      <c r="N407" s="661">
        <v>1</v>
      </c>
      <c r="O407" s="742">
        <v>0.5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50</v>
      </c>
      <c r="B408" s="661" t="s">
        <v>580</v>
      </c>
      <c r="C408" s="661">
        <v>89301501</v>
      </c>
      <c r="D408" s="740" t="s">
        <v>4513</v>
      </c>
      <c r="E408" s="741" t="s">
        <v>3098</v>
      </c>
      <c r="F408" s="661" t="s">
        <v>3085</v>
      </c>
      <c r="G408" s="661" t="s">
        <v>3541</v>
      </c>
      <c r="H408" s="661" t="s">
        <v>581</v>
      </c>
      <c r="I408" s="661" t="s">
        <v>3542</v>
      </c>
      <c r="J408" s="661" t="s">
        <v>3543</v>
      </c>
      <c r="K408" s="661" t="s">
        <v>3544</v>
      </c>
      <c r="L408" s="662">
        <v>669.52</v>
      </c>
      <c r="M408" s="662">
        <v>669.52</v>
      </c>
      <c r="N408" s="661">
        <v>1</v>
      </c>
      <c r="O408" s="742">
        <v>0.5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50</v>
      </c>
      <c r="B409" s="661" t="s">
        <v>580</v>
      </c>
      <c r="C409" s="661">
        <v>89301501</v>
      </c>
      <c r="D409" s="740" t="s">
        <v>4513</v>
      </c>
      <c r="E409" s="741" t="s">
        <v>3098</v>
      </c>
      <c r="F409" s="661" t="s">
        <v>3085</v>
      </c>
      <c r="G409" s="661" t="s">
        <v>3545</v>
      </c>
      <c r="H409" s="661" t="s">
        <v>581</v>
      </c>
      <c r="I409" s="661" t="s">
        <v>1108</v>
      </c>
      <c r="J409" s="661" t="s">
        <v>3546</v>
      </c>
      <c r="K409" s="661" t="s">
        <v>3547</v>
      </c>
      <c r="L409" s="662">
        <v>0</v>
      </c>
      <c r="M409" s="662">
        <v>0</v>
      </c>
      <c r="N409" s="661">
        <v>1</v>
      </c>
      <c r="O409" s="742">
        <v>0.5</v>
      </c>
      <c r="P409" s="662"/>
      <c r="Q409" s="677"/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50</v>
      </c>
      <c r="B410" s="661" t="s">
        <v>580</v>
      </c>
      <c r="C410" s="661">
        <v>89301501</v>
      </c>
      <c r="D410" s="740" t="s">
        <v>4513</v>
      </c>
      <c r="E410" s="741" t="s">
        <v>3098</v>
      </c>
      <c r="F410" s="661" t="s">
        <v>3085</v>
      </c>
      <c r="G410" s="661" t="s">
        <v>3178</v>
      </c>
      <c r="H410" s="661" t="s">
        <v>1608</v>
      </c>
      <c r="I410" s="661" t="s">
        <v>1641</v>
      </c>
      <c r="J410" s="661" t="s">
        <v>2972</v>
      </c>
      <c r="K410" s="661" t="s">
        <v>1166</v>
      </c>
      <c r="L410" s="662">
        <v>134.83000000000001</v>
      </c>
      <c r="M410" s="662">
        <v>404.49</v>
      </c>
      <c r="N410" s="661">
        <v>3</v>
      </c>
      <c r="O410" s="742">
        <v>1.5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50</v>
      </c>
      <c r="B411" s="661" t="s">
        <v>580</v>
      </c>
      <c r="C411" s="661">
        <v>89301501</v>
      </c>
      <c r="D411" s="740" t="s">
        <v>4513</v>
      </c>
      <c r="E411" s="741" t="s">
        <v>3098</v>
      </c>
      <c r="F411" s="661" t="s">
        <v>3085</v>
      </c>
      <c r="G411" s="661" t="s">
        <v>3178</v>
      </c>
      <c r="H411" s="661" t="s">
        <v>1608</v>
      </c>
      <c r="I411" s="661" t="s">
        <v>1641</v>
      </c>
      <c r="J411" s="661" t="s">
        <v>2972</v>
      </c>
      <c r="K411" s="661" t="s">
        <v>1166</v>
      </c>
      <c r="L411" s="662">
        <v>100.92</v>
      </c>
      <c r="M411" s="662">
        <v>504.6</v>
      </c>
      <c r="N411" s="661">
        <v>5</v>
      </c>
      <c r="O411" s="742">
        <v>2.5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50</v>
      </c>
      <c r="B412" s="661" t="s">
        <v>580</v>
      </c>
      <c r="C412" s="661">
        <v>89301501</v>
      </c>
      <c r="D412" s="740" t="s">
        <v>4513</v>
      </c>
      <c r="E412" s="741" t="s">
        <v>3098</v>
      </c>
      <c r="F412" s="661" t="s">
        <v>3085</v>
      </c>
      <c r="G412" s="661" t="s">
        <v>3178</v>
      </c>
      <c r="H412" s="661" t="s">
        <v>1608</v>
      </c>
      <c r="I412" s="661" t="s">
        <v>3548</v>
      </c>
      <c r="J412" s="661" t="s">
        <v>1613</v>
      </c>
      <c r="K412" s="661" t="s">
        <v>3549</v>
      </c>
      <c r="L412" s="662">
        <v>21.92</v>
      </c>
      <c r="M412" s="662">
        <v>43.84</v>
      </c>
      <c r="N412" s="661">
        <v>2</v>
      </c>
      <c r="O412" s="742">
        <v>1</v>
      </c>
      <c r="P412" s="662">
        <v>21.92</v>
      </c>
      <c r="Q412" s="677">
        <v>0.5</v>
      </c>
      <c r="R412" s="661">
        <v>1</v>
      </c>
      <c r="S412" s="677">
        <v>0.5</v>
      </c>
      <c r="T412" s="742">
        <v>0.5</v>
      </c>
      <c r="U412" s="700">
        <v>0.5</v>
      </c>
    </row>
    <row r="413" spans="1:21" ht="14.4" customHeight="1" x14ac:dyDescent="0.3">
      <c r="A413" s="660">
        <v>50</v>
      </c>
      <c r="B413" s="661" t="s">
        <v>580</v>
      </c>
      <c r="C413" s="661">
        <v>89301501</v>
      </c>
      <c r="D413" s="740" t="s">
        <v>4513</v>
      </c>
      <c r="E413" s="741" t="s">
        <v>3098</v>
      </c>
      <c r="F413" s="661" t="s">
        <v>3085</v>
      </c>
      <c r="G413" s="661" t="s">
        <v>3178</v>
      </c>
      <c r="H413" s="661" t="s">
        <v>1608</v>
      </c>
      <c r="I413" s="661" t="s">
        <v>3548</v>
      </c>
      <c r="J413" s="661" t="s">
        <v>1613</v>
      </c>
      <c r="K413" s="661" t="s">
        <v>3549</v>
      </c>
      <c r="L413" s="662">
        <v>16.32</v>
      </c>
      <c r="M413" s="662">
        <v>16.32</v>
      </c>
      <c r="N413" s="661">
        <v>1</v>
      </c>
      <c r="O413" s="742">
        <v>0.5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50</v>
      </c>
      <c r="B414" s="661" t="s">
        <v>580</v>
      </c>
      <c r="C414" s="661">
        <v>89301501</v>
      </c>
      <c r="D414" s="740" t="s">
        <v>4513</v>
      </c>
      <c r="E414" s="741" t="s">
        <v>3098</v>
      </c>
      <c r="F414" s="661" t="s">
        <v>3085</v>
      </c>
      <c r="G414" s="661" t="s">
        <v>3178</v>
      </c>
      <c r="H414" s="661" t="s">
        <v>1608</v>
      </c>
      <c r="I414" s="661" t="s">
        <v>3353</v>
      </c>
      <c r="J414" s="661" t="s">
        <v>1613</v>
      </c>
      <c r="K414" s="661" t="s">
        <v>3354</v>
      </c>
      <c r="L414" s="662">
        <v>27.21</v>
      </c>
      <c r="M414" s="662">
        <v>27.21</v>
      </c>
      <c r="N414" s="661">
        <v>1</v>
      </c>
      <c r="O414" s="742">
        <v>0.5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50</v>
      </c>
      <c r="B415" s="661" t="s">
        <v>580</v>
      </c>
      <c r="C415" s="661">
        <v>89301501</v>
      </c>
      <c r="D415" s="740" t="s">
        <v>4513</v>
      </c>
      <c r="E415" s="741" t="s">
        <v>3098</v>
      </c>
      <c r="F415" s="661" t="s">
        <v>3085</v>
      </c>
      <c r="G415" s="661" t="s">
        <v>3178</v>
      </c>
      <c r="H415" s="661" t="s">
        <v>1608</v>
      </c>
      <c r="I415" s="661" t="s">
        <v>3268</v>
      </c>
      <c r="J415" s="661" t="s">
        <v>1616</v>
      </c>
      <c r="K415" s="661" t="s">
        <v>3143</v>
      </c>
      <c r="L415" s="662">
        <v>33.72</v>
      </c>
      <c r="M415" s="662">
        <v>134.88</v>
      </c>
      <c r="N415" s="661">
        <v>4</v>
      </c>
      <c r="O415" s="742">
        <v>2</v>
      </c>
      <c r="P415" s="662">
        <v>33.72</v>
      </c>
      <c r="Q415" s="677">
        <v>0.25</v>
      </c>
      <c r="R415" s="661">
        <v>1</v>
      </c>
      <c r="S415" s="677">
        <v>0.25</v>
      </c>
      <c r="T415" s="742">
        <v>0.5</v>
      </c>
      <c r="U415" s="700">
        <v>0.25</v>
      </c>
    </row>
    <row r="416" spans="1:21" ht="14.4" customHeight="1" x14ac:dyDescent="0.3">
      <c r="A416" s="660">
        <v>50</v>
      </c>
      <c r="B416" s="661" t="s">
        <v>580</v>
      </c>
      <c r="C416" s="661">
        <v>89301501</v>
      </c>
      <c r="D416" s="740" t="s">
        <v>4513</v>
      </c>
      <c r="E416" s="741" t="s">
        <v>3098</v>
      </c>
      <c r="F416" s="661" t="s">
        <v>3085</v>
      </c>
      <c r="G416" s="661" t="s">
        <v>3178</v>
      </c>
      <c r="H416" s="661" t="s">
        <v>1608</v>
      </c>
      <c r="I416" s="661" t="s">
        <v>3268</v>
      </c>
      <c r="J416" s="661" t="s">
        <v>1616</v>
      </c>
      <c r="K416" s="661" t="s">
        <v>3143</v>
      </c>
      <c r="L416" s="662">
        <v>25.23</v>
      </c>
      <c r="M416" s="662">
        <v>25.23</v>
      </c>
      <c r="N416" s="661">
        <v>1</v>
      </c>
      <c r="O416" s="742">
        <v>0.5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50</v>
      </c>
      <c r="B417" s="661" t="s">
        <v>580</v>
      </c>
      <c r="C417" s="661">
        <v>89301501</v>
      </c>
      <c r="D417" s="740" t="s">
        <v>4513</v>
      </c>
      <c r="E417" s="741" t="s">
        <v>3098</v>
      </c>
      <c r="F417" s="661" t="s">
        <v>3085</v>
      </c>
      <c r="G417" s="661" t="s">
        <v>3178</v>
      </c>
      <c r="H417" s="661" t="s">
        <v>1608</v>
      </c>
      <c r="I417" s="661" t="s">
        <v>3550</v>
      </c>
      <c r="J417" s="661" t="s">
        <v>1616</v>
      </c>
      <c r="K417" s="661" t="s">
        <v>3551</v>
      </c>
      <c r="L417" s="662">
        <v>56.18</v>
      </c>
      <c r="M417" s="662">
        <v>56.18</v>
      </c>
      <c r="N417" s="661">
        <v>1</v>
      </c>
      <c r="O417" s="742">
        <v>0.5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50</v>
      </c>
      <c r="B418" s="661" t="s">
        <v>580</v>
      </c>
      <c r="C418" s="661">
        <v>89301501</v>
      </c>
      <c r="D418" s="740" t="s">
        <v>4513</v>
      </c>
      <c r="E418" s="741" t="s">
        <v>3098</v>
      </c>
      <c r="F418" s="661" t="s">
        <v>3085</v>
      </c>
      <c r="G418" s="661" t="s">
        <v>3178</v>
      </c>
      <c r="H418" s="661" t="s">
        <v>1608</v>
      </c>
      <c r="I418" s="661" t="s">
        <v>1708</v>
      </c>
      <c r="J418" s="661" t="s">
        <v>2973</v>
      </c>
      <c r="K418" s="661" t="s">
        <v>1078</v>
      </c>
      <c r="L418" s="662">
        <v>67.42</v>
      </c>
      <c r="M418" s="662">
        <v>539.36</v>
      </c>
      <c r="N418" s="661">
        <v>8</v>
      </c>
      <c r="O418" s="742">
        <v>4</v>
      </c>
      <c r="P418" s="662">
        <v>67.42</v>
      </c>
      <c r="Q418" s="677">
        <v>0.125</v>
      </c>
      <c r="R418" s="661">
        <v>1</v>
      </c>
      <c r="S418" s="677">
        <v>0.125</v>
      </c>
      <c r="T418" s="742">
        <v>0.5</v>
      </c>
      <c r="U418" s="700">
        <v>0.125</v>
      </c>
    </row>
    <row r="419" spans="1:21" ht="14.4" customHeight="1" x14ac:dyDescent="0.3">
      <c r="A419" s="660">
        <v>50</v>
      </c>
      <c r="B419" s="661" t="s">
        <v>580</v>
      </c>
      <c r="C419" s="661">
        <v>89301501</v>
      </c>
      <c r="D419" s="740" t="s">
        <v>4513</v>
      </c>
      <c r="E419" s="741" t="s">
        <v>3098</v>
      </c>
      <c r="F419" s="661" t="s">
        <v>3085</v>
      </c>
      <c r="G419" s="661" t="s">
        <v>3178</v>
      </c>
      <c r="H419" s="661" t="s">
        <v>1608</v>
      </c>
      <c r="I419" s="661" t="s">
        <v>1708</v>
      </c>
      <c r="J419" s="661" t="s">
        <v>2973</v>
      </c>
      <c r="K419" s="661" t="s">
        <v>1078</v>
      </c>
      <c r="L419" s="662">
        <v>50.47</v>
      </c>
      <c r="M419" s="662">
        <v>151.41</v>
      </c>
      <c r="N419" s="661">
        <v>3</v>
      </c>
      <c r="O419" s="742">
        <v>1.5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50</v>
      </c>
      <c r="B420" s="661" t="s">
        <v>580</v>
      </c>
      <c r="C420" s="661">
        <v>89301501</v>
      </c>
      <c r="D420" s="740" t="s">
        <v>4513</v>
      </c>
      <c r="E420" s="741" t="s">
        <v>3098</v>
      </c>
      <c r="F420" s="661" t="s">
        <v>3085</v>
      </c>
      <c r="G420" s="661" t="s">
        <v>3178</v>
      </c>
      <c r="H420" s="661" t="s">
        <v>1608</v>
      </c>
      <c r="I420" s="661" t="s">
        <v>3355</v>
      </c>
      <c r="J420" s="661" t="s">
        <v>2973</v>
      </c>
      <c r="K420" s="661" t="s">
        <v>3299</v>
      </c>
      <c r="L420" s="662">
        <v>112.36</v>
      </c>
      <c r="M420" s="662">
        <v>224.72</v>
      </c>
      <c r="N420" s="661">
        <v>2</v>
      </c>
      <c r="O420" s="742">
        <v>1</v>
      </c>
      <c r="P420" s="662">
        <v>112.36</v>
      </c>
      <c r="Q420" s="677">
        <v>0.5</v>
      </c>
      <c r="R420" s="661">
        <v>1</v>
      </c>
      <c r="S420" s="677">
        <v>0.5</v>
      </c>
      <c r="T420" s="742">
        <v>0.5</v>
      </c>
      <c r="U420" s="700">
        <v>0.5</v>
      </c>
    </row>
    <row r="421" spans="1:21" ht="14.4" customHeight="1" x14ac:dyDescent="0.3">
      <c r="A421" s="660">
        <v>50</v>
      </c>
      <c r="B421" s="661" t="s">
        <v>580</v>
      </c>
      <c r="C421" s="661">
        <v>89301501</v>
      </c>
      <c r="D421" s="740" t="s">
        <v>4513</v>
      </c>
      <c r="E421" s="741" t="s">
        <v>3098</v>
      </c>
      <c r="F421" s="661" t="s">
        <v>3085</v>
      </c>
      <c r="G421" s="661" t="s">
        <v>3178</v>
      </c>
      <c r="H421" s="661" t="s">
        <v>581</v>
      </c>
      <c r="I421" s="661" t="s">
        <v>3552</v>
      </c>
      <c r="J421" s="661" t="s">
        <v>3553</v>
      </c>
      <c r="K421" s="661" t="s">
        <v>1078</v>
      </c>
      <c r="L421" s="662">
        <v>67.42</v>
      </c>
      <c r="M421" s="662">
        <v>67.42</v>
      </c>
      <c r="N421" s="661">
        <v>1</v>
      </c>
      <c r="O421" s="742">
        <v>0.5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50</v>
      </c>
      <c r="B422" s="661" t="s">
        <v>580</v>
      </c>
      <c r="C422" s="661">
        <v>89301501</v>
      </c>
      <c r="D422" s="740" t="s">
        <v>4513</v>
      </c>
      <c r="E422" s="741" t="s">
        <v>3098</v>
      </c>
      <c r="F422" s="661" t="s">
        <v>3085</v>
      </c>
      <c r="G422" s="661" t="s">
        <v>3271</v>
      </c>
      <c r="H422" s="661" t="s">
        <v>1608</v>
      </c>
      <c r="I422" s="661" t="s">
        <v>3272</v>
      </c>
      <c r="J422" s="661" t="s">
        <v>3273</v>
      </c>
      <c r="K422" s="661" t="s">
        <v>1092</v>
      </c>
      <c r="L422" s="662">
        <v>201.88</v>
      </c>
      <c r="M422" s="662">
        <v>201.88</v>
      </c>
      <c r="N422" s="661">
        <v>1</v>
      </c>
      <c r="O422" s="742">
        <v>0.5</v>
      </c>
      <c r="P422" s="662">
        <v>201.88</v>
      </c>
      <c r="Q422" s="677">
        <v>1</v>
      </c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50</v>
      </c>
      <c r="B423" s="661" t="s">
        <v>580</v>
      </c>
      <c r="C423" s="661">
        <v>89301501</v>
      </c>
      <c r="D423" s="740" t="s">
        <v>4513</v>
      </c>
      <c r="E423" s="741" t="s">
        <v>3098</v>
      </c>
      <c r="F423" s="661" t="s">
        <v>3085</v>
      </c>
      <c r="G423" s="661" t="s">
        <v>3271</v>
      </c>
      <c r="H423" s="661" t="s">
        <v>1608</v>
      </c>
      <c r="I423" s="661" t="s">
        <v>3274</v>
      </c>
      <c r="J423" s="661" t="s">
        <v>1828</v>
      </c>
      <c r="K423" s="661" t="s">
        <v>617</v>
      </c>
      <c r="L423" s="662">
        <v>312.54000000000002</v>
      </c>
      <c r="M423" s="662">
        <v>312.54000000000002</v>
      </c>
      <c r="N423" s="661">
        <v>1</v>
      </c>
      <c r="O423" s="742">
        <v>1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50</v>
      </c>
      <c r="B424" s="661" t="s">
        <v>580</v>
      </c>
      <c r="C424" s="661">
        <v>89301501</v>
      </c>
      <c r="D424" s="740" t="s">
        <v>4513</v>
      </c>
      <c r="E424" s="741" t="s">
        <v>3098</v>
      </c>
      <c r="F424" s="661" t="s">
        <v>3085</v>
      </c>
      <c r="G424" s="661" t="s">
        <v>3271</v>
      </c>
      <c r="H424" s="661" t="s">
        <v>581</v>
      </c>
      <c r="I424" s="661" t="s">
        <v>3554</v>
      </c>
      <c r="J424" s="661" t="s">
        <v>3555</v>
      </c>
      <c r="K424" s="661" t="s">
        <v>2590</v>
      </c>
      <c r="L424" s="662">
        <v>0</v>
      </c>
      <c r="M424" s="662">
        <v>0</v>
      </c>
      <c r="N424" s="661">
        <v>1</v>
      </c>
      <c r="O424" s="742">
        <v>0.5</v>
      </c>
      <c r="P424" s="662"/>
      <c r="Q424" s="677"/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50</v>
      </c>
      <c r="B425" s="661" t="s">
        <v>580</v>
      </c>
      <c r="C425" s="661">
        <v>89301501</v>
      </c>
      <c r="D425" s="740" t="s">
        <v>4513</v>
      </c>
      <c r="E425" s="741" t="s">
        <v>3098</v>
      </c>
      <c r="F425" s="661" t="s">
        <v>3085</v>
      </c>
      <c r="G425" s="661" t="s">
        <v>3271</v>
      </c>
      <c r="H425" s="661" t="s">
        <v>581</v>
      </c>
      <c r="I425" s="661" t="s">
        <v>3556</v>
      </c>
      <c r="J425" s="661" t="s">
        <v>3557</v>
      </c>
      <c r="K425" s="661" t="s">
        <v>1695</v>
      </c>
      <c r="L425" s="662">
        <v>188.43</v>
      </c>
      <c r="M425" s="662">
        <v>188.43</v>
      </c>
      <c r="N425" s="661">
        <v>1</v>
      </c>
      <c r="O425" s="742">
        <v>0.5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50</v>
      </c>
      <c r="B426" s="661" t="s">
        <v>580</v>
      </c>
      <c r="C426" s="661">
        <v>89301501</v>
      </c>
      <c r="D426" s="740" t="s">
        <v>4513</v>
      </c>
      <c r="E426" s="741" t="s">
        <v>3098</v>
      </c>
      <c r="F426" s="661" t="s">
        <v>3085</v>
      </c>
      <c r="G426" s="661" t="s">
        <v>3271</v>
      </c>
      <c r="H426" s="661" t="s">
        <v>581</v>
      </c>
      <c r="I426" s="661" t="s">
        <v>3558</v>
      </c>
      <c r="J426" s="661" t="s">
        <v>3559</v>
      </c>
      <c r="K426" s="661" t="s">
        <v>1695</v>
      </c>
      <c r="L426" s="662">
        <v>188.43</v>
      </c>
      <c r="M426" s="662">
        <v>188.43</v>
      </c>
      <c r="N426" s="661">
        <v>1</v>
      </c>
      <c r="O426" s="742">
        <v>0.5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50</v>
      </c>
      <c r="B427" s="661" t="s">
        <v>580</v>
      </c>
      <c r="C427" s="661">
        <v>89301501</v>
      </c>
      <c r="D427" s="740" t="s">
        <v>4513</v>
      </c>
      <c r="E427" s="741" t="s">
        <v>3098</v>
      </c>
      <c r="F427" s="661" t="s">
        <v>3085</v>
      </c>
      <c r="G427" s="661" t="s">
        <v>3182</v>
      </c>
      <c r="H427" s="661" t="s">
        <v>581</v>
      </c>
      <c r="I427" s="661" t="s">
        <v>3275</v>
      </c>
      <c r="J427" s="661" t="s">
        <v>1150</v>
      </c>
      <c r="K427" s="661" t="s">
        <v>3276</v>
      </c>
      <c r="L427" s="662">
        <v>0</v>
      </c>
      <c r="M427" s="662">
        <v>0</v>
      </c>
      <c r="N427" s="661">
        <v>3</v>
      </c>
      <c r="O427" s="742">
        <v>3</v>
      </c>
      <c r="P427" s="662"/>
      <c r="Q427" s="677"/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50</v>
      </c>
      <c r="B428" s="661" t="s">
        <v>580</v>
      </c>
      <c r="C428" s="661">
        <v>89301501</v>
      </c>
      <c r="D428" s="740" t="s">
        <v>4513</v>
      </c>
      <c r="E428" s="741" t="s">
        <v>3098</v>
      </c>
      <c r="F428" s="661" t="s">
        <v>3085</v>
      </c>
      <c r="G428" s="661" t="s">
        <v>3182</v>
      </c>
      <c r="H428" s="661" t="s">
        <v>581</v>
      </c>
      <c r="I428" s="661" t="s">
        <v>2253</v>
      </c>
      <c r="J428" s="661" t="s">
        <v>1150</v>
      </c>
      <c r="K428" s="661" t="s">
        <v>3183</v>
      </c>
      <c r="L428" s="662">
        <v>112.13</v>
      </c>
      <c r="M428" s="662">
        <v>672.78</v>
      </c>
      <c r="N428" s="661">
        <v>6</v>
      </c>
      <c r="O428" s="742">
        <v>4.5</v>
      </c>
      <c r="P428" s="662">
        <v>112.13</v>
      </c>
      <c r="Q428" s="677">
        <v>0.16666666666666666</v>
      </c>
      <c r="R428" s="661">
        <v>1</v>
      </c>
      <c r="S428" s="677">
        <v>0.16666666666666666</v>
      </c>
      <c r="T428" s="742">
        <v>0.5</v>
      </c>
      <c r="U428" s="700">
        <v>0.1111111111111111</v>
      </c>
    </row>
    <row r="429" spans="1:21" ht="14.4" customHeight="1" x14ac:dyDescent="0.3">
      <c r="A429" s="660">
        <v>50</v>
      </c>
      <c r="B429" s="661" t="s">
        <v>580</v>
      </c>
      <c r="C429" s="661">
        <v>89301501</v>
      </c>
      <c r="D429" s="740" t="s">
        <v>4513</v>
      </c>
      <c r="E429" s="741" t="s">
        <v>3098</v>
      </c>
      <c r="F429" s="661" t="s">
        <v>3085</v>
      </c>
      <c r="G429" s="661" t="s">
        <v>3278</v>
      </c>
      <c r="H429" s="661" t="s">
        <v>581</v>
      </c>
      <c r="I429" s="661" t="s">
        <v>3560</v>
      </c>
      <c r="J429" s="661" t="s">
        <v>3561</v>
      </c>
      <c r="K429" s="661" t="s">
        <v>3562</v>
      </c>
      <c r="L429" s="662">
        <v>0</v>
      </c>
      <c r="M429" s="662">
        <v>0</v>
      </c>
      <c r="N429" s="661">
        <v>1</v>
      </c>
      <c r="O429" s="742">
        <v>0.5</v>
      </c>
      <c r="P429" s="662"/>
      <c r="Q429" s="677"/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50</v>
      </c>
      <c r="B430" s="661" t="s">
        <v>580</v>
      </c>
      <c r="C430" s="661">
        <v>89301501</v>
      </c>
      <c r="D430" s="740" t="s">
        <v>4513</v>
      </c>
      <c r="E430" s="741" t="s">
        <v>3098</v>
      </c>
      <c r="F430" s="661" t="s">
        <v>3085</v>
      </c>
      <c r="G430" s="661" t="s">
        <v>3279</v>
      </c>
      <c r="H430" s="661" t="s">
        <v>581</v>
      </c>
      <c r="I430" s="661" t="s">
        <v>821</v>
      </c>
      <c r="J430" s="661" t="s">
        <v>822</v>
      </c>
      <c r="K430" s="661" t="s">
        <v>3280</v>
      </c>
      <c r="L430" s="662">
        <v>219.94</v>
      </c>
      <c r="M430" s="662">
        <v>1759.52</v>
      </c>
      <c r="N430" s="661">
        <v>8</v>
      </c>
      <c r="O430" s="742">
        <v>4</v>
      </c>
      <c r="P430" s="662">
        <v>879.76</v>
      </c>
      <c r="Q430" s="677">
        <v>0.5</v>
      </c>
      <c r="R430" s="661">
        <v>4</v>
      </c>
      <c r="S430" s="677">
        <v>0.5</v>
      </c>
      <c r="T430" s="742">
        <v>2</v>
      </c>
      <c r="U430" s="700">
        <v>0.5</v>
      </c>
    </row>
    <row r="431" spans="1:21" ht="14.4" customHeight="1" x14ac:dyDescent="0.3">
      <c r="A431" s="660">
        <v>50</v>
      </c>
      <c r="B431" s="661" t="s">
        <v>580</v>
      </c>
      <c r="C431" s="661">
        <v>89301501</v>
      </c>
      <c r="D431" s="740" t="s">
        <v>4513</v>
      </c>
      <c r="E431" s="741" t="s">
        <v>3098</v>
      </c>
      <c r="F431" s="661" t="s">
        <v>3085</v>
      </c>
      <c r="G431" s="661" t="s">
        <v>3279</v>
      </c>
      <c r="H431" s="661" t="s">
        <v>581</v>
      </c>
      <c r="I431" s="661" t="s">
        <v>2185</v>
      </c>
      <c r="J431" s="661" t="s">
        <v>822</v>
      </c>
      <c r="K431" s="661" t="s">
        <v>3281</v>
      </c>
      <c r="L431" s="662">
        <v>43.99</v>
      </c>
      <c r="M431" s="662">
        <v>219.95000000000002</v>
      </c>
      <c r="N431" s="661">
        <v>5</v>
      </c>
      <c r="O431" s="742">
        <v>3</v>
      </c>
      <c r="P431" s="662">
        <v>43.99</v>
      </c>
      <c r="Q431" s="677">
        <v>0.19999999999999998</v>
      </c>
      <c r="R431" s="661">
        <v>1</v>
      </c>
      <c r="S431" s="677">
        <v>0.2</v>
      </c>
      <c r="T431" s="742">
        <v>0.5</v>
      </c>
      <c r="U431" s="700">
        <v>0.16666666666666666</v>
      </c>
    </row>
    <row r="432" spans="1:21" ht="14.4" customHeight="1" x14ac:dyDescent="0.3">
      <c r="A432" s="660">
        <v>50</v>
      </c>
      <c r="B432" s="661" t="s">
        <v>580</v>
      </c>
      <c r="C432" s="661">
        <v>89301501</v>
      </c>
      <c r="D432" s="740" t="s">
        <v>4513</v>
      </c>
      <c r="E432" s="741" t="s">
        <v>3098</v>
      </c>
      <c r="F432" s="661" t="s">
        <v>3085</v>
      </c>
      <c r="G432" s="661" t="s">
        <v>3184</v>
      </c>
      <c r="H432" s="661" t="s">
        <v>581</v>
      </c>
      <c r="I432" s="661" t="s">
        <v>2005</v>
      </c>
      <c r="J432" s="661" t="s">
        <v>2006</v>
      </c>
      <c r="K432" s="661" t="s">
        <v>3185</v>
      </c>
      <c r="L432" s="662">
        <v>23.46</v>
      </c>
      <c r="M432" s="662">
        <v>70.38</v>
      </c>
      <c r="N432" s="661">
        <v>3</v>
      </c>
      <c r="O432" s="742">
        <v>2</v>
      </c>
      <c r="P432" s="662"/>
      <c r="Q432" s="677">
        <v>0</v>
      </c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50</v>
      </c>
      <c r="B433" s="661" t="s">
        <v>580</v>
      </c>
      <c r="C433" s="661">
        <v>89301501</v>
      </c>
      <c r="D433" s="740" t="s">
        <v>4513</v>
      </c>
      <c r="E433" s="741" t="s">
        <v>3098</v>
      </c>
      <c r="F433" s="661" t="s">
        <v>3085</v>
      </c>
      <c r="G433" s="661" t="s">
        <v>3283</v>
      </c>
      <c r="H433" s="661" t="s">
        <v>581</v>
      </c>
      <c r="I433" s="661" t="s">
        <v>2009</v>
      </c>
      <c r="J433" s="661" t="s">
        <v>2010</v>
      </c>
      <c r="K433" s="661" t="s">
        <v>3284</v>
      </c>
      <c r="L433" s="662">
        <v>194.73</v>
      </c>
      <c r="M433" s="662">
        <v>194.73</v>
      </c>
      <c r="N433" s="661">
        <v>1</v>
      </c>
      <c r="O433" s="742">
        <v>1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50</v>
      </c>
      <c r="B434" s="661" t="s">
        <v>580</v>
      </c>
      <c r="C434" s="661">
        <v>89301501</v>
      </c>
      <c r="D434" s="740" t="s">
        <v>4513</v>
      </c>
      <c r="E434" s="741" t="s">
        <v>3098</v>
      </c>
      <c r="F434" s="661" t="s">
        <v>3085</v>
      </c>
      <c r="G434" s="661" t="s">
        <v>3186</v>
      </c>
      <c r="H434" s="661" t="s">
        <v>1608</v>
      </c>
      <c r="I434" s="661" t="s">
        <v>1634</v>
      </c>
      <c r="J434" s="661" t="s">
        <v>1635</v>
      </c>
      <c r="K434" s="661" t="s">
        <v>2986</v>
      </c>
      <c r="L434" s="662">
        <v>164.15</v>
      </c>
      <c r="M434" s="662">
        <v>164.15</v>
      </c>
      <c r="N434" s="661">
        <v>1</v>
      </c>
      <c r="O434" s="742">
        <v>0.5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50</v>
      </c>
      <c r="B435" s="661" t="s">
        <v>580</v>
      </c>
      <c r="C435" s="661">
        <v>89301501</v>
      </c>
      <c r="D435" s="740" t="s">
        <v>4513</v>
      </c>
      <c r="E435" s="741" t="s">
        <v>3098</v>
      </c>
      <c r="F435" s="661" t="s">
        <v>3085</v>
      </c>
      <c r="G435" s="661" t="s">
        <v>3186</v>
      </c>
      <c r="H435" s="661" t="s">
        <v>581</v>
      </c>
      <c r="I435" s="661" t="s">
        <v>3563</v>
      </c>
      <c r="J435" s="661" t="s">
        <v>3564</v>
      </c>
      <c r="K435" s="661" t="s">
        <v>3565</v>
      </c>
      <c r="L435" s="662">
        <v>164.15</v>
      </c>
      <c r="M435" s="662">
        <v>328.3</v>
      </c>
      <c r="N435" s="661">
        <v>2</v>
      </c>
      <c r="O435" s="742">
        <v>1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50</v>
      </c>
      <c r="B436" s="661" t="s">
        <v>580</v>
      </c>
      <c r="C436" s="661">
        <v>89301501</v>
      </c>
      <c r="D436" s="740" t="s">
        <v>4513</v>
      </c>
      <c r="E436" s="741" t="s">
        <v>3098</v>
      </c>
      <c r="F436" s="661" t="s">
        <v>3085</v>
      </c>
      <c r="G436" s="661" t="s">
        <v>3186</v>
      </c>
      <c r="H436" s="661" t="s">
        <v>1608</v>
      </c>
      <c r="I436" s="661" t="s">
        <v>1806</v>
      </c>
      <c r="J436" s="661" t="s">
        <v>1635</v>
      </c>
      <c r="K436" s="661" t="s">
        <v>1807</v>
      </c>
      <c r="L436" s="662">
        <v>492.45</v>
      </c>
      <c r="M436" s="662">
        <v>492.45</v>
      </c>
      <c r="N436" s="661">
        <v>1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50</v>
      </c>
      <c r="B437" s="661" t="s">
        <v>580</v>
      </c>
      <c r="C437" s="661">
        <v>89301501</v>
      </c>
      <c r="D437" s="740" t="s">
        <v>4513</v>
      </c>
      <c r="E437" s="741" t="s">
        <v>3098</v>
      </c>
      <c r="F437" s="661" t="s">
        <v>3085</v>
      </c>
      <c r="G437" s="661" t="s">
        <v>3186</v>
      </c>
      <c r="H437" s="661" t="s">
        <v>581</v>
      </c>
      <c r="I437" s="661" t="s">
        <v>3566</v>
      </c>
      <c r="J437" s="661" t="s">
        <v>3567</v>
      </c>
      <c r="K437" s="661" t="s">
        <v>3568</v>
      </c>
      <c r="L437" s="662">
        <v>0</v>
      </c>
      <c r="M437" s="662">
        <v>0</v>
      </c>
      <c r="N437" s="661">
        <v>1</v>
      </c>
      <c r="O437" s="742">
        <v>0.5</v>
      </c>
      <c r="P437" s="662"/>
      <c r="Q437" s="677"/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50</v>
      </c>
      <c r="B438" s="661" t="s">
        <v>580</v>
      </c>
      <c r="C438" s="661">
        <v>89301501</v>
      </c>
      <c r="D438" s="740" t="s">
        <v>4513</v>
      </c>
      <c r="E438" s="741" t="s">
        <v>3098</v>
      </c>
      <c r="F438" s="661" t="s">
        <v>3085</v>
      </c>
      <c r="G438" s="661" t="s">
        <v>3186</v>
      </c>
      <c r="H438" s="661" t="s">
        <v>581</v>
      </c>
      <c r="I438" s="661" t="s">
        <v>3569</v>
      </c>
      <c r="J438" s="661" t="s">
        <v>3570</v>
      </c>
      <c r="K438" s="661" t="s">
        <v>3571</v>
      </c>
      <c r="L438" s="662">
        <v>153.19999999999999</v>
      </c>
      <c r="M438" s="662">
        <v>153.19999999999999</v>
      </c>
      <c r="N438" s="661">
        <v>1</v>
      </c>
      <c r="O438" s="742">
        <v>0.5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50</v>
      </c>
      <c r="B439" s="661" t="s">
        <v>580</v>
      </c>
      <c r="C439" s="661">
        <v>89301501</v>
      </c>
      <c r="D439" s="740" t="s">
        <v>4513</v>
      </c>
      <c r="E439" s="741" t="s">
        <v>3098</v>
      </c>
      <c r="F439" s="661" t="s">
        <v>3085</v>
      </c>
      <c r="G439" s="661" t="s">
        <v>3285</v>
      </c>
      <c r="H439" s="661" t="s">
        <v>581</v>
      </c>
      <c r="I439" s="661" t="s">
        <v>3363</v>
      </c>
      <c r="J439" s="661" t="s">
        <v>3286</v>
      </c>
      <c r="K439" s="661" t="s">
        <v>3364</v>
      </c>
      <c r="L439" s="662">
        <v>0</v>
      </c>
      <c r="M439" s="662">
        <v>0</v>
      </c>
      <c r="N439" s="661">
        <v>2</v>
      </c>
      <c r="O439" s="742">
        <v>1</v>
      </c>
      <c r="P439" s="662">
        <v>0</v>
      </c>
      <c r="Q439" s="677"/>
      <c r="R439" s="661">
        <v>1</v>
      </c>
      <c r="S439" s="677">
        <v>0.5</v>
      </c>
      <c r="T439" s="742">
        <v>0.5</v>
      </c>
      <c r="U439" s="700">
        <v>0.5</v>
      </c>
    </row>
    <row r="440" spans="1:21" ht="14.4" customHeight="1" x14ac:dyDescent="0.3">
      <c r="A440" s="660">
        <v>50</v>
      </c>
      <c r="B440" s="661" t="s">
        <v>580</v>
      </c>
      <c r="C440" s="661">
        <v>89301501</v>
      </c>
      <c r="D440" s="740" t="s">
        <v>4513</v>
      </c>
      <c r="E440" s="741" t="s">
        <v>3098</v>
      </c>
      <c r="F440" s="661" t="s">
        <v>3085</v>
      </c>
      <c r="G440" s="661" t="s">
        <v>3285</v>
      </c>
      <c r="H440" s="661" t="s">
        <v>581</v>
      </c>
      <c r="I440" s="661" t="s">
        <v>810</v>
      </c>
      <c r="J440" s="661" t="s">
        <v>3286</v>
      </c>
      <c r="K440" s="661" t="s">
        <v>812</v>
      </c>
      <c r="L440" s="662">
        <v>129.94999999999999</v>
      </c>
      <c r="M440" s="662">
        <v>259.89999999999998</v>
      </c>
      <c r="N440" s="661">
        <v>2</v>
      </c>
      <c r="O440" s="742">
        <v>1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50</v>
      </c>
      <c r="B441" s="661" t="s">
        <v>580</v>
      </c>
      <c r="C441" s="661">
        <v>89301501</v>
      </c>
      <c r="D441" s="740" t="s">
        <v>4513</v>
      </c>
      <c r="E441" s="741" t="s">
        <v>3098</v>
      </c>
      <c r="F441" s="661" t="s">
        <v>3085</v>
      </c>
      <c r="G441" s="661" t="s">
        <v>3285</v>
      </c>
      <c r="H441" s="661" t="s">
        <v>581</v>
      </c>
      <c r="I441" s="661" t="s">
        <v>818</v>
      </c>
      <c r="J441" s="661" t="s">
        <v>819</v>
      </c>
      <c r="K441" s="661" t="s">
        <v>812</v>
      </c>
      <c r="L441" s="662">
        <v>140.16</v>
      </c>
      <c r="M441" s="662">
        <v>140.16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50</v>
      </c>
      <c r="B442" s="661" t="s">
        <v>580</v>
      </c>
      <c r="C442" s="661">
        <v>89301501</v>
      </c>
      <c r="D442" s="740" t="s">
        <v>4513</v>
      </c>
      <c r="E442" s="741" t="s">
        <v>3098</v>
      </c>
      <c r="F442" s="661" t="s">
        <v>3085</v>
      </c>
      <c r="G442" s="661" t="s">
        <v>3285</v>
      </c>
      <c r="H442" s="661" t="s">
        <v>581</v>
      </c>
      <c r="I442" s="661" t="s">
        <v>3572</v>
      </c>
      <c r="J442" s="661" t="s">
        <v>3286</v>
      </c>
      <c r="K442" s="661" t="s">
        <v>3573</v>
      </c>
      <c r="L442" s="662">
        <v>0</v>
      </c>
      <c r="M442" s="662">
        <v>0</v>
      </c>
      <c r="N442" s="661">
        <v>1</v>
      </c>
      <c r="O442" s="742">
        <v>0.5</v>
      </c>
      <c r="P442" s="662"/>
      <c r="Q442" s="677"/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50</v>
      </c>
      <c r="B443" s="661" t="s">
        <v>580</v>
      </c>
      <c r="C443" s="661">
        <v>89301501</v>
      </c>
      <c r="D443" s="740" t="s">
        <v>4513</v>
      </c>
      <c r="E443" s="741" t="s">
        <v>3098</v>
      </c>
      <c r="F443" s="661" t="s">
        <v>3085</v>
      </c>
      <c r="G443" s="661" t="s">
        <v>3574</v>
      </c>
      <c r="H443" s="661" t="s">
        <v>581</v>
      </c>
      <c r="I443" s="661" t="s">
        <v>3575</v>
      </c>
      <c r="J443" s="661" t="s">
        <v>3576</v>
      </c>
      <c r="K443" s="661" t="s">
        <v>1078</v>
      </c>
      <c r="L443" s="662">
        <v>164.15</v>
      </c>
      <c r="M443" s="662">
        <v>164.15</v>
      </c>
      <c r="N443" s="661">
        <v>1</v>
      </c>
      <c r="O443" s="742">
        <v>0.5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50</v>
      </c>
      <c r="B444" s="661" t="s">
        <v>580</v>
      </c>
      <c r="C444" s="661">
        <v>89301501</v>
      </c>
      <c r="D444" s="740" t="s">
        <v>4513</v>
      </c>
      <c r="E444" s="741" t="s">
        <v>3098</v>
      </c>
      <c r="F444" s="661" t="s">
        <v>3085</v>
      </c>
      <c r="G444" s="661" t="s">
        <v>3577</v>
      </c>
      <c r="H444" s="661" t="s">
        <v>581</v>
      </c>
      <c r="I444" s="661" t="s">
        <v>3578</v>
      </c>
      <c r="J444" s="661" t="s">
        <v>3579</v>
      </c>
      <c r="K444" s="661" t="s">
        <v>3580</v>
      </c>
      <c r="L444" s="662">
        <v>0</v>
      </c>
      <c r="M444" s="662">
        <v>0</v>
      </c>
      <c r="N444" s="661">
        <v>1</v>
      </c>
      <c r="O444" s="742">
        <v>0.5</v>
      </c>
      <c r="P444" s="662">
        <v>0</v>
      </c>
      <c r="Q444" s="677"/>
      <c r="R444" s="661">
        <v>1</v>
      </c>
      <c r="S444" s="677">
        <v>1</v>
      </c>
      <c r="T444" s="742">
        <v>0.5</v>
      </c>
      <c r="U444" s="700">
        <v>1</v>
      </c>
    </row>
    <row r="445" spans="1:21" ht="14.4" customHeight="1" x14ac:dyDescent="0.3">
      <c r="A445" s="660">
        <v>50</v>
      </c>
      <c r="B445" s="661" t="s">
        <v>580</v>
      </c>
      <c r="C445" s="661">
        <v>89301501</v>
      </c>
      <c r="D445" s="740" t="s">
        <v>4513</v>
      </c>
      <c r="E445" s="741" t="s">
        <v>3098</v>
      </c>
      <c r="F445" s="661" t="s">
        <v>3085</v>
      </c>
      <c r="G445" s="661" t="s">
        <v>3288</v>
      </c>
      <c r="H445" s="661" t="s">
        <v>581</v>
      </c>
      <c r="I445" s="661" t="s">
        <v>1312</v>
      </c>
      <c r="J445" s="661" t="s">
        <v>1233</v>
      </c>
      <c r="K445" s="661" t="s">
        <v>1170</v>
      </c>
      <c r="L445" s="662">
        <v>60.97</v>
      </c>
      <c r="M445" s="662">
        <v>60.97</v>
      </c>
      <c r="N445" s="661">
        <v>1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50</v>
      </c>
      <c r="B446" s="661" t="s">
        <v>580</v>
      </c>
      <c r="C446" s="661">
        <v>89301501</v>
      </c>
      <c r="D446" s="740" t="s">
        <v>4513</v>
      </c>
      <c r="E446" s="741" t="s">
        <v>3098</v>
      </c>
      <c r="F446" s="661" t="s">
        <v>3085</v>
      </c>
      <c r="G446" s="661" t="s">
        <v>3288</v>
      </c>
      <c r="H446" s="661" t="s">
        <v>581</v>
      </c>
      <c r="I446" s="661" t="s">
        <v>3581</v>
      </c>
      <c r="J446" s="661" t="s">
        <v>1233</v>
      </c>
      <c r="K446" s="661" t="s">
        <v>785</v>
      </c>
      <c r="L446" s="662">
        <v>0</v>
      </c>
      <c r="M446" s="662">
        <v>0</v>
      </c>
      <c r="N446" s="661">
        <v>1</v>
      </c>
      <c r="O446" s="742">
        <v>0.5</v>
      </c>
      <c r="P446" s="662"/>
      <c r="Q446" s="677"/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50</v>
      </c>
      <c r="B447" s="661" t="s">
        <v>580</v>
      </c>
      <c r="C447" s="661">
        <v>89301501</v>
      </c>
      <c r="D447" s="740" t="s">
        <v>4513</v>
      </c>
      <c r="E447" s="741" t="s">
        <v>3098</v>
      </c>
      <c r="F447" s="661" t="s">
        <v>3085</v>
      </c>
      <c r="G447" s="661" t="s">
        <v>3191</v>
      </c>
      <c r="H447" s="661" t="s">
        <v>581</v>
      </c>
      <c r="I447" s="661" t="s">
        <v>937</v>
      </c>
      <c r="J447" s="661" t="s">
        <v>938</v>
      </c>
      <c r="K447" s="661" t="s">
        <v>939</v>
      </c>
      <c r="L447" s="662">
        <v>45.94</v>
      </c>
      <c r="M447" s="662">
        <v>183.76</v>
      </c>
      <c r="N447" s="661">
        <v>4</v>
      </c>
      <c r="O447" s="742">
        <v>2.5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50</v>
      </c>
      <c r="B448" s="661" t="s">
        <v>580</v>
      </c>
      <c r="C448" s="661">
        <v>89301501</v>
      </c>
      <c r="D448" s="740" t="s">
        <v>4513</v>
      </c>
      <c r="E448" s="741" t="s">
        <v>3098</v>
      </c>
      <c r="F448" s="661" t="s">
        <v>3085</v>
      </c>
      <c r="G448" s="661" t="s">
        <v>3191</v>
      </c>
      <c r="H448" s="661" t="s">
        <v>581</v>
      </c>
      <c r="I448" s="661" t="s">
        <v>941</v>
      </c>
      <c r="J448" s="661" t="s">
        <v>942</v>
      </c>
      <c r="K448" s="661" t="s">
        <v>943</v>
      </c>
      <c r="L448" s="662">
        <v>91.88</v>
      </c>
      <c r="M448" s="662">
        <v>275.64</v>
      </c>
      <c r="N448" s="661">
        <v>3</v>
      </c>
      <c r="O448" s="742">
        <v>1.5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50</v>
      </c>
      <c r="B449" s="661" t="s">
        <v>580</v>
      </c>
      <c r="C449" s="661">
        <v>89301501</v>
      </c>
      <c r="D449" s="740" t="s">
        <v>4513</v>
      </c>
      <c r="E449" s="741" t="s">
        <v>3098</v>
      </c>
      <c r="F449" s="661" t="s">
        <v>3085</v>
      </c>
      <c r="G449" s="661" t="s">
        <v>3582</v>
      </c>
      <c r="H449" s="661" t="s">
        <v>581</v>
      </c>
      <c r="I449" s="661" t="s">
        <v>3583</v>
      </c>
      <c r="J449" s="661" t="s">
        <v>3584</v>
      </c>
      <c r="K449" s="661" t="s">
        <v>1170</v>
      </c>
      <c r="L449" s="662">
        <v>0</v>
      </c>
      <c r="M449" s="662">
        <v>0</v>
      </c>
      <c r="N449" s="661">
        <v>1</v>
      </c>
      <c r="O449" s="742">
        <v>0.5</v>
      </c>
      <c r="P449" s="662"/>
      <c r="Q449" s="677"/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50</v>
      </c>
      <c r="B450" s="661" t="s">
        <v>580</v>
      </c>
      <c r="C450" s="661">
        <v>89301501</v>
      </c>
      <c r="D450" s="740" t="s">
        <v>4513</v>
      </c>
      <c r="E450" s="741" t="s">
        <v>3098</v>
      </c>
      <c r="F450" s="661" t="s">
        <v>3085</v>
      </c>
      <c r="G450" s="661" t="s">
        <v>3192</v>
      </c>
      <c r="H450" s="661" t="s">
        <v>1608</v>
      </c>
      <c r="I450" s="661" t="s">
        <v>3297</v>
      </c>
      <c r="J450" s="661" t="s">
        <v>3298</v>
      </c>
      <c r="K450" s="661" t="s">
        <v>3299</v>
      </c>
      <c r="L450" s="662">
        <v>96.58</v>
      </c>
      <c r="M450" s="662">
        <v>193.16</v>
      </c>
      <c r="N450" s="661">
        <v>2</v>
      </c>
      <c r="O450" s="742">
        <v>1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50</v>
      </c>
      <c r="B451" s="661" t="s">
        <v>580</v>
      </c>
      <c r="C451" s="661">
        <v>89301501</v>
      </c>
      <c r="D451" s="740" t="s">
        <v>4513</v>
      </c>
      <c r="E451" s="741" t="s">
        <v>3098</v>
      </c>
      <c r="F451" s="661" t="s">
        <v>3085</v>
      </c>
      <c r="G451" s="661" t="s">
        <v>3192</v>
      </c>
      <c r="H451" s="661" t="s">
        <v>1608</v>
      </c>
      <c r="I451" s="661" t="s">
        <v>1824</v>
      </c>
      <c r="J451" s="661" t="s">
        <v>2950</v>
      </c>
      <c r="K451" s="661" t="s">
        <v>2951</v>
      </c>
      <c r="L451" s="662">
        <v>156.25</v>
      </c>
      <c r="M451" s="662">
        <v>468.75</v>
      </c>
      <c r="N451" s="661">
        <v>3</v>
      </c>
      <c r="O451" s="742">
        <v>1.5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50</v>
      </c>
      <c r="B452" s="661" t="s">
        <v>580</v>
      </c>
      <c r="C452" s="661">
        <v>89301501</v>
      </c>
      <c r="D452" s="740" t="s">
        <v>4513</v>
      </c>
      <c r="E452" s="741" t="s">
        <v>3098</v>
      </c>
      <c r="F452" s="661" t="s">
        <v>3085</v>
      </c>
      <c r="G452" s="661" t="s">
        <v>3192</v>
      </c>
      <c r="H452" s="661" t="s">
        <v>1608</v>
      </c>
      <c r="I452" s="661" t="s">
        <v>1824</v>
      </c>
      <c r="J452" s="661" t="s">
        <v>2950</v>
      </c>
      <c r="K452" s="661" t="s">
        <v>2951</v>
      </c>
      <c r="L452" s="662">
        <v>126.09</v>
      </c>
      <c r="M452" s="662">
        <v>504.36</v>
      </c>
      <c r="N452" s="661">
        <v>4</v>
      </c>
      <c r="O452" s="742">
        <v>2</v>
      </c>
      <c r="P452" s="662">
        <v>126.09</v>
      </c>
      <c r="Q452" s="677">
        <v>0.25</v>
      </c>
      <c r="R452" s="661">
        <v>1</v>
      </c>
      <c r="S452" s="677">
        <v>0.25</v>
      </c>
      <c r="T452" s="742">
        <v>0.5</v>
      </c>
      <c r="U452" s="700">
        <v>0.25</v>
      </c>
    </row>
    <row r="453" spans="1:21" ht="14.4" customHeight="1" x14ac:dyDescent="0.3">
      <c r="A453" s="660">
        <v>50</v>
      </c>
      <c r="B453" s="661" t="s">
        <v>580</v>
      </c>
      <c r="C453" s="661">
        <v>89301501</v>
      </c>
      <c r="D453" s="740" t="s">
        <v>4513</v>
      </c>
      <c r="E453" s="741" t="s">
        <v>3098</v>
      </c>
      <c r="F453" s="661" t="s">
        <v>3085</v>
      </c>
      <c r="G453" s="661" t="s">
        <v>3192</v>
      </c>
      <c r="H453" s="661" t="s">
        <v>1608</v>
      </c>
      <c r="I453" s="661" t="s">
        <v>1751</v>
      </c>
      <c r="J453" s="661" t="s">
        <v>2952</v>
      </c>
      <c r="K453" s="661" t="s">
        <v>1160</v>
      </c>
      <c r="L453" s="662">
        <v>193.14</v>
      </c>
      <c r="M453" s="662">
        <v>3090.2399999999993</v>
      </c>
      <c r="N453" s="661">
        <v>16</v>
      </c>
      <c r="O453" s="742">
        <v>8</v>
      </c>
      <c r="P453" s="662">
        <v>579.41999999999996</v>
      </c>
      <c r="Q453" s="677">
        <v>0.18750000000000003</v>
      </c>
      <c r="R453" s="661">
        <v>3</v>
      </c>
      <c r="S453" s="677">
        <v>0.1875</v>
      </c>
      <c r="T453" s="742">
        <v>1.5</v>
      </c>
      <c r="U453" s="700">
        <v>0.1875</v>
      </c>
    </row>
    <row r="454" spans="1:21" ht="14.4" customHeight="1" x14ac:dyDescent="0.3">
      <c r="A454" s="660">
        <v>50</v>
      </c>
      <c r="B454" s="661" t="s">
        <v>580</v>
      </c>
      <c r="C454" s="661">
        <v>89301501</v>
      </c>
      <c r="D454" s="740" t="s">
        <v>4513</v>
      </c>
      <c r="E454" s="741" t="s">
        <v>3098</v>
      </c>
      <c r="F454" s="661" t="s">
        <v>3085</v>
      </c>
      <c r="G454" s="661" t="s">
        <v>3585</v>
      </c>
      <c r="H454" s="661" t="s">
        <v>581</v>
      </c>
      <c r="I454" s="661" t="s">
        <v>3586</v>
      </c>
      <c r="J454" s="661" t="s">
        <v>3587</v>
      </c>
      <c r="K454" s="661" t="s">
        <v>3588</v>
      </c>
      <c r="L454" s="662">
        <v>0</v>
      </c>
      <c r="M454" s="662">
        <v>0</v>
      </c>
      <c r="N454" s="661">
        <v>1</v>
      </c>
      <c r="O454" s="742">
        <v>0.5</v>
      </c>
      <c r="P454" s="662"/>
      <c r="Q454" s="677"/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50</v>
      </c>
      <c r="B455" s="661" t="s">
        <v>580</v>
      </c>
      <c r="C455" s="661">
        <v>89301501</v>
      </c>
      <c r="D455" s="740" t="s">
        <v>4513</v>
      </c>
      <c r="E455" s="741" t="s">
        <v>3099</v>
      </c>
      <c r="F455" s="661" t="s">
        <v>3085</v>
      </c>
      <c r="G455" s="661" t="s">
        <v>3366</v>
      </c>
      <c r="H455" s="661" t="s">
        <v>581</v>
      </c>
      <c r="I455" s="661" t="s">
        <v>3589</v>
      </c>
      <c r="J455" s="661" t="s">
        <v>1131</v>
      </c>
      <c r="K455" s="661" t="s">
        <v>3369</v>
      </c>
      <c r="L455" s="662">
        <v>0</v>
      </c>
      <c r="M455" s="662">
        <v>0</v>
      </c>
      <c r="N455" s="661">
        <v>1</v>
      </c>
      <c r="O455" s="742">
        <v>0.5</v>
      </c>
      <c r="P455" s="662"/>
      <c r="Q455" s="677"/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50</v>
      </c>
      <c r="B456" s="661" t="s">
        <v>580</v>
      </c>
      <c r="C456" s="661">
        <v>89301501</v>
      </c>
      <c r="D456" s="740" t="s">
        <v>4513</v>
      </c>
      <c r="E456" s="741" t="s">
        <v>3099</v>
      </c>
      <c r="F456" s="661" t="s">
        <v>3085</v>
      </c>
      <c r="G456" s="661" t="s">
        <v>3590</v>
      </c>
      <c r="H456" s="661" t="s">
        <v>581</v>
      </c>
      <c r="I456" s="661" t="s">
        <v>1068</v>
      </c>
      <c r="J456" s="661" t="s">
        <v>1069</v>
      </c>
      <c r="K456" s="661" t="s">
        <v>1070</v>
      </c>
      <c r="L456" s="662">
        <v>0</v>
      </c>
      <c r="M456" s="662">
        <v>0</v>
      </c>
      <c r="N456" s="661">
        <v>1</v>
      </c>
      <c r="O456" s="742">
        <v>1</v>
      </c>
      <c r="P456" s="662"/>
      <c r="Q456" s="677"/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50</v>
      </c>
      <c r="B457" s="661" t="s">
        <v>580</v>
      </c>
      <c r="C457" s="661">
        <v>89301501</v>
      </c>
      <c r="D457" s="740" t="s">
        <v>4513</v>
      </c>
      <c r="E457" s="741" t="s">
        <v>3099</v>
      </c>
      <c r="F457" s="661" t="s">
        <v>3085</v>
      </c>
      <c r="G457" s="661" t="s">
        <v>3109</v>
      </c>
      <c r="H457" s="661" t="s">
        <v>1608</v>
      </c>
      <c r="I457" s="661" t="s">
        <v>1627</v>
      </c>
      <c r="J457" s="661" t="s">
        <v>1628</v>
      </c>
      <c r="K457" s="661" t="s">
        <v>2960</v>
      </c>
      <c r="L457" s="662">
        <v>75.28</v>
      </c>
      <c r="M457" s="662">
        <v>828.07999999999993</v>
      </c>
      <c r="N457" s="661">
        <v>11</v>
      </c>
      <c r="O457" s="742">
        <v>6</v>
      </c>
      <c r="P457" s="662">
        <v>376.4</v>
      </c>
      <c r="Q457" s="677">
        <v>0.45454545454545453</v>
      </c>
      <c r="R457" s="661">
        <v>5</v>
      </c>
      <c r="S457" s="677">
        <v>0.45454545454545453</v>
      </c>
      <c r="T457" s="742">
        <v>3</v>
      </c>
      <c r="U457" s="700">
        <v>0.5</v>
      </c>
    </row>
    <row r="458" spans="1:21" ht="14.4" customHeight="1" x14ac:dyDescent="0.3">
      <c r="A458" s="660">
        <v>50</v>
      </c>
      <c r="B458" s="661" t="s">
        <v>580</v>
      </c>
      <c r="C458" s="661">
        <v>89301501</v>
      </c>
      <c r="D458" s="740" t="s">
        <v>4513</v>
      </c>
      <c r="E458" s="741" t="s">
        <v>3099</v>
      </c>
      <c r="F458" s="661" t="s">
        <v>3085</v>
      </c>
      <c r="G458" s="661" t="s">
        <v>3109</v>
      </c>
      <c r="H458" s="661" t="s">
        <v>581</v>
      </c>
      <c r="I458" s="661" t="s">
        <v>3370</v>
      </c>
      <c r="J458" s="661" t="s">
        <v>3371</v>
      </c>
      <c r="K458" s="661" t="s">
        <v>3372</v>
      </c>
      <c r="L458" s="662">
        <v>125.46</v>
      </c>
      <c r="M458" s="662">
        <v>250.92</v>
      </c>
      <c r="N458" s="661">
        <v>2</v>
      </c>
      <c r="O458" s="742">
        <v>1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50</v>
      </c>
      <c r="B459" s="661" t="s">
        <v>580</v>
      </c>
      <c r="C459" s="661">
        <v>89301501</v>
      </c>
      <c r="D459" s="740" t="s">
        <v>4513</v>
      </c>
      <c r="E459" s="741" t="s">
        <v>3099</v>
      </c>
      <c r="F459" s="661" t="s">
        <v>3085</v>
      </c>
      <c r="G459" s="661" t="s">
        <v>3112</v>
      </c>
      <c r="H459" s="661" t="s">
        <v>581</v>
      </c>
      <c r="I459" s="661" t="s">
        <v>3379</v>
      </c>
      <c r="J459" s="661" t="s">
        <v>3380</v>
      </c>
      <c r="K459" s="661" t="s">
        <v>3000</v>
      </c>
      <c r="L459" s="662">
        <v>156.86000000000001</v>
      </c>
      <c r="M459" s="662">
        <v>313.72000000000003</v>
      </c>
      <c r="N459" s="661">
        <v>2</v>
      </c>
      <c r="O459" s="742">
        <v>1.5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50</v>
      </c>
      <c r="B460" s="661" t="s">
        <v>580</v>
      </c>
      <c r="C460" s="661">
        <v>89301501</v>
      </c>
      <c r="D460" s="740" t="s">
        <v>4513</v>
      </c>
      <c r="E460" s="741" t="s">
        <v>3099</v>
      </c>
      <c r="F460" s="661" t="s">
        <v>3085</v>
      </c>
      <c r="G460" s="661" t="s">
        <v>3115</v>
      </c>
      <c r="H460" s="661" t="s">
        <v>581</v>
      </c>
      <c r="I460" s="661" t="s">
        <v>3591</v>
      </c>
      <c r="J460" s="661" t="s">
        <v>3203</v>
      </c>
      <c r="K460" s="661" t="s">
        <v>1092</v>
      </c>
      <c r="L460" s="662">
        <v>130.59</v>
      </c>
      <c r="M460" s="662">
        <v>130.59</v>
      </c>
      <c r="N460" s="661">
        <v>1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50</v>
      </c>
      <c r="B461" s="661" t="s">
        <v>580</v>
      </c>
      <c r="C461" s="661">
        <v>89301501</v>
      </c>
      <c r="D461" s="740" t="s">
        <v>4513</v>
      </c>
      <c r="E461" s="741" t="s">
        <v>3099</v>
      </c>
      <c r="F461" s="661" t="s">
        <v>3085</v>
      </c>
      <c r="G461" s="661" t="s">
        <v>3115</v>
      </c>
      <c r="H461" s="661" t="s">
        <v>581</v>
      </c>
      <c r="I461" s="661" t="s">
        <v>3592</v>
      </c>
      <c r="J461" s="661" t="s">
        <v>1821</v>
      </c>
      <c r="K461" s="661" t="s">
        <v>3593</v>
      </c>
      <c r="L461" s="662">
        <v>0</v>
      </c>
      <c r="M461" s="662">
        <v>0</v>
      </c>
      <c r="N461" s="661">
        <v>2</v>
      </c>
      <c r="O461" s="742">
        <v>1</v>
      </c>
      <c r="P461" s="662">
        <v>0</v>
      </c>
      <c r="Q461" s="677"/>
      <c r="R461" s="661">
        <v>1</v>
      </c>
      <c r="S461" s="677">
        <v>0.5</v>
      </c>
      <c r="T461" s="742">
        <v>0.5</v>
      </c>
      <c r="U461" s="700">
        <v>0.5</v>
      </c>
    </row>
    <row r="462" spans="1:21" ht="14.4" customHeight="1" x14ac:dyDescent="0.3">
      <c r="A462" s="660">
        <v>50</v>
      </c>
      <c r="B462" s="661" t="s">
        <v>580</v>
      </c>
      <c r="C462" s="661">
        <v>89301501</v>
      </c>
      <c r="D462" s="740" t="s">
        <v>4513</v>
      </c>
      <c r="E462" s="741" t="s">
        <v>3099</v>
      </c>
      <c r="F462" s="661" t="s">
        <v>3085</v>
      </c>
      <c r="G462" s="661" t="s">
        <v>3115</v>
      </c>
      <c r="H462" s="661" t="s">
        <v>1608</v>
      </c>
      <c r="I462" s="661" t="s">
        <v>3594</v>
      </c>
      <c r="J462" s="661" t="s">
        <v>3595</v>
      </c>
      <c r="K462" s="661" t="s">
        <v>2590</v>
      </c>
      <c r="L462" s="662">
        <v>65.3</v>
      </c>
      <c r="M462" s="662">
        <v>130.6</v>
      </c>
      <c r="N462" s="661">
        <v>2</v>
      </c>
      <c r="O462" s="742">
        <v>1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50</v>
      </c>
      <c r="B463" s="661" t="s">
        <v>580</v>
      </c>
      <c r="C463" s="661">
        <v>89301501</v>
      </c>
      <c r="D463" s="740" t="s">
        <v>4513</v>
      </c>
      <c r="E463" s="741" t="s">
        <v>3099</v>
      </c>
      <c r="F463" s="661" t="s">
        <v>3085</v>
      </c>
      <c r="G463" s="661" t="s">
        <v>3115</v>
      </c>
      <c r="H463" s="661" t="s">
        <v>1608</v>
      </c>
      <c r="I463" s="661" t="s">
        <v>1743</v>
      </c>
      <c r="J463" s="661" t="s">
        <v>1748</v>
      </c>
      <c r="K463" s="661" t="s">
        <v>1092</v>
      </c>
      <c r="L463" s="662">
        <v>130.59</v>
      </c>
      <c r="M463" s="662">
        <v>1175.31</v>
      </c>
      <c r="N463" s="661">
        <v>9</v>
      </c>
      <c r="O463" s="742">
        <v>4.5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50</v>
      </c>
      <c r="B464" s="661" t="s">
        <v>580</v>
      </c>
      <c r="C464" s="661">
        <v>89301501</v>
      </c>
      <c r="D464" s="740" t="s">
        <v>4513</v>
      </c>
      <c r="E464" s="741" t="s">
        <v>3099</v>
      </c>
      <c r="F464" s="661" t="s">
        <v>3085</v>
      </c>
      <c r="G464" s="661" t="s">
        <v>3115</v>
      </c>
      <c r="H464" s="661" t="s">
        <v>1608</v>
      </c>
      <c r="I464" s="661" t="s">
        <v>1816</v>
      </c>
      <c r="J464" s="661" t="s">
        <v>1821</v>
      </c>
      <c r="K464" s="661" t="s">
        <v>617</v>
      </c>
      <c r="L464" s="662">
        <v>201.88</v>
      </c>
      <c r="M464" s="662">
        <v>1615.04</v>
      </c>
      <c r="N464" s="661">
        <v>8</v>
      </c>
      <c r="O464" s="742">
        <v>4</v>
      </c>
      <c r="P464" s="662">
        <v>403.76</v>
      </c>
      <c r="Q464" s="677">
        <v>0.25</v>
      </c>
      <c r="R464" s="661">
        <v>2</v>
      </c>
      <c r="S464" s="677">
        <v>0.25</v>
      </c>
      <c r="T464" s="742">
        <v>1</v>
      </c>
      <c r="U464" s="700">
        <v>0.25</v>
      </c>
    </row>
    <row r="465" spans="1:21" ht="14.4" customHeight="1" x14ac:dyDescent="0.3">
      <c r="A465" s="660">
        <v>50</v>
      </c>
      <c r="B465" s="661" t="s">
        <v>580</v>
      </c>
      <c r="C465" s="661">
        <v>89301501</v>
      </c>
      <c r="D465" s="740" t="s">
        <v>4513</v>
      </c>
      <c r="E465" s="741" t="s">
        <v>3099</v>
      </c>
      <c r="F465" s="661" t="s">
        <v>3085</v>
      </c>
      <c r="G465" s="661" t="s">
        <v>3115</v>
      </c>
      <c r="H465" s="661" t="s">
        <v>581</v>
      </c>
      <c r="I465" s="661" t="s">
        <v>3596</v>
      </c>
      <c r="J465" s="661" t="s">
        <v>1748</v>
      </c>
      <c r="K465" s="661" t="s">
        <v>3392</v>
      </c>
      <c r="L465" s="662">
        <v>0</v>
      </c>
      <c r="M465" s="662">
        <v>0</v>
      </c>
      <c r="N465" s="661">
        <v>1</v>
      </c>
      <c r="O465" s="742">
        <v>0.5</v>
      </c>
      <c r="P465" s="662"/>
      <c r="Q465" s="677"/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50</v>
      </c>
      <c r="B466" s="661" t="s">
        <v>580</v>
      </c>
      <c r="C466" s="661">
        <v>89301501</v>
      </c>
      <c r="D466" s="740" t="s">
        <v>4513</v>
      </c>
      <c r="E466" s="741" t="s">
        <v>3099</v>
      </c>
      <c r="F466" s="661" t="s">
        <v>3085</v>
      </c>
      <c r="G466" s="661" t="s">
        <v>3115</v>
      </c>
      <c r="H466" s="661" t="s">
        <v>581</v>
      </c>
      <c r="I466" s="661" t="s">
        <v>3597</v>
      </c>
      <c r="J466" s="661" t="s">
        <v>1748</v>
      </c>
      <c r="K466" s="661" t="s">
        <v>3598</v>
      </c>
      <c r="L466" s="662">
        <v>0</v>
      </c>
      <c r="M466" s="662">
        <v>0</v>
      </c>
      <c r="N466" s="661">
        <v>1</v>
      </c>
      <c r="O466" s="742">
        <v>0.5</v>
      </c>
      <c r="P466" s="662">
        <v>0</v>
      </c>
      <c r="Q466" s="677"/>
      <c r="R466" s="661">
        <v>1</v>
      </c>
      <c r="S466" s="677">
        <v>1</v>
      </c>
      <c r="T466" s="742">
        <v>0.5</v>
      </c>
      <c r="U466" s="700">
        <v>1</v>
      </c>
    </row>
    <row r="467" spans="1:21" ht="14.4" customHeight="1" x14ac:dyDescent="0.3">
      <c r="A467" s="660">
        <v>50</v>
      </c>
      <c r="B467" s="661" t="s">
        <v>580</v>
      </c>
      <c r="C467" s="661">
        <v>89301501</v>
      </c>
      <c r="D467" s="740" t="s">
        <v>4513</v>
      </c>
      <c r="E467" s="741" t="s">
        <v>3099</v>
      </c>
      <c r="F467" s="661" t="s">
        <v>3085</v>
      </c>
      <c r="G467" s="661" t="s">
        <v>3115</v>
      </c>
      <c r="H467" s="661" t="s">
        <v>581</v>
      </c>
      <c r="I467" s="661" t="s">
        <v>3599</v>
      </c>
      <c r="J467" s="661" t="s">
        <v>1821</v>
      </c>
      <c r="K467" s="661" t="s">
        <v>3600</v>
      </c>
      <c r="L467" s="662">
        <v>0</v>
      </c>
      <c r="M467" s="662">
        <v>0</v>
      </c>
      <c r="N467" s="661">
        <v>2</v>
      </c>
      <c r="O467" s="742">
        <v>1</v>
      </c>
      <c r="P467" s="662">
        <v>0</v>
      </c>
      <c r="Q467" s="677"/>
      <c r="R467" s="661">
        <v>1</v>
      </c>
      <c r="S467" s="677">
        <v>0.5</v>
      </c>
      <c r="T467" s="742">
        <v>0.5</v>
      </c>
      <c r="U467" s="700">
        <v>0.5</v>
      </c>
    </row>
    <row r="468" spans="1:21" ht="14.4" customHeight="1" x14ac:dyDescent="0.3">
      <c r="A468" s="660">
        <v>50</v>
      </c>
      <c r="B468" s="661" t="s">
        <v>580</v>
      </c>
      <c r="C468" s="661">
        <v>89301501</v>
      </c>
      <c r="D468" s="740" t="s">
        <v>4513</v>
      </c>
      <c r="E468" s="741" t="s">
        <v>3099</v>
      </c>
      <c r="F468" s="661" t="s">
        <v>3085</v>
      </c>
      <c r="G468" s="661" t="s">
        <v>3115</v>
      </c>
      <c r="H468" s="661" t="s">
        <v>581</v>
      </c>
      <c r="I468" s="661" t="s">
        <v>3601</v>
      </c>
      <c r="J468" s="661" t="s">
        <v>3198</v>
      </c>
      <c r="K468" s="661" t="s">
        <v>3602</v>
      </c>
      <c r="L468" s="662">
        <v>0</v>
      </c>
      <c r="M468" s="662">
        <v>0</v>
      </c>
      <c r="N468" s="661">
        <v>1</v>
      </c>
      <c r="O468" s="742">
        <v>0.5</v>
      </c>
      <c r="P468" s="662"/>
      <c r="Q468" s="677"/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50</v>
      </c>
      <c r="B469" s="661" t="s">
        <v>580</v>
      </c>
      <c r="C469" s="661">
        <v>89301501</v>
      </c>
      <c r="D469" s="740" t="s">
        <v>4513</v>
      </c>
      <c r="E469" s="741" t="s">
        <v>3099</v>
      </c>
      <c r="F469" s="661" t="s">
        <v>3085</v>
      </c>
      <c r="G469" s="661" t="s">
        <v>3603</v>
      </c>
      <c r="H469" s="661" t="s">
        <v>581</v>
      </c>
      <c r="I469" s="661" t="s">
        <v>3604</v>
      </c>
      <c r="J469" s="661" t="s">
        <v>3605</v>
      </c>
      <c r="K469" s="661" t="s">
        <v>3606</v>
      </c>
      <c r="L469" s="662">
        <v>328.37</v>
      </c>
      <c r="M469" s="662">
        <v>328.37</v>
      </c>
      <c r="N469" s="661">
        <v>1</v>
      </c>
      <c r="O469" s="742">
        <v>1</v>
      </c>
      <c r="P469" s="662">
        <v>328.37</v>
      </c>
      <c r="Q469" s="677">
        <v>1</v>
      </c>
      <c r="R469" s="661">
        <v>1</v>
      </c>
      <c r="S469" s="677">
        <v>1</v>
      </c>
      <c r="T469" s="742">
        <v>1</v>
      </c>
      <c r="U469" s="700">
        <v>1</v>
      </c>
    </row>
    <row r="470" spans="1:21" ht="14.4" customHeight="1" x14ac:dyDescent="0.3">
      <c r="A470" s="660">
        <v>50</v>
      </c>
      <c r="B470" s="661" t="s">
        <v>580</v>
      </c>
      <c r="C470" s="661">
        <v>89301501</v>
      </c>
      <c r="D470" s="740" t="s">
        <v>4513</v>
      </c>
      <c r="E470" s="741" t="s">
        <v>3099</v>
      </c>
      <c r="F470" s="661" t="s">
        <v>3085</v>
      </c>
      <c r="G470" s="661" t="s">
        <v>3206</v>
      </c>
      <c r="H470" s="661" t="s">
        <v>581</v>
      </c>
      <c r="I470" s="661" t="s">
        <v>3607</v>
      </c>
      <c r="J470" s="661" t="s">
        <v>3608</v>
      </c>
      <c r="K470" s="661" t="s">
        <v>1441</v>
      </c>
      <c r="L470" s="662">
        <v>94.5</v>
      </c>
      <c r="M470" s="662">
        <v>94.5</v>
      </c>
      <c r="N470" s="661">
        <v>1</v>
      </c>
      <c r="O470" s="742">
        <v>0.5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50</v>
      </c>
      <c r="B471" s="661" t="s">
        <v>580</v>
      </c>
      <c r="C471" s="661">
        <v>89301501</v>
      </c>
      <c r="D471" s="740" t="s">
        <v>4513</v>
      </c>
      <c r="E471" s="741" t="s">
        <v>3099</v>
      </c>
      <c r="F471" s="661" t="s">
        <v>3085</v>
      </c>
      <c r="G471" s="661" t="s">
        <v>3116</v>
      </c>
      <c r="H471" s="661" t="s">
        <v>581</v>
      </c>
      <c r="I471" s="661" t="s">
        <v>3117</v>
      </c>
      <c r="J471" s="661" t="s">
        <v>3118</v>
      </c>
      <c r="K471" s="661" t="s">
        <v>3119</v>
      </c>
      <c r="L471" s="662">
        <v>31.43</v>
      </c>
      <c r="M471" s="662">
        <v>31.43</v>
      </c>
      <c r="N471" s="661">
        <v>1</v>
      </c>
      <c r="O471" s="742">
        <v>0.5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50</v>
      </c>
      <c r="B472" s="661" t="s">
        <v>580</v>
      </c>
      <c r="C472" s="661">
        <v>89301501</v>
      </c>
      <c r="D472" s="740" t="s">
        <v>4513</v>
      </c>
      <c r="E472" s="741" t="s">
        <v>3099</v>
      </c>
      <c r="F472" s="661" t="s">
        <v>3085</v>
      </c>
      <c r="G472" s="661" t="s">
        <v>3116</v>
      </c>
      <c r="H472" s="661" t="s">
        <v>1608</v>
      </c>
      <c r="I472" s="661" t="s">
        <v>1684</v>
      </c>
      <c r="J472" s="661" t="s">
        <v>631</v>
      </c>
      <c r="K472" s="661" t="s">
        <v>1082</v>
      </c>
      <c r="L472" s="662">
        <v>44.89</v>
      </c>
      <c r="M472" s="662">
        <v>583.56999999999994</v>
      </c>
      <c r="N472" s="661">
        <v>13</v>
      </c>
      <c r="O472" s="742">
        <v>6.5</v>
      </c>
      <c r="P472" s="662">
        <v>134.67000000000002</v>
      </c>
      <c r="Q472" s="677">
        <v>0.23076923076923081</v>
      </c>
      <c r="R472" s="661">
        <v>3</v>
      </c>
      <c r="S472" s="677">
        <v>0.23076923076923078</v>
      </c>
      <c r="T472" s="742">
        <v>1.5</v>
      </c>
      <c r="U472" s="700">
        <v>0.23076923076923078</v>
      </c>
    </row>
    <row r="473" spans="1:21" ht="14.4" customHeight="1" x14ac:dyDescent="0.3">
      <c r="A473" s="660">
        <v>50</v>
      </c>
      <c r="B473" s="661" t="s">
        <v>580</v>
      </c>
      <c r="C473" s="661">
        <v>89301501</v>
      </c>
      <c r="D473" s="740" t="s">
        <v>4513</v>
      </c>
      <c r="E473" s="741" t="s">
        <v>3099</v>
      </c>
      <c r="F473" s="661" t="s">
        <v>3085</v>
      </c>
      <c r="G473" s="661" t="s">
        <v>3116</v>
      </c>
      <c r="H473" s="661" t="s">
        <v>1608</v>
      </c>
      <c r="I473" s="661" t="s">
        <v>2588</v>
      </c>
      <c r="J473" s="661" t="s">
        <v>2589</v>
      </c>
      <c r="K473" s="661" t="s">
        <v>2590</v>
      </c>
      <c r="L473" s="662">
        <v>60.02</v>
      </c>
      <c r="M473" s="662">
        <v>60.02</v>
      </c>
      <c r="N473" s="661">
        <v>1</v>
      </c>
      <c r="O473" s="742">
        <v>0.5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50</v>
      </c>
      <c r="B474" s="661" t="s">
        <v>580</v>
      </c>
      <c r="C474" s="661">
        <v>89301501</v>
      </c>
      <c r="D474" s="740" t="s">
        <v>4513</v>
      </c>
      <c r="E474" s="741" t="s">
        <v>3099</v>
      </c>
      <c r="F474" s="661" t="s">
        <v>3085</v>
      </c>
      <c r="G474" s="661" t="s">
        <v>3116</v>
      </c>
      <c r="H474" s="661" t="s">
        <v>581</v>
      </c>
      <c r="I474" s="661" t="s">
        <v>3207</v>
      </c>
      <c r="J474" s="661" t="s">
        <v>3208</v>
      </c>
      <c r="K474" s="661" t="s">
        <v>1082</v>
      </c>
      <c r="L474" s="662">
        <v>44.89</v>
      </c>
      <c r="M474" s="662">
        <v>44.89</v>
      </c>
      <c r="N474" s="661">
        <v>1</v>
      </c>
      <c r="O474" s="742">
        <v>0.5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50</v>
      </c>
      <c r="B475" s="661" t="s">
        <v>580</v>
      </c>
      <c r="C475" s="661">
        <v>89301501</v>
      </c>
      <c r="D475" s="740" t="s">
        <v>4513</v>
      </c>
      <c r="E475" s="741" t="s">
        <v>3099</v>
      </c>
      <c r="F475" s="661" t="s">
        <v>3085</v>
      </c>
      <c r="G475" s="661" t="s">
        <v>3609</v>
      </c>
      <c r="H475" s="661" t="s">
        <v>581</v>
      </c>
      <c r="I475" s="661" t="s">
        <v>3610</v>
      </c>
      <c r="J475" s="661" t="s">
        <v>3611</v>
      </c>
      <c r="K475" s="661" t="s">
        <v>1299</v>
      </c>
      <c r="L475" s="662">
        <v>73.19</v>
      </c>
      <c r="M475" s="662">
        <v>73.19</v>
      </c>
      <c r="N475" s="661">
        <v>1</v>
      </c>
      <c r="O475" s="742">
        <v>0.5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50</v>
      </c>
      <c r="B476" s="661" t="s">
        <v>580</v>
      </c>
      <c r="C476" s="661">
        <v>89301501</v>
      </c>
      <c r="D476" s="740" t="s">
        <v>4513</v>
      </c>
      <c r="E476" s="741" t="s">
        <v>3099</v>
      </c>
      <c r="F476" s="661" t="s">
        <v>3085</v>
      </c>
      <c r="G476" s="661" t="s">
        <v>3612</v>
      </c>
      <c r="H476" s="661" t="s">
        <v>581</v>
      </c>
      <c r="I476" s="661" t="s">
        <v>3613</v>
      </c>
      <c r="J476" s="661" t="s">
        <v>3614</v>
      </c>
      <c r="K476" s="661" t="s">
        <v>3615</v>
      </c>
      <c r="L476" s="662">
        <v>0</v>
      </c>
      <c r="M476" s="662">
        <v>0</v>
      </c>
      <c r="N476" s="661">
        <v>1</v>
      </c>
      <c r="O476" s="742">
        <v>0.5</v>
      </c>
      <c r="P476" s="662"/>
      <c r="Q476" s="677"/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50</v>
      </c>
      <c r="B477" s="661" t="s">
        <v>580</v>
      </c>
      <c r="C477" s="661">
        <v>89301501</v>
      </c>
      <c r="D477" s="740" t="s">
        <v>4513</v>
      </c>
      <c r="E477" s="741" t="s">
        <v>3099</v>
      </c>
      <c r="F477" s="661" t="s">
        <v>3085</v>
      </c>
      <c r="G477" s="661" t="s">
        <v>3209</v>
      </c>
      <c r="H477" s="661" t="s">
        <v>581</v>
      </c>
      <c r="I477" s="661" t="s">
        <v>945</v>
      </c>
      <c r="J477" s="661" t="s">
        <v>3210</v>
      </c>
      <c r="K477" s="661" t="s">
        <v>3211</v>
      </c>
      <c r="L477" s="662">
        <v>36.89</v>
      </c>
      <c r="M477" s="662">
        <v>36.89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50</v>
      </c>
      <c r="B478" s="661" t="s">
        <v>580</v>
      </c>
      <c r="C478" s="661">
        <v>89301501</v>
      </c>
      <c r="D478" s="740" t="s">
        <v>4513</v>
      </c>
      <c r="E478" s="741" t="s">
        <v>3099</v>
      </c>
      <c r="F478" s="661" t="s">
        <v>3085</v>
      </c>
      <c r="G478" s="661" t="s">
        <v>3399</v>
      </c>
      <c r="H478" s="661" t="s">
        <v>1608</v>
      </c>
      <c r="I478" s="661" t="s">
        <v>3616</v>
      </c>
      <c r="J478" s="661" t="s">
        <v>1917</v>
      </c>
      <c r="K478" s="661" t="s">
        <v>614</v>
      </c>
      <c r="L478" s="662">
        <v>164.15</v>
      </c>
      <c r="M478" s="662">
        <v>164.15</v>
      </c>
      <c r="N478" s="661">
        <v>1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50</v>
      </c>
      <c r="B479" s="661" t="s">
        <v>580</v>
      </c>
      <c r="C479" s="661">
        <v>89301501</v>
      </c>
      <c r="D479" s="740" t="s">
        <v>4513</v>
      </c>
      <c r="E479" s="741" t="s">
        <v>3099</v>
      </c>
      <c r="F479" s="661" t="s">
        <v>3085</v>
      </c>
      <c r="G479" s="661" t="s">
        <v>3399</v>
      </c>
      <c r="H479" s="661" t="s">
        <v>581</v>
      </c>
      <c r="I479" s="661" t="s">
        <v>3617</v>
      </c>
      <c r="J479" s="661" t="s">
        <v>3401</v>
      </c>
      <c r="K479" s="661" t="s">
        <v>3618</v>
      </c>
      <c r="L479" s="662">
        <v>0</v>
      </c>
      <c r="M479" s="662">
        <v>0</v>
      </c>
      <c r="N479" s="661">
        <v>1</v>
      </c>
      <c r="O479" s="742">
        <v>0.5</v>
      </c>
      <c r="P479" s="662"/>
      <c r="Q479" s="677"/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50</v>
      </c>
      <c r="B480" s="661" t="s">
        <v>580</v>
      </c>
      <c r="C480" s="661">
        <v>89301501</v>
      </c>
      <c r="D480" s="740" t="s">
        <v>4513</v>
      </c>
      <c r="E480" s="741" t="s">
        <v>3099</v>
      </c>
      <c r="F480" s="661" t="s">
        <v>3085</v>
      </c>
      <c r="G480" s="661" t="s">
        <v>3124</v>
      </c>
      <c r="H480" s="661" t="s">
        <v>581</v>
      </c>
      <c r="I480" s="661" t="s">
        <v>3125</v>
      </c>
      <c r="J480" s="661" t="s">
        <v>1045</v>
      </c>
      <c r="K480" s="661" t="s">
        <v>3126</v>
      </c>
      <c r="L480" s="662">
        <v>0</v>
      </c>
      <c r="M480" s="662">
        <v>0</v>
      </c>
      <c r="N480" s="661">
        <v>1</v>
      </c>
      <c r="O480" s="742">
        <v>1</v>
      </c>
      <c r="P480" s="662"/>
      <c r="Q480" s="677"/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50</v>
      </c>
      <c r="B481" s="661" t="s">
        <v>580</v>
      </c>
      <c r="C481" s="661">
        <v>89301501</v>
      </c>
      <c r="D481" s="740" t="s">
        <v>4513</v>
      </c>
      <c r="E481" s="741" t="s">
        <v>3099</v>
      </c>
      <c r="F481" s="661" t="s">
        <v>3085</v>
      </c>
      <c r="G481" s="661" t="s">
        <v>3619</v>
      </c>
      <c r="H481" s="661" t="s">
        <v>581</v>
      </c>
      <c r="I481" s="661" t="s">
        <v>3620</v>
      </c>
      <c r="J481" s="661" t="s">
        <v>3621</v>
      </c>
      <c r="K481" s="661" t="s">
        <v>3622</v>
      </c>
      <c r="L481" s="662">
        <v>0</v>
      </c>
      <c r="M481" s="662">
        <v>0</v>
      </c>
      <c r="N481" s="661">
        <v>1</v>
      </c>
      <c r="O481" s="742">
        <v>1</v>
      </c>
      <c r="P481" s="662">
        <v>0</v>
      </c>
      <c r="Q481" s="677"/>
      <c r="R481" s="661">
        <v>1</v>
      </c>
      <c r="S481" s="677">
        <v>1</v>
      </c>
      <c r="T481" s="742">
        <v>1</v>
      </c>
      <c r="U481" s="700">
        <v>1</v>
      </c>
    </row>
    <row r="482" spans="1:21" ht="14.4" customHeight="1" x14ac:dyDescent="0.3">
      <c r="A482" s="660">
        <v>50</v>
      </c>
      <c r="B482" s="661" t="s">
        <v>580</v>
      </c>
      <c r="C482" s="661">
        <v>89301501</v>
      </c>
      <c r="D482" s="740" t="s">
        <v>4513</v>
      </c>
      <c r="E482" s="741" t="s">
        <v>3099</v>
      </c>
      <c r="F482" s="661" t="s">
        <v>3085</v>
      </c>
      <c r="G482" s="661" t="s">
        <v>3404</v>
      </c>
      <c r="H482" s="661" t="s">
        <v>1608</v>
      </c>
      <c r="I482" s="661" t="s">
        <v>3623</v>
      </c>
      <c r="J482" s="661" t="s">
        <v>1889</v>
      </c>
      <c r="K482" s="661" t="s">
        <v>1082</v>
      </c>
      <c r="L482" s="662">
        <v>233.82</v>
      </c>
      <c r="M482" s="662">
        <v>233.82</v>
      </c>
      <c r="N482" s="661">
        <v>1</v>
      </c>
      <c r="O482" s="742">
        <v>0.5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50</v>
      </c>
      <c r="B483" s="661" t="s">
        <v>580</v>
      </c>
      <c r="C483" s="661">
        <v>89301501</v>
      </c>
      <c r="D483" s="740" t="s">
        <v>4513</v>
      </c>
      <c r="E483" s="741" t="s">
        <v>3099</v>
      </c>
      <c r="F483" s="661" t="s">
        <v>3085</v>
      </c>
      <c r="G483" s="661" t="s">
        <v>3127</v>
      </c>
      <c r="H483" s="661" t="s">
        <v>581</v>
      </c>
      <c r="I483" s="661" t="s">
        <v>3128</v>
      </c>
      <c r="J483" s="661" t="s">
        <v>3129</v>
      </c>
      <c r="K483" s="661" t="s">
        <v>3130</v>
      </c>
      <c r="L483" s="662">
        <v>0</v>
      </c>
      <c r="M483" s="662">
        <v>0</v>
      </c>
      <c r="N483" s="661">
        <v>5</v>
      </c>
      <c r="O483" s="742">
        <v>3</v>
      </c>
      <c r="P483" s="662">
        <v>0</v>
      </c>
      <c r="Q483" s="677"/>
      <c r="R483" s="661">
        <v>1</v>
      </c>
      <c r="S483" s="677">
        <v>0.2</v>
      </c>
      <c r="T483" s="742">
        <v>0.5</v>
      </c>
      <c r="U483" s="700">
        <v>0.16666666666666666</v>
      </c>
    </row>
    <row r="484" spans="1:21" ht="14.4" customHeight="1" x14ac:dyDescent="0.3">
      <c r="A484" s="660">
        <v>50</v>
      </c>
      <c r="B484" s="661" t="s">
        <v>580</v>
      </c>
      <c r="C484" s="661">
        <v>89301501</v>
      </c>
      <c r="D484" s="740" t="s">
        <v>4513</v>
      </c>
      <c r="E484" s="741" t="s">
        <v>3099</v>
      </c>
      <c r="F484" s="661" t="s">
        <v>3085</v>
      </c>
      <c r="G484" s="661" t="s">
        <v>3127</v>
      </c>
      <c r="H484" s="661" t="s">
        <v>581</v>
      </c>
      <c r="I484" s="661" t="s">
        <v>1033</v>
      </c>
      <c r="J484" s="661" t="s">
        <v>3129</v>
      </c>
      <c r="K484" s="661" t="s">
        <v>3215</v>
      </c>
      <c r="L484" s="662">
        <v>66.599999999999994</v>
      </c>
      <c r="M484" s="662">
        <v>399.6</v>
      </c>
      <c r="N484" s="661">
        <v>6</v>
      </c>
      <c r="O484" s="742">
        <v>4</v>
      </c>
      <c r="P484" s="662">
        <v>66.599999999999994</v>
      </c>
      <c r="Q484" s="677">
        <v>0.16666666666666663</v>
      </c>
      <c r="R484" s="661">
        <v>1</v>
      </c>
      <c r="S484" s="677">
        <v>0.16666666666666666</v>
      </c>
      <c r="T484" s="742">
        <v>1</v>
      </c>
      <c r="U484" s="700">
        <v>0.25</v>
      </c>
    </row>
    <row r="485" spans="1:21" ht="14.4" customHeight="1" x14ac:dyDescent="0.3">
      <c r="A485" s="660">
        <v>50</v>
      </c>
      <c r="B485" s="661" t="s">
        <v>580</v>
      </c>
      <c r="C485" s="661">
        <v>89301501</v>
      </c>
      <c r="D485" s="740" t="s">
        <v>4513</v>
      </c>
      <c r="E485" s="741" t="s">
        <v>3099</v>
      </c>
      <c r="F485" s="661" t="s">
        <v>3085</v>
      </c>
      <c r="G485" s="661" t="s">
        <v>3421</v>
      </c>
      <c r="H485" s="661" t="s">
        <v>581</v>
      </c>
      <c r="I485" s="661" t="s">
        <v>3624</v>
      </c>
      <c r="J485" s="661" t="s">
        <v>3625</v>
      </c>
      <c r="K485" s="661" t="s">
        <v>3626</v>
      </c>
      <c r="L485" s="662">
        <v>0</v>
      </c>
      <c r="M485" s="662">
        <v>0</v>
      </c>
      <c r="N485" s="661">
        <v>1</v>
      </c>
      <c r="O485" s="742">
        <v>0.5</v>
      </c>
      <c r="P485" s="662"/>
      <c r="Q485" s="677"/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50</v>
      </c>
      <c r="B486" s="661" t="s">
        <v>580</v>
      </c>
      <c r="C486" s="661">
        <v>89301501</v>
      </c>
      <c r="D486" s="740" t="s">
        <v>4513</v>
      </c>
      <c r="E486" s="741" t="s">
        <v>3099</v>
      </c>
      <c r="F486" s="661" t="s">
        <v>3085</v>
      </c>
      <c r="G486" s="661" t="s">
        <v>3421</v>
      </c>
      <c r="H486" s="661" t="s">
        <v>581</v>
      </c>
      <c r="I486" s="661" t="s">
        <v>3627</v>
      </c>
      <c r="J486" s="661" t="s">
        <v>3628</v>
      </c>
      <c r="K486" s="661" t="s">
        <v>3629</v>
      </c>
      <c r="L486" s="662">
        <v>0</v>
      </c>
      <c r="M486" s="662">
        <v>0</v>
      </c>
      <c r="N486" s="661">
        <v>1</v>
      </c>
      <c r="O486" s="742">
        <v>0.5</v>
      </c>
      <c r="P486" s="662"/>
      <c r="Q486" s="677"/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50</v>
      </c>
      <c r="B487" s="661" t="s">
        <v>580</v>
      </c>
      <c r="C487" s="661">
        <v>89301501</v>
      </c>
      <c r="D487" s="740" t="s">
        <v>4513</v>
      </c>
      <c r="E487" s="741" t="s">
        <v>3099</v>
      </c>
      <c r="F487" s="661" t="s">
        <v>3085</v>
      </c>
      <c r="G487" s="661" t="s">
        <v>3131</v>
      </c>
      <c r="H487" s="661" t="s">
        <v>581</v>
      </c>
      <c r="I487" s="661" t="s">
        <v>3630</v>
      </c>
      <c r="J487" s="661" t="s">
        <v>3631</v>
      </c>
      <c r="K487" s="661" t="s">
        <v>3136</v>
      </c>
      <c r="L487" s="662">
        <v>0</v>
      </c>
      <c r="M487" s="662">
        <v>0</v>
      </c>
      <c r="N487" s="661">
        <v>1</v>
      </c>
      <c r="O487" s="742">
        <v>0.5</v>
      </c>
      <c r="P487" s="662"/>
      <c r="Q487" s="677"/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50</v>
      </c>
      <c r="B488" s="661" t="s">
        <v>580</v>
      </c>
      <c r="C488" s="661">
        <v>89301501</v>
      </c>
      <c r="D488" s="740" t="s">
        <v>4513</v>
      </c>
      <c r="E488" s="741" t="s">
        <v>3099</v>
      </c>
      <c r="F488" s="661" t="s">
        <v>3085</v>
      </c>
      <c r="G488" s="661" t="s">
        <v>3131</v>
      </c>
      <c r="H488" s="661" t="s">
        <v>581</v>
      </c>
      <c r="I488" s="661" t="s">
        <v>3632</v>
      </c>
      <c r="J488" s="661" t="s">
        <v>613</v>
      </c>
      <c r="K488" s="661" t="s">
        <v>3633</v>
      </c>
      <c r="L488" s="662">
        <v>0</v>
      </c>
      <c r="M488" s="662">
        <v>0</v>
      </c>
      <c r="N488" s="661">
        <v>1</v>
      </c>
      <c r="O488" s="742">
        <v>0.5</v>
      </c>
      <c r="P488" s="662"/>
      <c r="Q488" s="677"/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50</v>
      </c>
      <c r="B489" s="661" t="s">
        <v>580</v>
      </c>
      <c r="C489" s="661">
        <v>89301501</v>
      </c>
      <c r="D489" s="740" t="s">
        <v>4513</v>
      </c>
      <c r="E489" s="741" t="s">
        <v>3099</v>
      </c>
      <c r="F489" s="661" t="s">
        <v>3085</v>
      </c>
      <c r="G489" s="661" t="s">
        <v>3634</v>
      </c>
      <c r="H489" s="661" t="s">
        <v>581</v>
      </c>
      <c r="I489" s="661" t="s">
        <v>652</v>
      </c>
      <c r="J489" s="661" t="s">
        <v>3635</v>
      </c>
      <c r="K489" s="661" t="s">
        <v>3281</v>
      </c>
      <c r="L489" s="662">
        <v>31.95</v>
      </c>
      <c r="M489" s="662">
        <v>31.95</v>
      </c>
      <c r="N489" s="661">
        <v>1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50</v>
      </c>
      <c r="B490" s="661" t="s">
        <v>580</v>
      </c>
      <c r="C490" s="661">
        <v>89301501</v>
      </c>
      <c r="D490" s="740" t="s">
        <v>4513</v>
      </c>
      <c r="E490" s="741" t="s">
        <v>3099</v>
      </c>
      <c r="F490" s="661" t="s">
        <v>3085</v>
      </c>
      <c r="G490" s="661" t="s">
        <v>3216</v>
      </c>
      <c r="H490" s="661" t="s">
        <v>581</v>
      </c>
      <c r="I490" s="661" t="s">
        <v>3217</v>
      </c>
      <c r="J490" s="661" t="s">
        <v>3218</v>
      </c>
      <c r="K490" s="661" t="s">
        <v>864</v>
      </c>
      <c r="L490" s="662">
        <v>56.23</v>
      </c>
      <c r="M490" s="662">
        <v>56.23</v>
      </c>
      <c r="N490" s="661">
        <v>1</v>
      </c>
      <c r="O490" s="742">
        <v>0.5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50</v>
      </c>
      <c r="B491" s="661" t="s">
        <v>580</v>
      </c>
      <c r="C491" s="661">
        <v>89301501</v>
      </c>
      <c r="D491" s="740" t="s">
        <v>4513</v>
      </c>
      <c r="E491" s="741" t="s">
        <v>3099</v>
      </c>
      <c r="F491" s="661" t="s">
        <v>3085</v>
      </c>
      <c r="G491" s="661" t="s">
        <v>3636</v>
      </c>
      <c r="H491" s="661" t="s">
        <v>581</v>
      </c>
      <c r="I491" s="661" t="s">
        <v>894</v>
      </c>
      <c r="J491" s="661" t="s">
        <v>3637</v>
      </c>
      <c r="K491" s="661" t="s">
        <v>3638</v>
      </c>
      <c r="L491" s="662">
        <v>187.07</v>
      </c>
      <c r="M491" s="662">
        <v>187.07</v>
      </c>
      <c r="N491" s="661">
        <v>1</v>
      </c>
      <c r="O491" s="742">
        <v>1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50</v>
      </c>
      <c r="B492" s="661" t="s">
        <v>580</v>
      </c>
      <c r="C492" s="661">
        <v>89301501</v>
      </c>
      <c r="D492" s="740" t="s">
        <v>4513</v>
      </c>
      <c r="E492" s="741" t="s">
        <v>3099</v>
      </c>
      <c r="F492" s="661" t="s">
        <v>3085</v>
      </c>
      <c r="G492" s="661" t="s">
        <v>3220</v>
      </c>
      <c r="H492" s="661" t="s">
        <v>581</v>
      </c>
      <c r="I492" s="661" t="s">
        <v>1104</v>
      </c>
      <c r="J492" s="661" t="s">
        <v>1105</v>
      </c>
      <c r="K492" s="661" t="s">
        <v>1106</v>
      </c>
      <c r="L492" s="662">
        <v>24.22</v>
      </c>
      <c r="M492" s="662">
        <v>24.22</v>
      </c>
      <c r="N492" s="661">
        <v>1</v>
      </c>
      <c r="O492" s="742">
        <v>0.5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50</v>
      </c>
      <c r="B493" s="661" t="s">
        <v>580</v>
      </c>
      <c r="C493" s="661">
        <v>89301501</v>
      </c>
      <c r="D493" s="740" t="s">
        <v>4513</v>
      </c>
      <c r="E493" s="741" t="s">
        <v>3099</v>
      </c>
      <c r="F493" s="661" t="s">
        <v>3085</v>
      </c>
      <c r="G493" s="661" t="s">
        <v>3220</v>
      </c>
      <c r="H493" s="661" t="s">
        <v>581</v>
      </c>
      <c r="I493" s="661" t="s">
        <v>1104</v>
      </c>
      <c r="J493" s="661" t="s">
        <v>1105</v>
      </c>
      <c r="K493" s="661" t="s">
        <v>1106</v>
      </c>
      <c r="L493" s="662">
        <v>34.5</v>
      </c>
      <c r="M493" s="662">
        <v>34.5</v>
      </c>
      <c r="N493" s="661">
        <v>1</v>
      </c>
      <c r="O493" s="742">
        <v>1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50</v>
      </c>
      <c r="B494" s="661" t="s">
        <v>580</v>
      </c>
      <c r="C494" s="661">
        <v>89301501</v>
      </c>
      <c r="D494" s="740" t="s">
        <v>4513</v>
      </c>
      <c r="E494" s="741" t="s">
        <v>3099</v>
      </c>
      <c r="F494" s="661" t="s">
        <v>3085</v>
      </c>
      <c r="G494" s="661" t="s">
        <v>3140</v>
      </c>
      <c r="H494" s="661" t="s">
        <v>581</v>
      </c>
      <c r="I494" s="661" t="s">
        <v>3141</v>
      </c>
      <c r="J494" s="661" t="s">
        <v>3142</v>
      </c>
      <c r="K494" s="661" t="s">
        <v>3143</v>
      </c>
      <c r="L494" s="662">
        <v>47.94</v>
      </c>
      <c r="M494" s="662">
        <v>47.94</v>
      </c>
      <c r="N494" s="661">
        <v>1</v>
      </c>
      <c r="O494" s="742">
        <v>0.5</v>
      </c>
      <c r="P494" s="662">
        <v>47.94</v>
      </c>
      <c r="Q494" s="677">
        <v>1</v>
      </c>
      <c r="R494" s="661">
        <v>1</v>
      </c>
      <c r="S494" s="677">
        <v>1</v>
      </c>
      <c r="T494" s="742">
        <v>0.5</v>
      </c>
      <c r="U494" s="700">
        <v>1</v>
      </c>
    </row>
    <row r="495" spans="1:21" ht="14.4" customHeight="1" x14ac:dyDescent="0.3">
      <c r="A495" s="660">
        <v>50</v>
      </c>
      <c r="B495" s="661" t="s">
        <v>580</v>
      </c>
      <c r="C495" s="661">
        <v>89301501</v>
      </c>
      <c r="D495" s="740" t="s">
        <v>4513</v>
      </c>
      <c r="E495" s="741" t="s">
        <v>3099</v>
      </c>
      <c r="F495" s="661" t="s">
        <v>3085</v>
      </c>
      <c r="G495" s="661" t="s">
        <v>3639</v>
      </c>
      <c r="H495" s="661" t="s">
        <v>581</v>
      </c>
      <c r="I495" s="661" t="s">
        <v>3640</v>
      </c>
      <c r="J495" s="661" t="s">
        <v>3641</v>
      </c>
      <c r="K495" s="661" t="s">
        <v>3642</v>
      </c>
      <c r="L495" s="662">
        <v>0</v>
      </c>
      <c r="M495" s="662">
        <v>0</v>
      </c>
      <c r="N495" s="661">
        <v>1</v>
      </c>
      <c r="O495" s="742">
        <v>0.5</v>
      </c>
      <c r="P495" s="662">
        <v>0</v>
      </c>
      <c r="Q495" s="677"/>
      <c r="R495" s="661">
        <v>1</v>
      </c>
      <c r="S495" s="677">
        <v>1</v>
      </c>
      <c r="T495" s="742">
        <v>0.5</v>
      </c>
      <c r="U495" s="700">
        <v>1</v>
      </c>
    </row>
    <row r="496" spans="1:21" ht="14.4" customHeight="1" x14ac:dyDescent="0.3">
      <c r="A496" s="660">
        <v>50</v>
      </c>
      <c r="B496" s="661" t="s">
        <v>580</v>
      </c>
      <c r="C496" s="661">
        <v>89301501</v>
      </c>
      <c r="D496" s="740" t="s">
        <v>4513</v>
      </c>
      <c r="E496" s="741" t="s">
        <v>3099</v>
      </c>
      <c r="F496" s="661" t="s">
        <v>3085</v>
      </c>
      <c r="G496" s="661" t="s">
        <v>3643</v>
      </c>
      <c r="H496" s="661" t="s">
        <v>581</v>
      </c>
      <c r="I496" s="661" t="s">
        <v>3644</v>
      </c>
      <c r="J496" s="661" t="s">
        <v>3645</v>
      </c>
      <c r="K496" s="661" t="s">
        <v>3642</v>
      </c>
      <c r="L496" s="662">
        <v>0</v>
      </c>
      <c r="M496" s="662">
        <v>0</v>
      </c>
      <c r="N496" s="661">
        <v>1</v>
      </c>
      <c r="O496" s="742">
        <v>0.5</v>
      </c>
      <c r="P496" s="662">
        <v>0</v>
      </c>
      <c r="Q496" s="677"/>
      <c r="R496" s="661">
        <v>1</v>
      </c>
      <c r="S496" s="677">
        <v>1</v>
      </c>
      <c r="T496" s="742">
        <v>0.5</v>
      </c>
      <c r="U496" s="700">
        <v>1</v>
      </c>
    </row>
    <row r="497" spans="1:21" ht="14.4" customHeight="1" x14ac:dyDescent="0.3">
      <c r="A497" s="660">
        <v>50</v>
      </c>
      <c r="B497" s="661" t="s">
        <v>580</v>
      </c>
      <c r="C497" s="661">
        <v>89301501</v>
      </c>
      <c r="D497" s="740" t="s">
        <v>4513</v>
      </c>
      <c r="E497" s="741" t="s">
        <v>3099</v>
      </c>
      <c r="F497" s="661" t="s">
        <v>3085</v>
      </c>
      <c r="G497" s="661" t="s">
        <v>3310</v>
      </c>
      <c r="H497" s="661" t="s">
        <v>581</v>
      </c>
      <c r="I497" s="661" t="s">
        <v>833</v>
      </c>
      <c r="J497" s="661" t="s">
        <v>834</v>
      </c>
      <c r="K497" s="661" t="s">
        <v>3311</v>
      </c>
      <c r="L497" s="662">
        <v>158.4</v>
      </c>
      <c r="M497" s="662">
        <v>158.4</v>
      </c>
      <c r="N497" s="661">
        <v>1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50</v>
      </c>
      <c r="B498" s="661" t="s">
        <v>580</v>
      </c>
      <c r="C498" s="661">
        <v>89301501</v>
      </c>
      <c r="D498" s="740" t="s">
        <v>4513</v>
      </c>
      <c r="E498" s="741" t="s">
        <v>3099</v>
      </c>
      <c r="F498" s="661" t="s">
        <v>3085</v>
      </c>
      <c r="G498" s="661" t="s">
        <v>3310</v>
      </c>
      <c r="H498" s="661" t="s">
        <v>581</v>
      </c>
      <c r="I498" s="661" t="s">
        <v>989</v>
      </c>
      <c r="J498" s="661" t="s">
        <v>3646</v>
      </c>
      <c r="K498" s="661" t="s">
        <v>991</v>
      </c>
      <c r="L498" s="662">
        <v>15.83</v>
      </c>
      <c r="M498" s="662">
        <v>15.83</v>
      </c>
      <c r="N498" s="661">
        <v>1</v>
      </c>
      <c r="O498" s="742">
        <v>0.5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50</v>
      </c>
      <c r="B499" s="661" t="s">
        <v>580</v>
      </c>
      <c r="C499" s="661">
        <v>89301501</v>
      </c>
      <c r="D499" s="740" t="s">
        <v>4513</v>
      </c>
      <c r="E499" s="741" t="s">
        <v>3099</v>
      </c>
      <c r="F499" s="661" t="s">
        <v>3085</v>
      </c>
      <c r="G499" s="661" t="s">
        <v>3227</v>
      </c>
      <c r="H499" s="661" t="s">
        <v>1608</v>
      </c>
      <c r="I499" s="661" t="s">
        <v>1780</v>
      </c>
      <c r="J499" s="661" t="s">
        <v>1781</v>
      </c>
      <c r="K499" s="661" t="s">
        <v>1782</v>
      </c>
      <c r="L499" s="662">
        <v>25.07</v>
      </c>
      <c r="M499" s="662">
        <v>25.07</v>
      </c>
      <c r="N499" s="661">
        <v>1</v>
      </c>
      <c r="O499" s="742">
        <v>0.5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50</v>
      </c>
      <c r="B500" s="661" t="s">
        <v>580</v>
      </c>
      <c r="C500" s="661">
        <v>89301501</v>
      </c>
      <c r="D500" s="740" t="s">
        <v>4513</v>
      </c>
      <c r="E500" s="741" t="s">
        <v>3099</v>
      </c>
      <c r="F500" s="661" t="s">
        <v>3085</v>
      </c>
      <c r="G500" s="661" t="s">
        <v>3227</v>
      </c>
      <c r="H500" s="661" t="s">
        <v>581</v>
      </c>
      <c r="I500" s="661" t="s">
        <v>3647</v>
      </c>
      <c r="J500" s="661" t="s">
        <v>3648</v>
      </c>
      <c r="K500" s="661" t="s">
        <v>3451</v>
      </c>
      <c r="L500" s="662">
        <v>25.07</v>
      </c>
      <c r="M500" s="662">
        <v>25.07</v>
      </c>
      <c r="N500" s="661">
        <v>1</v>
      </c>
      <c r="O500" s="742">
        <v>0.5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50</v>
      </c>
      <c r="B501" s="661" t="s">
        <v>580</v>
      </c>
      <c r="C501" s="661">
        <v>89301501</v>
      </c>
      <c r="D501" s="740" t="s">
        <v>4513</v>
      </c>
      <c r="E501" s="741" t="s">
        <v>3099</v>
      </c>
      <c r="F501" s="661" t="s">
        <v>3085</v>
      </c>
      <c r="G501" s="661" t="s">
        <v>3144</v>
      </c>
      <c r="H501" s="661" t="s">
        <v>1608</v>
      </c>
      <c r="I501" s="661" t="s">
        <v>1909</v>
      </c>
      <c r="J501" s="661" t="s">
        <v>1910</v>
      </c>
      <c r="K501" s="661" t="s">
        <v>1911</v>
      </c>
      <c r="L501" s="662">
        <v>97.68</v>
      </c>
      <c r="M501" s="662">
        <v>586.08000000000004</v>
      </c>
      <c r="N501" s="661">
        <v>6</v>
      </c>
      <c r="O501" s="742">
        <v>3</v>
      </c>
      <c r="P501" s="662">
        <v>195.36</v>
      </c>
      <c r="Q501" s="677">
        <v>0.33333333333333331</v>
      </c>
      <c r="R501" s="661">
        <v>2</v>
      </c>
      <c r="S501" s="677">
        <v>0.33333333333333331</v>
      </c>
      <c r="T501" s="742">
        <v>1</v>
      </c>
      <c r="U501" s="700">
        <v>0.33333333333333331</v>
      </c>
    </row>
    <row r="502" spans="1:21" ht="14.4" customHeight="1" x14ac:dyDescent="0.3">
      <c r="A502" s="660">
        <v>50</v>
      </c>
      <c r="B502" s="661" t="s">
        <v>580</v>
      </c>
      <c r="C502" s="661">
        <v>89301501</v>
      </c>
      <c r="D502" s="740" t="s">
        <v>4513</v>
      </c>
      <c r="E502" s="741" t="s">
        <v>3099</v>
      </c>
      <c r="F502" s="661" t="s">
        <v>3085</v>
      </c>
      <c r="G502" s="661" t="s">
        <v>3144</v>
      </c>
      <c r="H502" s="661" t="s">
        <v>581</v>
      </c>
      <c r="I502" s="661" t="s">
        <v>3145</v>
      </c>
      <c r="J502" s="661" t="s">
        <v>1910</v>
      </c>
      <c r="K502" s="661" t="s">
        <v>3146</v>
      </c>
      <c r="L502" s="662">
        <v>0</v>
      </c>
      <c r="M502" s="662">
        <v>0</v>
      </c>
      <c r="N502" s="661">
        <v>4</v>
      </c>
      <c r="O502" s="742">
        <v>2</v>
      </c>
      <c r="P502" s="662"/>
      <c r="Q502" s="677"/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50</v>
      </c>
      <c r="B503" s="661" t="s">
        <v>580</v>
      </c>
      <c r="C503" s="661">
        <v>89301501</v>
      </c>
      <c r="D503" s="740" t="s">
        <v>4513</v>
      </c>
      <c r="E503" s="741" t="s">
        <v>3099</v>
      </c>
      <c r="F503" s="661" t="s">
        <v>3085</v>
      </c>
      <c r="G503" s="661" t="s">
        <v>3144</v>
      </c>
      <c r="H503" s="661" t="s">
        <v>581</v>
      </c>
      <c r="I503" s="661" t="s">
        <v>3147</v>
      </c>
      <c r="J503" s="661" t="s">
        <v>1910</v>
      </c>
      <c r="K503" s="661" t="s">
        <v>3148</v>
      </c>
      <c r="L503" s="662">
        <v>0</v>
      </c>
      <c r="M503" s="662">
        <v>0</v>
      </c>
      <c r="N503" s="661">
        <v>1</v>
      </c>
      <c r="O503" s="742">
        <v>0.5</v>
      </c>
      <c r="P503" s="662"/>
      <c r="Q503" s="677"/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50</v>
      </c>
      <c r="B504" s="661" t="s">
        <v>580</v>
      </c>
      <c r="C504" s="661">
        <v>89301501</v>
      </c>
      <c r="D504" s="740" t="s">
        <v>4513</v>
      </c>
      <c r="E504" s="741" t="s">
        <v>3099</v>
      </c>
      <c r="F504" s="661" t="s">
        <v>3085</v>
      </c>
      <c r="G504" s="661" t="s">
        <v>3149</v>
      </c>
      <c r="H504" s="661" t="s">
        <v>581</v>
      </c>
      <c r="I504" s="661" t="s">
        <v>1087</v>
      </c>
      <c r="J504" s="661" t="s">
        <v>3151</v>
      </c>
      <c r="K504" s="661" t="s">
        <v>3649</v>
      </c>
      <c r="L504" s="662">
        <v>36.78</v>
      </c>
      <c r="M504" s="662">
        <v>36.78</v>
      </c>
      <c r="N504" s="661">
        <v>1</v>
      </c>
      <c r="O504" s="742">
        <v>0.5</v>
      </c>
      <c r="P504" s="662"/>
      <c r="Q504" s="677">
        <v>0</v>
      </c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50</v>
      </c>
      <c r="B505" s="661" t="s">
        <v>580</v>
      </c>
      <c r="C505" s="661">
        <v>89301501</v>
      </c>
      <c r="D505" s="740" t="s">
        <v>4513</v>
      </c>
      <c r="E505" s="741" t="s">
        <v>3099</v>
      </c>
      <c r="F505" s="661" t="s">
        <v>3085</v>
      </c>
      <c r="G505" s="661" t="s">
        <v>3149</v>
      </c>
      <c r="H505" s="661" t="s">
        <v>581</v>
      </c>
      <c r="I505" s="661" t="s">
        <v>1087</v>
      </c>
      <c r="J505" s="661" t="s">
        <v>3151</v>
      </c>
      <c r="K505" s="661" t="s">
        <v>3649</v>
      </c>
      <c r="L505" s="662">
        <v>33.090000000000003</v>
      </c>
      <c r="M505" s="662">
        <v>33.090000000000003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50</v>
      </c>
      <c r="B506" s="661" t="s">
        <v>580</v>
      </c>
      <c r="C506" s="661">
        <v>89301501</v>
      </c>
      <c r="D506" s="740" t="s">
        <v>4513</v>
      </c>
      <c r="E506" s="741" t="s">
        <v>3099</v>
      </c>
      <c r="F506" s="661" t="s">
        <v>3085</v>
      </c>
      <c r="G506" s="661" t="s">
        <v>3149</v>
      </c>
      <c r="H506" s="661" t="s">
        <v>581</v>
      </c>
      <c r="I506" s="661" t="s">
        <v>3150</v>
      </c>
      <c r="J506" s="661" t="s">
        <v>3151</v>
      </c>
      <c r="K506" s="661" t="s">
        <v>3028</v>
      </c>
      <c r="L506" s="662">
        <v>0</v>
      </c>
      <c r="M506" s="662">
        <v>0</v>
      </c>
      <c r="N506" s="661">
        <v>3</v>
      </c>
      <c r="O506" s="742">
        <v>1.5</v>
      </c>
      <c r="P506" s="662">
        <v>0</v>
      </c>
      <c r="Q506" s="677"/>
      <c r="R506" s="661">
        <v>2</v>
      </c>
      <c r="S506" s="677">
        <v>0.66666666666666663</v>
      </c>
      <c r="T506" s="742">
        <v>1</v>
      </c>
      <c r="U506" s="700">
        <v>0.66666666666666663</v>
      </c>
    </row>
    <row r="507" spans="1:21" ht="14.4" customHeight="1" x14ac:dyDescent="0.3">
      <c r="A507" s="660">
        <v>50</v>
      </c>
      <c r="B507" s="661" t="s">
        <v>580</v>
      </c>
      <c r="C507" s="661">
        <v>89301501</v>
      </c>
      <c r="D507" s="740" t="s">
        <v>4513</v>
      </c>
      <c r="E507" s="741" t="s">
        <v>3099</v>
      </c>
      <c r="F507" s="661" t="s">
        <v>3085</v>
      </c>
      <c r="G507" s="661" t="s">
        <v>3149</v>
      </c>
      <c r="H507" s="661" t="s">
        <v>581</v>
      </c>
      <c r="I507" s="661" t="s">
        <v>1153</v>
      </c>
      <c r="J507" s="661" t="s">
        <v>1143</v>
      </c>
      <c r="K507" s="661" t="s">
        <v>864</v>
      </c>
      <c r="L507" s="662">
        <v>27.57</v>
      </c>
      <c r="M507" s="662">
        <v>27.57</v>
      </c>
      <c r="N507" s="661">
        <v>1</v>
      </c>
      <c r="O507" s="742">
        <v>0.5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50</v>
      </c>
      <c r="B508" s="661" t="s">
        <v>580</v>
      </c>
      <c r="C508" s="661">
        <v>89301501</v>
      </c>
      <c r="D508" s="740" t="s">
        <v>4513</v>
      </c>
      <c r="E508" s="741" t="s">
        <v>3099</v>
      </c>
      <c r="F508" s="661" t="s">
        <v>3085</v>
      </c>
      <c r="G508" s="661" t="s">
        <v>3149</v>
      </c>
      <c r="H508" s="661" t="s">
        <v>581</v>
      </c>
      <c r="I508" s="661" t="s">
        <v>3650</v>
      </c>
      <c r="J508" s="661" t="s">
        <v>3319</v>
      </c>
      <c r="K508" s="661"/>
      <c r="L508" s="662">
        <v>12.26</v>
      </c>
      <c r="M508" s="662">
        <v>12.26</v>
      </c>
      <c r="N508" s="661">
        <v>1</v>
      </c>
      <c r="O508" s="742">
        <v>0.5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50</v>
      </c>
      <c r="B509" s="661" t="s">
        <v>580</v>
      </c>
      <c r="C509" s="661">
        <v>89301501</v>
      </c>
      <c r="D509" s="740" t="s">
        <v>4513</v>
      </c>
      <c r="E509" s="741" t="s">
        <v>3099</v>
      </c>
      <c r="F509" s="661" t="s">
        <v>3085</v>
      </c>
      <c r="G509" s="661" t="s">
        <v>3149</v>
      </c>
      <c r="H509" s="661" t="s">
        <v>581</v>
      </c>
      <c r="I509" s="661" t="s">
        <v>3152</v>
      </c>
      <c r="J509" s="661" t="s">
        <v>3151</v>
      </c>
      <c r="K509" s="661" t="s">
        <v>3153</v>
      </c>
      <c r="L509" s="662">
        <v>0</v>
      </c>
      <c r="M509" s="662">
        <v>0</v>
      </c>
      <c r="N509" s="661">
        <v>1</v>
      </c>
      <c r="O509" s="742">
        <v>0.5</v>
      </c>
      <c r="P509" s="662"/>
      <c r="Q509" s="677"/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50</v>
      </c>
      <c r="B510" s="661" t="s">
        <v>580</v>
      </c>
      <c r="C510" s="661">
        <v>89301501</v>
      </c>
      <c r="D510" s="740" t="s">
        <v>4513</v>
      </c>
      <c r="E510" s="741" t="s">
        <v>3099</v>
      </c>
      <c r="F510" s="661" t="s">
        <v>3085</v>
      </c>
      <c r="G510" s="661" t="s">
        <v>3149</v>
      </c>
      <c r="H510" s="661" t="s">
        <v>581</v>
      </c>
      <c r="I510" s="661" t="s">
        <v>1037</v>
      </c>
      <c r="J510" s="661" t="s">
        <v>3151</v>
      </c>
      <c r="K510" s="661" t="s">
        <v>3154</v>
      </c>
      <c r="L510" s="662">
        <v>12.26</v>
      </c>
      <c r="M510" s="662">
        <v>36.78</v>
      </c>
      <c r="N510" s="661">
        <v>3</v>
      </c>
      <c r="O510" s="742">
        <v>1.5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50</v>
      </c>
      <c r="B511" s="661" t="s">
        <v>580</v>
      </c>
      <c r="C511" s="661">
        <v>89301501</v>
      </c>
      <c r="D511" s="740" t="s">
        <v>4513</v>
      </c>
      <c r="E511" s="741" t="s">
        <v>3099</v>
      </c>
      <c r="F511" s="661" t="s">
        <v>3085</v>
      </c>
      <c r="G511" s="661" t="s">
        <v>3149</v>
      </c>
      <c r="H511" s="661" t="s">
        <v>581</v>
      </c>
      <c r="I511" s="661" t="s">
        <v>1037</v>
      </c>
      <c r="J511" s="661" t="s">
        <v>3151</v>
      </c>
      <c r="K511" s="661" t="s">
        <v>3154</v>
      </c>
      <c r="L511" s="662">
        <v>11.03</v>
      </c>
      <c r="M511" s="662">
        <v>11.03</v>
      </c>
      <c r="N511" s="661">
        <v>1</v>
      </c>
      <c r="O511" s="742">
        <v>0.5</v>
      </c>
      <c r="P511" s="662">
        <v>11.03</v>
      </c>
      <c r="Q511" s="677">
        <v>1</v>
      </c>
      <c r="R511" s="661">
        <v>1</v>
      </c>
      <c r="S511" s="677">
        <v>1</v>
      </c>
      <c r="T511" s="742">
        <v>0.5</v>
      </c>
      <c r="U511" s="700">
        <v>1</v>
      </c>
    </row>
    <row r="512" spans="1:21" ht="14.4" customHeight="1" x14ac:dyDescent="0.3">
      <c r="A512" s="660">
        <v>50</v>
      </c>
      <c r="B512" s="661" t="s">
        <v>580</v>
      </c>
      <c r="C512" s="661">
        <v>89301501</v>
      </c>
      <c r="D512" s="740" t="s">
        <v>4513</v>
      </c>
      <c r="E512" s="741" t="s">
        <v>3099</v>
      </c>
      <c r="F512" s="661" t="s">
        <v>3085</v>
      </c>
      <c r="G512" s="661" t="s">
        <v>3149</v>
      </c>
      <c r="H512" s="661" t="s">
        <v>581</v>
      </c>
      <c r="I512" s="661" t="s">
        <v>1155</v>
      </c>
      <c r="J512" s="661" t="s">
        <v>1143</v>
      </c>
      <c r="K512" s="661" t="s">
        <v>1156</v>
      </c>
      <c r="L512" s="662">
        <v>11.03</v>
      </c>
      <c r="M512" s="662">
        <v>77.209999999999994</v>
      </c>
      <c r="N512" s="661">
        <v>7</v>
      </c>
      <c r="O512" s="742">
        <v>3.5</v>
      </c>
      <c r="P512" s="662">
        <v>11.03</v>
      </c>
      <c r="Q512" s="677">
        <v>0.14285714285714285</v>
      </c>
      <c r="R512" s="661">
        <v>1</v>
      </c>
      <c r="S512" s="677">
        <v>0.14285714285714285</v>
      </c>
      <c r="T512" s="742">
        <v>0.5</v>
      </c>
      <c r="U512" s="700">
        <v>0.14285714285714285</v>
      </c>
    </row>
    <row r="513" spans="1:21" ht="14.4" customHeight="1" x14ac:dyDescent="0.3">
      <c r="A513" s="660">
        <v>50</v>
      </c>
      <c r="B513" s="661" t="s">
        <v>580</v>
      </c>
      <c r="C513" s="661">
        <v>89301501</v>
      </c>
      <c r="D513" s="740" t="s">
        <v>4513</v>
      </c>
      <c r="E513" s="741" t="s">
        <v>3099</v>
      </c>
      <c r="F513" s="661" t="s">
        <v>3085</v>
      </c>
      <c r="G513" s="661" t="s">
        <v>3233</v>
      </c>
      <c r="H513" s="661" t="s">
        <v>581</v>
      </c>
      <c r="I513" s="661" t="s">
        <v>1429</v>
      </c>
      <c r="J513" s="661" t="s">
        <v>3234</v>
      </c>
      <c r="K513" s="661" t="s">
        <v>3235</v>
      </c>
      <c r="L513" s="662">
        <v>65.069999999999993</v>
      </c>
      <c r="M513" s="662">
        <v>65.069999999999993</v>
      </c>
      <c r="N513" s="661">
        <v>1</v>
      </c>
      <c r="O513" s="742">
        <v>0.5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50</v>
      </c>
      <c r="B514" s="661" t="s">
        <v>580</v>
      </c>
      <c r="C514" s="661">
        <v>89301501</v>
      </c>
      <c r="D514" s="740" t="s">
        <v>4513</v>
      </c>
      <c r="E514" s="741" t="s">
        <v>3099</v>
      </c>
      <c r="F514" s="661" t="s">
        <v>3085</v>
      </c>
      <c r="G514" s="661" t="s">
        <v>3233</v>
      </c>
      <c r="H514" s="661" t="s">
        <v>581</v>
      </c>
      <c r="I514" s="661" t="s">
        <v>3651</v>
      </c>
      <c r="J514" s="661" t="s">
        <v>3652</v>
      </c>
      <c r="K514" s="661" t="s">
        <v>3653</v>
      </c>
      <c r="L514" s="662">
        <v>108.46</v>
      </c>
      <c r="M514" s="662">
        <v>108.46</v>
      </c>
      <c r="N514" s="661">
        <v>1</v>
      </c>
      <c r="O514" s="742">
        <v>0.5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50</v>
      </c>
      <c r="B515" s="661" t="s">
        <v>580</v>
      </c>
      <c r="C515" s="661">
        <v>89301501</v>
      </c>
      <c r="D515" s="740" t="s">
        <v>4513</v>
      </c>
      <c r="E515" s="741" t="s">
        <v>3099</v>
      </c>
      <c r="F515" s="661" t="s">
        <v>3085</v>
      </c>
      <c r="G515" s="661" t="s">
        <v>3155</v>
      </c>
      <c r="H515" s="661" t="s">
        <v>581</v>
      </c>
      <c r="I515" s="661" t="s">
        <v>3654</v>
      </c>
      <c r="J515" s="661" t="s">
        <v>3655</v>
      </c>
      <c r="K515" s="661" t="s">
        <v>3656</v>
      </c>
      <c r="L515" s="662">
        <v>0</v>
      </c>
      <c r="M515" s="662">
        <v>0</v>
      </c>
      <c r="N515" s="661">
        <v>1</v>
      </c>
      <c r="O515" s="742">
        <v>0.5</v>
      </c>
      <c r="P515" s="662"/>
      <c r="Q515" s="677"/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50</v>
      </c>
      <c r="B516" s="661" t="s">
        <v>580</v>
      </c>
      <c r="C516" s="661">
        <v>89301501</v>
      </c>
      <c r="D516" s="740" t="s">
        <v>4513</v>
      </c>
      <c r="E516" s="741" t="s">
        <v>3099</v>
      </c>
      <c r="F516" s="661" t="s">
        <v>3085</v>
      </c>
      <c r="G516" s="661" t="s">
        <v>3155</v>
      </c>
      <c r="H516" s="661" t="s">
        <v>581</v>
      </c>
      <c r="I516" s="661" t="s">
        <v>3657</v>
      </c>
      <c r="J516" s="661" t="s">
        <v>3658</v>
      </c>
      <c r="K516" s="661" t="s">
        <v>3659</v>
      </c>
      <c r="L516" s="662">
        <v>159.46</v>
      </c>
      <c r="M516" s="662">
        <v>159.46</v>
      </c>
      <c r="N516" s="661">
        <v>1</v>
      </c>
      <c r="O516" s="742">
        <v>0.5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50</v>
      </c>
      <c r="B517" s="661" t="s">
        <v>580</v>
      </c>
      <c r="C517" s="661">
        <v>89301501</v>
      </c>
      <c r="D517" s="740" t="s">
        <v>4513</v>
      </c>
      <c r="E517" s="741" t="s">
        <v>3099</v>
      </c>
      <c r="F517" s="661" t="s">
        <v>3085</v>
      </c>
      <c r="G517" s="661" t="s">
        <v>3155</v>
      </c>
      <c r="H517" s="661" t="s">
        <v>1608</v>
      </c>
      <c r="I517" s="661" t="s">
        <v>1704</v>
      </c>
      <c r="J517" s="661" t="s">
        <v>1705</v>
      </c>
      <c r="K517" s="661" t="s">
        <v>2947</v>
      </c>
      <c r="L517" s="662">
        <v>90.35</v>
      </c>
      <c r="M517" s="662">
        <v>90.35</v>
      </c>
      <c r="N517" s="661">
        <v>1</v>
      </c>
      <c r="O517" s="742">
        <v>0.5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50</v>
      </c>
      <c r="B518" s="661" t="s">
        <v>580</v>
      </c>
      <c r="C518" s="661">
        <v>89301501</v>
      </c>
      <c r="D518" s="740" t="s">
        <v>4513</v>
      </c>
      <c r="E518" s="741" t="s">
        <v>3099</v>
      </c>
      <c r="F518" s="661" t="s">
        <v>3085</v>
      </c>
      <c r="G518" s="661" t="s">
        <v>3155</v>
      </c>
      <c r="H518" s="661" t="s">
        <v>581</v>
      </c>
      <c r="I518" s="661" t="s">
        <v>3156</v>
      </c>
      <c r="J518" s="661" t="s">
        <v>1913</v>
      </c>
      <c r="K518" s="661" t="s">
        <v>3157</v>
      </c>
      <c r="L518" s="662">
        <v>0</v>
      </c>
      <c r="M518" s="662">
        <v>0</v>
      </c>
      <c r="N518" s="661">
        <v>1</v>
      </c>
      <c r="O518" s="742">
        <v>0.5</v>
      </c>
      <c r="P518" s="662"/>
      <c r="Q518" s="677"/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50</v>
      </c>
      <c r="B519" s="661" t="s">
        <v>580</v>
      </c>
      <c r="C519" s="661">
        <v>89301501</v>
      </c>
      <c r="D519" s="740" t="s">
        <v>4513</v>
      </c>
      <c r="E519" s="741" t="s">
        <v>3099</v>
      </c>
      <c r="F519" s="661" t="s">
        <v>3085</v>
      </c>
      <c r="G519" s="661" t="s">
        <v>3155</v>
      </c>
      <c r="H519" s="661" t="s">
        <v>581</v>
      </c>
      <c r="I519" s="661" t="s">
        <v>3158</v>
      </c>
      <c r="J519" s="661" t="s">
        <v>1701</v>
      </c>
      <c r="K519" s="661" t="s">
        <v>3159</v>
      </c>
      <c r="L519" s="662">
        <v>0</v>
      </c>
      <c r="M519" s="662">
        <v>0</v>
      </c>
      <c r="N519" s="661">
        <v>2</v>
      </c>
      <c r="O519" s="742">
        <v>1</v>
      </c>
      <c r="P519" s="662">
        <v>0</v>
      </c>
      <c r="Q519" s="677"/>
      <c r="R519" s="661">
        <v>1</v>
      </c>
      <c r="S519" s="677">
        <v>0.5</v>
      </c>
      <c r="T519" s="742">
        <v>0.5</v>
      </c>
      <c r="U519" s="700">
        <v>0.5</v>
      </c>
    </row>
    <row r="520" spans="1:21" ht="14.4" customHeight="1" x14ac:dyDescent="0.3">
      <c r="A520" s="660">
        <v>50</v>
      </c>
      <c r="B520" s="661" t="s">
        <v>580</v>
      </c>
      <c r="C520" s="661">
        <v>89301501</v>
      </c>
      <c r="D520" s="740" t="s">
        <v>4513</v>
      </c>
      <c r="E520" s="741" t="s">
        <v>3099</v>
      </c>
      <c r="F520" s="661" t="s">
        <v>3085</v>
      </c>
      <c r="G520" s="661" t="s">
        <v>3155</v>
      </c>
      <c r="H520" s="661" t="s">
        <v>581</v>
      </c>
      <c r="I520" s="661" t="s">
        <v>3660</v>
      </c>
      <c r="J520" s="661" t="s">
        <v>3661</v>
      </c>
      <c r="K520" s="661" t="s">
        <v>2946</v>
      </c>
      <c r="L520" s="662">
        <v>53.16</v>
      </c>
      <c r="M520" s="662">
        <v>53.16</v>
      </c>
      <c r="N520" s="661">
        <v>1</v>
      </c>
      <c r="O520" s="742">
        <v>0.5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50</v>
      </c>
      <c r="B521" s="661" t="s">
        <v>580</v>
      </c>
      <c r="C521" s="661">
        <v>89301501</v>
      </c>
      <c r="D521" s="740" t="s">
        <v>4513</v>
      </c>
      <c r="E521" s="741" t="s">
        <v>3099</v>
      </c>
      <c r="F521" s="661" t="s">
        <v>3085</v>
      </c>
      <c r="G521" s="661" t="s">
        <v>3155</v>
      </c>
      <c r="H521" s="661" t="s">
        <v>581</v>
      </c>
      <c r="I521" s="661" t="s">
        <v>3662</v>
      </c>
      <c r="J521" s="661" t="s">
        <v>3663</v>
      </c>
      <c r="K521" s="661" t="s">
        <v>3664</v>
      </c>
      <c r="L521" s="662">
        <v>44.3</v>
      </c>
      <c r="M521" s="662">
        <v>44.3</v>
      </c>
      <c r="N521" s="661">
        <v>1</v>
      </c>
      <c r="O521" s="742">
        <v>1</v>
      </c>
      <c r="P521" s="662">
        <v>44.3</v>
      </c>
      <c r="Q521" s="677">
        <v>1</v>
      </c>
      <c r="R521" s="661">
        <v>1</v>
      </c>
      <c r="S521" s="677">
        <v>1</v>
      </c>
      <c r="T521" s="742">
        <v>1</v>
      </c>
      <c r="U521" s="700">
        <v>1</v>
      </c>
    </row>
    <row r="522" spans="1:21" ht="14.4" customHeight="1" x14ac:dyDescent="0.3">
      <c r="A522" s="660">
        <v>50</v>
      </c>
      <c r="B522" s="661" t="s">
        <v>580</v>
      </c>
      <c r="C522" s="661">
        <v>89301501</v>
      </c>
      <c r="D522" s="740" t="s">
        <v>4513</v>
      </c>
      <c r="E522" s="741" t="s">
        <v>3099</v>
      </c>
      <c r="F522" s="661" t="s">
        <v>3085</v>
      </c>
      <c r="G522" s="661" t="s">
        <v>3155</v>
      </c>
      <c r="H522" s="661" t="s">
        <v>581</v>
      </c>
      <c r="I522" s="661" t="s">
        <v>3665</v>
      </c>
      <c r="J522" s="661" t="s">
        <v>1913</v>
      </c>
      <c r="K522" s="661" t="s">
        <v>3666</v>
      </c>
      <c r="L522" s="662">
        <v>0</v>
      </c>
      <c r="M522" s="662">
        <v>0</v>
      </c>
      <c r="N522" s="661">
        <v>1</v>
      </c>
      <c r="O522" s="742">
        <v>0.5</v>
      </c>
      <c r="P522" s="662"/>
      <c r="Q522" s="677"/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50</v>
      </c>
      <c r="B523" s="661" t="s">
        <v>580</v>
      </c>
      <c r="C523" s="661">
        <v>89301501</v>
      </c>
      <c r="D523" s="740" t="s">
        <v>4513</v>
      </c>
      <c r="E523" s="741" t="s">
        <v>3099</v>
      </c>
      <c r="F523" s="661" t="s">
        <v>3085</v>
      </c>
      <c r="G523" s="661" t="s">
        <v>3667</v>
      </c>
      <c r="H523" s="661" t="s">
        <v>581</v>
      </c>
      <c r="I523" s="661" t="s">
        <v>3668</v>
      </c>
      <c r="J523" s="661" t="s">
        <v>3669</v>
      </c>
      <c r="K523" s="661" t="s">
        <v>1170</v>
      </c>
      <c r="L523" s="662">
        <v>0</v>
      </c>
      <c r="M523" s="662">
        <v>0</v>
      </c>
      <c r="N523" s="661">
        <v>1</v>
      </c>
      <c r="O523" s="742">
        <v>1</v>
      </c>
      <c r="P523" s="662"/>
      <c r="Q523" s="677"/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50</v>
      </c>
      <c r="B524" s="661" t="s">
        <v>580</v>
      </c>
      <c r="C524" s="661">
        <v>89301501</v>
      </c>
      <c r="D524" s="740" t="s">
        <v>4513</v>
      </c>
      <c r="E524" s="741" t="s">
        <v>3099</v>
      </c>
      <c r="F524" s="661" t="s">
        <v>3085</v>
      </c>
      <c r="G524" s="661" t="s">
        <v>3670</v>
      </c>
      <c r="H524" s="661" t="s">
        <v>1608</v>
      </c>
      <c r="I524" s="661" t="s">
        <v>3671</v>
      </c>
      <c r="J524" s="661" t="s">
        <v>3672</v>
      </c>
      <c r="K524" s="661" t="s">
        <v>614</v>
      </c>
      <c r="L524" s="662">
        <v>38.85</v>
      </c>
      <c r="M524" s="662">
        <v>38.85</v>
      </c>
      <c r="N524" s="661">
        <v>1</v>
      </c>
      <c r="O524" s="742">
        <v>0.5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50</v>
      </c>
      <c r="B525" s="661" t="s">
        <v>580</v>
      </c>
      <c r="C525" s="661">
        <v>89301501</v>
      </c>
      <c r="D525" s="740" t="s">
        <v>4513</v>
      </c>
      <c r="E525" s="741" t="s">
        <v>3099</v>
      </c>
      <c r="F525" s="661" t="s">
        <v>3085</v>
      </c>
      <c r="G525" s="661" t="s">
        <v>3160</v>
      </c>
      <c r="H525" s="661" t="s">
        <v>581</v>
      </c>
      <c r="I525" s="661" t="s">
        <v>3162</v>
      </c>
      <c r="J525" s="661" t="s">
        <v>826</v>
      </c>
      <c r="K525" s="661" t="s">
        <v>3163</v>
      </c>
      <c r="L525" s="662">
        <v>23.4</v>
      </c>
      <c r="M525" s="662">
        <v>23.4</v>
      </c>
      <c r="N525" s="661">
        <v>1</v>
      </c>
      <c r="O525" s="742">
        <v>0.5</v>
      </c>
      <c r="P525" s="662">
        <v>23.4</v>
      </c>
      <c r="Q525" s="677">
        <v>1</v>
      </c>
      <c r="R525" s="661">
        <v>1</v>
      </c>
      <c r="S525" s="677">
        <v>1</v>
      </c>
      <c r="T525" s="742">
        <v>0.5</v>
      </c>
      <c r="U525" s="700">
        <v>1</v>
      </c>
    </row>
    <row r="526" spans="1:21" ht="14.4" customHeight="1" x14ac:dyDescent="0.3">
      <c r="A526" s="660">
        <v>50</v>
      </c>
      <c r="B526" s="661" t="s">
        <v>580</v>
      </c>
      <c r="C526" s="661">
        <v>89301501</v>
      </c>
      <c r="D526" s="740" t="s">
        <v>4513</v>
      </c>
      <c r="E526" s="741" t="s">
        <v>3099</v>
      </c>
      <c r="F526" s="661" t="s">
        <v>3085</v>
      </c>
      <c r="G526" s="661" t="s">
        <v>3160</v>
      </c>
      <c r="H526" s="661" t="s">
        <v>581</v>
      </c>
      <c r="I526" s="661" t="s">
        <v>3246</v>
      </c>
      <c r="J526" s="661" t="s">
        <v>826</v>
      </c>
      <c r="K526" s="661" t="s">
        <v>3247</v>
      </c>
      <c r="L526" s="662">
        <v>0</v>
      </c>
      <c r="M526" s="662">
        <v>0</v>
      </c>
      <c r="N526" s="661">
        <v>1</v>
      </c>
      <c r="O526" s="742">
        <v>0.5</v>
      </c>
      <c r="P526" s="662"/>
      <c r="Q526" s="677"/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50</v>
      </c>
      <c r="B527" s="661" t="s">
        <v>580</v>
      </c>
      <c r="C527" s="661">
        <v>89301501</v>
      </c>
      <c r="D527" s="740" t="s">
        <v>4513</v>
      </c>
      <c r="E527" s="741" t="s">
        <v>3099</v>
      </c>
      <c r="F527" s="661" t="s">
        <v>3085</v>
      </c>
      <c r="G527" s="661" t="s">
        <v>3160</v>
      </c>
      <c r="H527" s="661" t="s">
        <v>581</v>
      </c>
      <c r="I527" s="661" t="s">
        <v>3165</v>
      </c>
      <c r="J527" s="661" t="s">
        <v>1332</v>
      </c>
      <c r="K527" s="661" t="s">
        <v>3166</v>
      </c>
      <c r="L527" s="662">
        <v>0</v>
      </c>
      <c r="M527" s="662">
        <v>0</v>
      </c>
      <c r="N527" s="661">
        <v>1</v>
      </c>
      <c r="O527" s="742">
        <v>0.5</v>
      </c>
      <c r="P527" s="662"/>
      <c r="Q527" s="677"/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50</v>
      </c>
      <c r="B528" s="661" t="s">
        <v>580</v>
      </c>
      <c r="C528" s="661">
        <v>89301501</v>
      </c>
      <c r="D528" s="740" t="s">
        <v>4513</v>
      </c>
      <c r="E528" s="741" t="s">
        <v>3099</v>
      </c>
      <c r="F528" s="661" t="s">
        <v>3085</v>
      </c>
      <c r="G528" s="661" t="s">
        <v>3160</v>
      </c>
      <c r="H528" s="661" t="s">
        <v>581</v>
      </c>
      <c r="I528" s="661" t="s">
        <v>913</v>
      </c>
      <c r="J528" s="661" t="s">
        <v>1332</v>
      </c>
      <c r="K528" s="661" t="s">
        <v>3248</v>
      </c>
      <c r="L528" s="662">
        <v>33.68</v>
      </c>
      <c r="M528" s="662">
        <v>33.68</v>
      </c>
      <c r="N528" s="661">
        <v>1</v>
      </c>
      <c r="O528" s="742">
        <v>0.5</v>
      </c>
      <c r="P528" s="662">
        <v>33.68</v>
      </c>
      <c r="Q528" s="677">
        <v>1</v>
      </c>
      <c r="R528" s="661">
        <v>1</v>
      </c>
      <c r="S528" s="677">
        <v>1</v>
      </c>
      <c r="T528" s="742">
        <v>0.5</v>
      </c>
      <c r="U528" s="700">
        <v>1</v>
      </c>
    </row>
    <row r="529" spans="1:21" ht="14.4" customHeight="1" x14ac:dyDescent="0.3">
      <c r="A529" s="660">
        <v>50</v>
      </c>
      <c r="B529" s="661" t="s">
        <v>580</v>
      </c>
      <c r="C529" s="661">
        <v>89301501</v>
      </c>
      <c r="D529" s="740" t="s">
        <v>4513</v>
      </c>
      <c r="E529" s="741" t="s">
        <v>3099</v>
      </c>
      <c r="F529" s="661" t="s">
        <v>3085</v>
      </c>
      <c r="G529" s="661" t="s">
        <v>3167</v>
      </c>
      <c r="H529" s="661" t="s">
        <v>1608</v>
      </c>
      <c r="I529" s="661" t="s">
        <v>1663</v>
      </c>
      <c r="J529" s="661" t="s">
        <v>1664</v>
      </c>
      <c r="K529" s="661" t="s">
        <v>1665</v>
      </c>
      <c r="L529" s="662">
        <v>937.93</v>
      </c>
      <c r="M529" s="662">
        <v>937.93</v>
      </c>
      <c r="N529" s="661">
        <v>1</v>
      </c>
      <c r="O529" s="742">
        <v>0.5</v>
      </c>
      <c r="P529" s="662">
        <v>937.93</v>
      </c>
      <c r="Q529" s="677">
        <v>1</v>
      </c>
      <c r="R529" s="661">
        <v>1</v>
      </c>
      <c r="S529" s="677">
        <v>1</v>
      </c>
      <c r="T529" s="742">
        <v>0.5</v>
      </c>
      <c r="U529" s="700">
        <v>1</v>
      </c>
    </row>
    <row r="530" spans="1:21" ht="14.4" customHeight="1" x14ac:dyDescent="0.3">
      <c r="A530" s="660">
        <v>50</v>
      </c>
      <c r="B530" s="661" t="s">
        <v>580</v>
      </c>
      <c r="C530" s="661">
        <v>89301501</v>
      </c>
      <c r="D530" s="740" t="s">
        <v>4513</v>
      </c>
      <c r="E530" s="741" t="s">
        <v>3099</v>
      </c>
      <c r="F530" s="661" t="s">
        <v>3085</v>
      </c>
      <c r="G530" s="661" t="s">
        <v>3167</v>
      </c>
      <c r="H530" s="661" t="s">
        <v>1608</v>
      </c>
      <c r="I530" s="661" t="s">
        <v>1716</v>
      </c>
      <c r="J530" s="661" t="s">
        <v>1717</v>
      </c>
      <c r="K530" s="661" t="s">
        <v>1665</v>
      </c>
      <c r="L530" s="662">
        <v>1749.69</v>
      </c>
      <c r="M530" s="662">
        <v>5249.07</v>
      </c>
      <c r="N530" s="661">
        <v>3</v>
      </c>
      <c r="O530" s="742">
        <v>1.5</v>
      </c>
      <c r="P530" s="662">
        <v>1749.69</v>
      </c>
      <c r="Q530" s="677">
        <v>0.33333333333333337</v>
      </c>
      <c r="R530" s="661">
        <v>1</v>
      </c>
      <c r="S530" s="677">
        <v>0.33333333333333331</v>
      </c>
      <c r="T530" s="742">
        <v>0.5</v>
      </c>
      <c r="U530" s="700">
        <v>0.33333333333333331</v>
      </c>
    </row>
    <row r="531" spans="1:21" ht="14.4" customHeight="1" x14ac:dyDescent="0.3">
      <c r="A531" s="660">
        <v>50</v>
      </c>
      <c r="B531" s="661" t="s">
        <v>580</v>
      </c>
      <c r="C531" s="661">
        <v>89301501</v>
      </c>
      <c r="D531" s="740" t="s">
        <v>4513</v>
      </c>
      <c r="E531" s="741" t="s">
        <v>3099</v>
      </c>
      <c r="F531" s="661" t="s">
        <v>3085</v>
      </c>
      <c r="G531" s="661" t="s">
        <v>3249</v>
      </c>
      <c r="H531" s="661" t="s">
        <v>581</v>
      </c>
      <c r="I531" s="661" t="s">
        <v>3673</v>
      </c>
      <c r="J531" s="661" t="s">
        <v>1196</v>
      </c>
      <c r="K531" s="661" t="s">
        <v>3674</v>
      </c>
      <c r="L531" s="662">
        <v>0</v>
      </c>
      <c r="M531" s="662">
        <v>0</v>
      </c>
      <c r="N531" s="661">
        <v>2</v>
      </c>
      <c r="O531" s="742">
        <v>1</v>
      </c>
      <c r="P531" s="662">
        <v>0</v>
      </c>
      <c r="Q531" s="677"/>
      <c r="R531" s="661">
        <v>1</v>
      </c>
      <c r="S531" s="677">
        <v>0.5</v>
      </c>
      <c r="T531" s="742">
        <v>0.5</v>
      </c>
      <c r="U531" s="700">
        <v>0.5</v>
      </c>
    </row>
    <row r="532" spans="1:21" ht="14.4" customHeight="1" x14ac:dyDescent="0.3">
      <c r="A532" s="660">
        <v>50</v>
      </c>
      <c r="B532" s="661" t="s">
        <v>580</v>
      </c>
      <c r="C532" s="661">
        <v>89301501</v>
      </c>
      <c r="D532" s="740" t="s">
        <v>4513</v>
      </c>
      <c r="E532" s="741" t="s">
        <v>3099</v>
      </c>
      <c r="F532" s="661" t="s">
        <v>3085</v>
      </c>
      <c r="G532" s="661" t="s">
        <v>3249</v>
      </c>
      <c r="H532" s="661" t="s">
        <v>581</v>
      </c>
      <c r="I532" s="661" t="s">
        <v>1195</v>
      </c>
      <c r="J532" s="661" t="s">
        <v>1196</v>
      </c>
      <c r="K532" s="661" t="s">
        <v>1197</v>
      </c>
      <c r="L532" s="662">
        <v>41.89</v>
      </c>
      <c r="M532" s="662">
        <v>41.89</v>
      </c>
      <c r="N532" s="661">
        <v>1</v>
      </c>
      <c r="O532" s="742">
        <v>0.5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50</v>
      </c>
      <c r="B533" s="661" t="s">
        <v>580</v>
      </c>
      <c r="C533" s="661">
        <v>89301501</v>
      </c>
      <c r="D533" s="740" t="s">
        <v>4513</v>
      </c>
      <c r="E533" s="741" t="s">
        <v>3099</v>
      </c>
      <c r="F533" s="661" t="s">
        <v>3085</v>
      </c>
      <c r="G533" s="661" t="s">
        <v>3168</v>
      </c>
      <c r="H533" s="661" t="s">
        <v>1608</v>
      </c>
      <c r="I533" s="661" t="s">
        <v>1831</v>
      </c>
      <c r="J533" s="661" t="s">
        <v>1832</v>
      </c>
      <c r="K533" s="661" t="s">
        <v>1833</v>
      </c>
      <c r="L533" s="662">
        <v>55.38</v>
      </c>
      <c r="M533" s="662">
        <v>110.76</v>
      </c>
      <c r="N533" s="661">
        <v>2</v>
      </c>
      <c r="O533" s="742">
        <v>1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50</v>
      </c>
      <c r="B534" s="661" t="s">
        <v>580</v>
      </c>
      <c r="C534" s="661">
        <v>89301501</v>
      </c>
      <c r="D534" s="740" t="s">
        <v>4513</v>
      </c>
      <c r="E534" s="741" t="s">
        <v>3099</v>
      </c>
      <c r="F534" s="661" t="s">
        <v>3085</v>
      </c>
      <c r="G534" s="661" t="s">
        <v>3168</v>
      </c>
      <c r="H534" s="661" t="s">
        <v>581</v>
      </c>
      <c r="I534" s="661" t="s">
        <v>3169</v>
      </c>
      <c r="J534" s="661" t="s">
        <v>3170</v>
      </c>
      <c r="K534" s="661" t="s">
        <v>3171</v>
      </c>
      <c r="L534" s="662">
        <v>51.69</v>
      </c>
      <c r="M534" s="662">
        <v>103.38</v>
      </c>
      <c r="N534" s="661">
        <v>2</v>
      </c>
      <c r="O534" s="742">
        <v>1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50</v>
      </c>
      <c r="B535" s="661" t="s">
        <v>580</v>
      </c>
      <c r="C535" s="661">
        <v>89301501</v>
      </c>
      <c r="D535" s="740" t="s">
        <v>4513</v>
      </c>
      <c r="E535" s="741" t="s">
        <v>3099</v>
      </c>
      <c r="F535" s="661" t="s">
        <v>3085</v>
      </c>
      <c r="G535" s="661" t="s">
        <v>3168</v>
      </c>
      <c r="H535" s="661" t="s">
        <v>581</v>
      </c>
      <c r="I535" s="661" t="s">
        <v>3675</v>
      </c>
      <c r="J535" s="661" t="s">
        <v>1832</v>
      </c>
      <c r="K535" s="661" t="s">
        <v>3547</v>
      </c>
      <c r="L535" s="662">
        <v>0</v>
      </c>
      <c r="M535" s="662">
        <v>0</v>
      </c>
      <c r="N535" s="661">
        <v>2</v>
      </c>
      <c r="O535" s="742">
        <v>1</v>
      </c>
      <c r="P535" s="662">
        <v>0</v>
      </c>
      <c r="Q535" s="677"/>
      <c r="R535" s="661">
        <v>2</v>
      </c>
      <c r="S535" s="677">
        <v>1</v>
      </c>
      <c r="T535" s="742">
        <v>1</v>
      </c>
      <c r="U535" s="700">
        <v>1</v>
      </c>
    </row>
    <row r="536" spans="1:21" ht="14.4" customHeight="1" x14ac:dyDescent="0.3">
      <c r="A536" s="660">
        <v>50</v>
      </c>
      <c r="B536" s="661" t="s">
        <v>580</v>
      </c>
      <c r="C536" s="661">
        <v>89301501</v>
      </c>
      <c r="D536" s="740" t="s">
        <v>4513</v>
      </c>
      <c r="E536" s="741" t="s">
        <v>3099</v>
      </c>
      <c r="F536" s="661" t="s">
        <v>3085</v>
      </c>
      <c r="G536" s="661" t="s">
        <v>3254</v>
      </c>
      <c r="H536" s="661" t="s">
        <v>1608</v>
      </c>
      <c r="I536" s="661" t="s">
        <v>1686</v>
      </c>
      <c r="J536" s="661" t="s">
        <v>1610</v>
      </c>
      <c r="K536" s="661" t="s">
        <v>2930</v>
      </c>
      <c r="L536" s="662">
        <v>48.98</v>
      </c>
      <c r="M536" s="662">
        <v>146.94</v>
      </c>
      <c r="N536" s="661">
        <v>3</v>
      </c>
      <c r="O536" s="742">
        <v>2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50</v>
      </c>
      <c r="B537" s="661" t="s">
        <v>580</v>
      </c>
      <c r="C537" s="661">
        <v>89301501</v>
      </c>
      <c r="D537" s="740" t="s">
        <v>4513</v>
      </c>
      <c r="E537" s="741" t="s">
        <v>3099</v>
      </c>
      <c r="F537" s="661" t="s">
        <v>3085</v>
      </c>
      <c r="G537" s="661" t="s">
        <v>3254</v>
      </c>
      <c r="H537" s="661" t="s">
        <v>1608</v>
      </c>
      <c r="I537" s="661" t="s">
        <v>1689</v>
      </c>
      <c r="J537" s="661" t="s">
        <v>1690</v>
      </c>
      <c r="K537" s="661" t="s">
        <v>2931</v>
      </c>
      <c r="L537" s="662">
        <v>97.97</v>
      </c>
      <c r="M537" s="662">
        <v>195.94</v>
      </c>
      <c r="N537" s="661">
        <v>2</v>
      </c>
      <c r="O537" s="742">
        <v>1</v>
      </c>
      <c r="P537" s="662">
        <v>97.97</v>
      </c>
      <c r="Q537" s="677">
        <v>0.5</v>
      </c>
      <c r="R537" s="661">
        <v>1</v>
      </c>
      <c r="S537" s="677">
        <v>0.5</v>
      </c>
      <c r="T537" s="742">
        <v>0.5</v>
      </c>
      <c r="U537" s="700">
        <v>0.5</v>
      </c>
    </row>
    <row r="538" spans="1:21" ht="14.4" customHeight="1" x14ac:dyDescent="0.3">
      <c r="A538" s="660">
        <v>50</v>
      </c>
      <c r="B538" s="661" t="s">
        <v>580</v>
      </c>
      <c r="C538" s="661">
        <v>89301501</v>
      </c>
      <c r="D538" s="740" t="s">
        <v>4513</v>
      </c>
      <c r="E538" s="741" t="s">
        <v>3099</v>
      </c>
      <c r="F538" s="661" t="s">
        <v>3085</v>
      </c>
      <c r="G538" s="661" t="s">
        <v>3254</v>
      </c>
      <c r="H538" s="661" t="s">
        <v>1608</v>
      </c>
      <c r="I538" s="661" t="s">
        <v>3255</v>
      </c>
      <c r="J538" s="661" t="s">
        <v>1690</v>
      </c>
      <c r="K538" s="661" t="s">
        <v>1691</v>
      </c>
      <c r="L538" s="662">
        <v>0</v>
      </c>
      <c r="M538" s="662">
        <v>0</v>
      </c>
      <c r="N538" s="661">
        <v>4</v>
      </c>
      <c r="O538" s="742">
        <v>2</v>
      </c>
      <c r="P538" s="662">
        <v>0</v>
      </c>
      <c r="Q538" s="677"/>
      <c r="R538" s="661">
        <v>1</v>
      </c>
      <c r="S538" s="677">
        <v>0.25</v>
      </c>
      <c r="T538" s="742">
        <v>0.5</v>
      </c>
      <c r="U538" s="700">
        <v>0.25</v>
      </c>
    </row>
    <row r="539" spans="1:21" ht="14.4" customHeight="1" x14ac:dyDescent="0.3">
      <c r="A539" s="660">
        <v>50</v>
      </c>
      <c r="B539" s="661" t="s">
        <v>580</v>
      </c>
      <c r="C539" s="661">
        <v>89301501</v>
      </c>
      <c r="D539" s="740" t="s">
        <v>4513</v>
      </c>
      <c r="E539" s="741" t="s">
        <v>3099</v>
      </c>
      <c r="F539" s="661" t="s">
        <v>3085</v>
      </c>
      <c r="G539" s="661" t="s">
        <v>3254</v>
      </c>
      <c r="H539" s="661" t="s">
        <v>1608</v>
      </c>
      <c r="I539" s="661" t="s">
        <v>3256</v>
      </c>
      <c r="J539" s="661" t="s">
        <v>1690</v>
      </c>
      <c r="K539" s="661" t="s">
        <v>3257</v>
      </c>
      <c r="L539" s="662">
        <v>0</v>
      </c>
      <c r="M539" s="662">
        <v>0</v>
      </c>
      <c r="N539" s="661">
        <v>1</v>
      </c>
      <c r="O539" s="742">
        <v>0.5</v>
      </c>
      <c r="P539" s="662"/>
      <c r="Q539" s="677"/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50</v>
      </c>
      <c r="B540" s="661" t="s">
        <v>580</v>
      </c>
      <c r="C540" s="661">
        <v>89301501</v>
      </c>
      <c r="D540" s="740" t="s">
        <v>4513</v>
      </c>
      <c r="E540" s="741" t="s">
        <v>3099</v>
      </c>
      <c r="F540" s="661" t="s">
        <v>3085</v>
      </c>
      <c r="G540" s="661" t="s">
        <v>3254</v>
      </c>
      <c r="H540" s="661" t="s">
        <v>1608</v>
      </c>
      <c r="I540" s="661" t="s">
        <v>3348</v>
      </c>
      <c r="J540" s="661" t="s">
        <v>1690</v>
      </c>
      <c r="K540" s="661" t="s">
        <v>3349</v>
      </c>
      <c r="L540" s="662">
        <v>0</v>
      </c>
      <c r="M540" s="662">
        <v>0</v>
      </c>
      <c r="N540" s="661">
        <v>1</v>
      </c>
      <c r="O540" s="742">
        <v>0.5</v>
      </c>
      <c r="P540" s="662"/>
      <c r="Q540" s="677"/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50</v>
      </c>
      <c r="B541" s="661" t="s">
        <v>580</v>
      </c>
      <c r="C541" s="661">
        <v>89301501</v>
      </c>
      <c r="D541" s="740" t="s">
        <v>4513</v>
      </c>
      <c r="E541" s="741" t="s">
        <v>3099</v>
      </c>
      <c r="F541" s="661" t="s">
        <v>3085</v>
      </c>
      <c r="G541" s="661" t="s">
        <v>3254</v>
      </c>
      <c r="H541" s="661" t="s">
        <v>1608</v>
      </c>
      <c r="I541" s="661" t="s">
        <v>3676</v>
      </c>
      <c r="J541" s="661" t="s">
        <v>1690</v>
      </c>
      <c r="K541" s="661" t="s">
        <v>3677</v>
      </c>
      <c r="L541" s="662">
        <v>48.98</v>
      </c>
      <c r="M541" s="662">
        <v>97.96</v>
      </c>
      <c r="N541" s="661">
        <v>2</v>
      </c>
      <c r="O541" s="742">
        <v>1</v>
      </c>
      <c r="P541" s="662">
        <v>48.98</v>
      </c>
      <c r="Q541" s="677">
        <v>0.5</v>
      </c>
      <c r="R541" s="661">
        <v>1</v>
      </c>
      <c r="S541" s="677">
        <v>0.5</v>
      </c>
      <c r="T541" s="742">
        <v>0.5</v>
      </c>
      <c r="U541" s="700">
        <v>0.5</v>
      </c>
    </row>
    <row r="542" spans="1:21" ht="14.4" customHeight="1" x14ac:dyDescent="0.3">
      <c r="A542" s="660">
        <v>50</v>
      </c>
      <c r="B542" s="661" t="s">
        <v>580</v>
      </c>
      <c r="C542" s="661">
        <v>89301501</v>
      </c>
      <c r="D542" s="740" t="s">
        <v>4513</v>
      </c>
      <c r="E542" s="741" t="s">
        <v>3099</v>
      </c>
      <c r="F542" s="661" t="s">
        <v>3085</v>
      </c>
      <c r="G542" s="661" t="s">
        <v>3254</v>
      </c>
      <c r="H542" s="661" t="s">
        <v>1608</v>
      </c>
      <c r="I542" s="661" t="s">
        <v>3678</v>
      </c>
      <c r="J542" s="661" t="s">
        <v>1690</v>
      </c>
      <c r="K542" s="661" t="s">
        <v>3679</v>
      </c>
      <c r="L542" s="662">
        <v>0</v>
      </c>
      <c r="M542" s="662">
        <v>0</v>
      </c>
      <c r="N542" s="661">
        <v>1</v>
      </c>
      <c r="O542" s="742">
        <v>0.5</v>
      </c>
      <c r="P542" s="662"/>
      <c r="Q542" s="677"/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50</v>
      </c>
      <c r="B543" s="661" t="s">
        <v>580</v>
      </c>
      <c r="C543" s="661">
        <v>89301501</v>
      </c>
      <c r="D543" s="740" t="s">
        <v>4513</v>
      </c>
      <c r="E543" s="741" t="s">
        <v>3099</v>
      </c>
      <c r="F543" s="661" t="s">
        <v>3085</v>
      </c>
      <c r="G543" s="661" t="s">
        <v>3680</v>
      </c>
      <c r="H543" s="661" t="s">
        <v>1608</v>
      </c>
      <c r="I543" s="661" t="s">
        <v>3681</v>
      </c>
      <c r="J543" s="661" t="s">
        <v>3682</v>
      </c>
      <c r="K543" s="661" t="s">
        <v>1092</v>
      </c>
      <c r="L543" s="662">
        <v>138</v>
      </c>
      <c r="M543" s="662">
        <v>138</v>
      </c>
      <c r="N543" s="661">
        <v>1</v>
      </c>
      <c r="O543" s="742">
        <v>0.5</v>
      </c>
      <c r="P543" s="662">
        <v>138</v>
      </c>
      <c r="Q543" s="677">
        <v>1</v>
      </c>
      <c r="R543" s="661">
        <v>1</v>
      </c>
      <c r="S543" s="677">
        <v>1</v>
      </c>
      <c r="T543" s="742">
        <v>0.5</v>
      </c>
      <c r="U543" s="700">
        <v>1</v>
      </c>
    </row>
    <row r="544" spans="1:21" ht="14.4" customHeight="1" x14ac:dyDescent="0.3">
      <c r="A544" s="660">
        <v>50</v>
      </c>
      <c r="B544" s="661" t="s">
        <v>580</v>
      </c>
      <c r="C544" s="661">
        <v>89301501</v>
      </c>
      <c r="D544" s="740" t="s">
        <v>4513</v>
      </c>
      <c r="E544" s="741" t="s">
        <v>3099</v>
      </c>
      <c r="F544" s="661" t="s">
        <v>3085</v>
      </c>
      <c r="G544" s="661" t="s">
        <v>3172</v>
      </c>
      <c r="H544" s="661" t="s">
        <v>581</v>
      </c>
      <c r="I544" s="661" t="s">
        <v>1080</v>
      </c>
      <c r="J544" s="661" t="s">
        <v>1081</v>
      </c>
      <c r="K544" s="661" t="s">
        <v>1082</v>
      </c>
      <c r="L544" s="662">
        <v>50.47</v>
      </c>
      <c r="M544" s="662">
        <v>201.88</v>
      </c>
      <c r="N544" s="661">
        <v>4</v>
      </c>
      <c r="O544" s="742">
        <v>2</v>
      </c>
      <c r="P544" s="662">
        <v>50.47</v>
      </c>
      <c r="Q544" s="677">
        <v>0.25</v>
      </c>
      <c r="R544" s="661">
        <v>1</v>
      </c>
      <c r="S544" s="677">
        <v>0.25</v>
      </c>
      <c r="T544" s="742">
        <v>0.5</v>
      </c>
      <c r="U544" s="700">
        <v>0.25</v>
      </c>
    </row>
    <row r="545" spans="1:21" ht="14.4" customHeight="1" x14ac:dyDescent="0.3">
      <c r="A545" s="660">
        <v>50</v>
      </c>
      <c r="B545" s="661" t="s">
        <v>580</v>
      </c>
      <c r="C545" s="661">
        <v>89301501</v>
      </c>
      <c r="D545" s="740" t="s">
        <v>4513</v>
      </c>
      <c r="E545" s="741" t="s">
        <v>3099</v>
      </c>
      <c r="F545" s="661" t="s">
        <v>3085</v>
      </c>
      <c r="G545" s="661" t="s">
        <v>3172</v>
      </c>
      <c r="H545" s="661" t="s">
        <v>1608</v>
      </c>
      <c r="I545" s="661" t="s">
        <v>3259</v>
      </c>
      <c r="J545" s="661" t="s">
        <v>3260</v>
      </c>
      <c r="K545" s="661" t="s">
        <v>614</v>
      </c>
      <c r="L545" s="662">
        <v>50.47</v>
      </c>
      <c r="M545" s="662">
        <v>100.94</v>
      </c>
      <c r="N545" s="661">
        <v>2</v>
      </c>
      <c r="O545" s="742">
        <v>1.5</v>
      </c>
      <c r="P545" s="662">
        <v>50.47</v>
      </c>
      <c r="Q545" s="677">
        <v>0.5</v>
      </c>
      <c r="R545" s="661">
        <v>1</v>
      </c>
      <c r="S545" s="677">
        <v>0.5</v>
      </c>
      <c r="T545" s="742">
        <v>0.5</v>
      </c>
      <c r="U545" s="700">
        <v>0.33333333333333331</v>
      </c>
    </row>
    <row r="546" spans="1:21" ht="14.4" customHeight="1" x14ac:dyDescent="0.3">
      <c r="A546" s="660">
        <v>50</v>
      </c>
      <c r="B546" s="661" t="s">
        <v>580</v>
      </c>
      <c r="C546" s="661">
        <v>89301501</v>
      </c>
      <c r="D546" s="740" t="s">
        <v>4513</v>
      </c>
      <c r="E546" s="741" t="s">
        <v>3099</v>
      </c>
      <c r="F546" s="661" t="s">
        <v>3085</v>
      </c>
      <c r="G546" s="661" t="s">
        <v>3172</v>
      </c>
      <c r="H546" s="661" t="s">
        <v>581</v>
      </c>
      <c r="I546" s="661" t="s">
        <v>3683</v>
      </c>
      <c r="J546" s="661" t="s">
        <v>1081</v>
      </c>
      <c r="K546" s="661" t="s">
        <v>3316</v>
      </c>
      <c r="L546" s="662">
        <v>0</v>
      </c>
      <c r="M546" s="662">
        <v>0</v>
      </c>
      <c r="N546" s="661">
        <v>2</v>
      </c>
      <c r="O546" s="742">
        <v>1</v>
      </c>
      <c r="P546" s="662">
        <v>0</v>
      </c>
      <c r="Q546" s="677"/>
      <c r="R546" s="661">
        <v>1</v>
      </c>
      <c r="S546" s="677">
        <v>0.5</v>
      </c>
      <c r="T546" s="742">
        <v>0.5</v>
      </c>
      <c r="U546" s="700">
        <v>0.5</v>
      </c>
    </row>
    <row r="547" spans="1:21" ht="14.4" customHeight="1" x14ac:dyDescent="0.3">
      <c r="A547" s="660">
        <v>50</v>
      </c>
      <c r="B547" s="661" t="s">
        <v>580</v>
      </c>
      <c r="C547" s="661">
        <v>89301501</v>
      </c>
      <c r="D547" s="740" t="s">
        <v>4513</v>
      </c>
      <c r="E547" s="741" t="s">
        <v>3099</v>
      </c>
      <c r="F547" s="661" t="s">
        <v>3085</v>
      </c>
      <c r="G547" s="661" t="s">
        <v>3174</v>
      </c>
      <c r="H547" s="661" t="s">
        <v>581</v>
      </c>
      <c r="I547" s="661" t="s">
        <v>1297</v>
      </c>
      <c r="J547" s="661" t="s">
        <v>1298</v>
      </c>
      <c r="K547" s="661" t="s">
        <v>1299</v>
      </c>
      <c r="L547" s="662">
        <v>160.6</v>
      </c>
      <c r="M547" s="662">
        <v>160.6</v>
      </c>
      <c r="N547" s="661">
        <v>1</v>
      </c>
      <c r="O547" s="742">
        <v>0.5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50</v>
      </c>
      <c r="B548" s="661" t="s">
        <v>580</v>
      </c>
      <c r="C548" s="661">
        <v>89301501</v>
      </c>
      <c r="D548" s="740" t="s">
        <v>4513</v>
      </c>
      <c r="E548" s="741" t="s">
        <v>3099</v>
      </c>
      <c r="F548" s="661" t="s">
        <v>3085</v>
      </c>
      <c r="G548" s="661" t="s">
        <v>3174</v>
      </c>
      <c r="H548" s="661" t="s">
        <v>581</v>
      </c>
      <c r="I548" s="661" t="s">
        <v>1481</v>
      </c>
      <c r="J548" s="661" t="s">
        <v>1482</v>
      </c>
      <c r="K548" s="661" t="s">
        <v>1299</v>
      </c>
      <c r="L548" s="662">
        <v>193.98</v>
      </c>
      <c r="M548" s="662">
        <v>193.98</v>
      </c>
      <c r="N548" s="661">
        <v>1</v>
      </c>
      <c r="O548" s="742">
        <v>0.5</v>
      </c>
      <c r="P548" s="662">
        <v>193.98</v>
      </c>
      <c r="Q548" s="677">
        <v>1</v>
      </c>
      <c r="R548" s="661">
        <v>1</v>
      </c>
      <c r="S548" s="677">
        <v>1</v>
      </c>
      <c r="T548" s="742">
        <v>0.5</v>
      </c>
      <c r="U548" s="700">
        <v>1</v>
      </c>
    </row>
    <row r="549" spans="1:21" ht="14.4" customHeight="1" x14ac:dyDescent="0.3">
      <c r="A549" s="660">
        <v>50</v>
      </c>
      <c r="B549" s="661" t="s">
        <v>580</v>
      </c>
      <c r="C549" s="661">
        <v>89301501</v>
      </c>
      <c r="D549" s="740" t="s">
        <v>4513</v>
      </c>
      <c r="E549" s="741" t="s">
        <v>3099</v>
      </c>
      <c r="F549" s="661" t="s">
        <v>3085</v>
      </c>
      <c r="G549" s="661" t="s">
        <v>3535</v>
      </c>
      <c r="H549" s="661" t="s">
        <v>581</v>
      </c>
      <c r="I549" s="661" t="s">
        <v>3684</v>
      </c>
      <c r="J549" s="661" t="s">
        <v>3685</v>
      </c>
      <c r="K549" s="661" t="s">
        <v>3448</v>
      </c>
      <c r="L549" s="662">
        <v>126.91</v>
      </c>
      <c r="M549" s="662">
        <v>126.91</v>
      </c>
      <c r="N549" s="661">
        <v>1</v>
      </c>
      <c r="O549" s="742">
        <v>0.5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50</v>
      </c>
      <c r="B550" s="661" t="s">
        <v>580</v>
      </c>
      <c r="C550" s="661">
        <v>89301501</v>
      </c>
      <c r="D550" s="740" t="s">
        <v>4513</v>
      </c>
      <c r="E550" s="741" t="s">
        <v>3099</v>
      </c>
      <c r="F550" s="661" t="s">
        <v>3085</v>
      </c>
      <c r="G550" s="661" t="s">
        <v>3686</v>
      </c>
      <c r="H550" s="661" t="s">
        <v>581</v>
      </c>
      <c r="I550" s="661" t="s">
        <v>3687</v>
      </c>
      <c r="J550" s="661" t="s">
        <v>3688</v>
      </c>
      <c r="K550" s="661" t="s">
        <v>1687</v>
      </c>
      <c r="L550" s="662">
        <v>97.97</v>
      </c>
      <c r="M550" s="662">
        <v>97.97</v>
      </c>
      <c r="N550" s="661">
        <v>1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50</v>
      </c>
      <c r="B551" s="661" t="s">
        <v>580</v>
      </c>
      <c r="C551" s="661">
        <v>89301501</v>
      </c>
      <c r="D551" s="740" t="s">
        <v>4513</v>
      </c>
      <c r="E551" s="741" t="s">
        <v>3099</v>
      </c>
      <c r="F551" s="661" t="s">
        <v>3085</v>
      </c>
      <c r="G551" s="661" t="s">
        <v>3178</v>
      </c>
      <c r="H551" s="661" t="s">
        <v>1608</v>
      </c>
      <c r="I551" s="661" t="s">
        <v>1641</v>
      </c>
      <c r="J551" s="661" t="s">
        <v>2972</v>
      </c>
      <c r="K551" s="661" t="s">
        <v>1166</v>
      </c>
      <c r="L551" s="662">
        <v>100.92</v>
      </c>
      <c r="M551" s="662">
        <v>201.84</v>
      </c>
      <c r="N551" s="661">
        <v>2</v>
      </c>
      <c r="O551" s="742">
        <v>1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50</v>
      </c>
      <c r="B552" s="661" t="s">
        <v>580</v>
      </c>
      <c r="C552" s="661">
        <v>89301501</v>
      </c>
      <c r="D552" s="740" t="s">
        <v>4513</v>
      </c>
      <c r="E552" s="741" t="s">
        <v>3099</v>
      </c>
      <c r="F552" s="661" t="s">
        <v>3085</v>
      </c>
      <c r="G552" s="661" t="s">
        <v>3178</v>
      </c>
      <c r="H552" s="661" t="s">
        <v>581</v>
      </c>
      <c r="I552" s="661" t="s">
        <v>3689</v>
      </c>
      <c r="J552" s="661" t="s">
        <v>1616</v>
      </c>
      <c r="K552" s="661" t="s">
        <v>3690</v>
      </c>
      <c r="L552" s="662">
        <v>0</v>
      </c>
      <c r="M552" s="662">
        <v>0</v>
      </c>
      <c r="N552" s="661">
        <v>1</v>
      </c>
      <c r="O552" s="742">
        <v>0.5</v>
      </c>
      <c r="P552" s="662"/>
      <c r="Q552" s="677"/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50</v>
      </c>
      <c r="B553" s="661" t="s">
        <v>580</v>
      </c>
      <c r="C553" s="661">
        <v>89301501</v>
      </c>
      <c r="D553" s="740" t="s">
        <v>4513</v>
      </c>
      <c r="E553" s="741" t="s">
        <v>3099</v>
      </c>
      <c r="F553" s="661" t="s">
        <v>3085</v>
      </c>
      <c r="G553" s="661" t="s">
        <v>3178</v>
      </c>
      <c r="H553" s="661" t="s">
        <v>1608</v>
      </c>
      <c r="I553" s="661" t="s">
        <v>3268</v>
      </c>
      <c r="J553" s="661" t="s">
        <v>1616</v>
      </c>
      <c r="K553" s="661" t="s">
        <v>3143</v>
      </c>
      <c r="L553" s="662">
        <v>25.23</v>
      </c>
      <c r="M553" s="662">
        <v>25.23</v>
      </c>
      <c r="N553" s="661">
        <v>1</v>
      </c>
      <c r="O553" s="742">
        <v>1</v>
      </c>
      <c r="P553" s="662">
        <v>25.23</v>
      </c>
      <c r="Q553" s="677">
        <v>1</v>
      </c>
      <c r="R553" s="661">
        <v>1</v>
      </c>
      <c r="S553" s="677">
        <v>1</v>
      </c>
      <c r="T553" s="742">
        <v>1</v>
      </c>
      <c r="U553" s="700">
        <v>1</v>
      </c>
    </row>
    <row r="554" spans="1:21" ht="14.4" customHeight="1" x14ac:dyDescent="0.3">
      <c r="A554" s="660">
        <v>50</v>
      </c>
      <c r="B554" s="661" t="s">
        <v>580</v>
      </c>
      <c r="C554" s="661">
        <v>89301501</v>
      </c>
      <c r="D554" s="740" t="s">
        <v>4513</v>
      </c>
      <c r="E554" s="741" t="s">
        <v>3099</v>
      </c>
      <c r="F554" s="661" t="s">
        <v>3085</v>
      </c>
      <c r="G554" s="661" t="s">
        <v>3178</v>
      </c>
      <c r="H554" s="661" t="s">
        <v>1608</v>
      </c>
      <c r="I554" s="661" t="s">
        <v>1708</v>
      </c>
      <c r="J554" s="661" t="s">
        <v>2973</v>
      </c>
      <c r="K554" s="661" t="s">
        <v>1078</v>
      </c>
      <c r="L554" s="662">
        <v>50.47</v>
      </c>
      <c r="M554" s="662">
        <v>100.94</v>
      </c>
      <c r="N554" s="661">
        <v>2</v>
      </c>
      <c r="O554" s="742">
        <v>1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50</v>
      </c>
      <c r="B555" s="661" t="s">
        <v>580</v>
      </c>
      <c r="C555" s="661">
        <v>89301501</v>
      </c>
      <c r="D555" s="740" t="s">
        <v>4513</v>
      </c>
      <c r="E555" s="741" t="s">
        <v>3099</v>
      </c>
      <c r="F555" s="661" t="s">
        <v>3085</v>
      </c>
      <c r="G555" s="661" t="s">
        <v>3178</v>
      </c>
      <c r="H555" s="661" t="s">
        <v>581</v>
      </c>
      <c r="I555" s="661" t="s">
        <v>3691</v>
      </c>
      <c r="J555" s="661" t="s">
        <v>3692</v>
      </c>
      <c r="K555" s="661" t="s">
        <v>3693</v>
      </c>
      <c r="L555" s="662">
        <v>0</v>
      </c>
      <c r="M555" s="662">
        <v>0</v>
      </c>
      <c r="N555" s="661">
        <v>1</v>
      </c>
      <c r="O555" s="742">
        <v>1</v>
      </c>
      <c r="P555" s="662"/>
      <c r="Q555" s="677"/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50</v>
      </c>
      <c r="B556" s="661" t="s">
        <v>580</v>
      </c>
      <c r="C556" s="661">
        <v>89301501</v>
      </c>
      <c r="D556" s="740" t="s">
        <v>4513</v>
      </c>
      <c r="E556" s="741" t="s">
        <v>3099</v>
      </c>
      <c r="F556" s="661" t="s">
        <v>3085</v>
      </c>
      <c r="G556" s="661" t="s">
        <v>3178</v>
      </c>
      <c r="H556" s="661" t="s">
        <v>581</v>
      </c>
      <c r="I556" s="661" t="s">
        <v>3694</v>
      </c>
      <c r="J556" s="661" t="s">
        <v>2973</v>
      </c>
      <c r="K556" s="661" t="s">
        <v>3263</v>
      </c>
      <c r="L556" s="662">
        <v>0</v>
      </c>
      <c r="M556" s="662">
        <v>0</v>
      </c>
      <c r="N556" s="661">
        <v>1</v>
      </c>
      <c r="O556" s="742">
        <v>0.5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50</v>
      </c>
      <c r="B557" s="661" t="s">
        <v>580</v>
      </c>
      <c r="C557" s="661">
        <v>89301501</v>
      </c>
      <c r="D557" s="740" t="s">
        <v>4513</v>
      </c>
      <c r="E557" s="741" t="s">
        <v>3099</v>
      </c>
      <c r="F557" s="661" t="s">
        <v>3085</v>
      </c>
      <c r="G557" s="661" t="s">
        <v>3178</v>
      </c>
      <c r="H557" s="661" t="s">
        <v>581</v>
      </c>
      <c r="I557" s="661" t="s">
        <v>3695</v>
      </c>
      <c r="J557" s="661" t="s">
        <v>2972</v>
      </c>
      <c r="K557" s="661" t="s">
        <v>3696</v>
      </c>
      <c r="L557" s="662">
        <v>0</v>
      </c>
      <c r="M557" s="662">
        <v>0</v>
      </c>
      <c r="N557" s="661">
        <v>2</v>
      </c>
      <c r="O557" s="742">
        <v>1</v>
      </c>
      <c r="P557" s="662">
        <v>0</v>
      </c>
      <c r="Q557" s="677"/>
      <c r="R557" s="661">
        <v>1</v>
      </c>
      <c r="S557" s="677">
        <v>0.5</v>
      </c>
      <c r="T557" s="742">
        <v>0.5</v>
      </c>
      <c r="U557" s="700">
        <v>0.5</v>
      </c>
    </row>
    <row r="558" spans="1:21" ht="14.4" customHeight="1" x14ac:dyDescent="0.3">
      <c r="A558" s="660">
        <v>50</v>
      </c>
      <c r="B558" s="661" t="s">
        <v>580</v>
      </c>
      <c r="C558" s="661">
        <v>89301501</v>
      </c>
      <c r="D558" s="740" t="s">
        <v>4513</v>
      </c>
      <c r="E558" s="741" t="s">
        <v>3099</v>
      </c>
      <c r="F558" s="661" t="s">
        <v>3085</v>
      </c>
      <c r="G558" s="661" t="s">
        <v>3178</v>
      </c>
      <c r="H558" s="661" t="s">
        <v>581</v>
      </c>
      <c r="I558" s="661" t="s">
        <v>3697</v>
      </c>
      <c r="J558" s="661" t="s">
        <v>1616</v>
      </c>
      <c r="K558" s="661" t="s">
        <v>3698</v>
      </c>
      <c r="L558" s="662">
        <v>0</v>
      </c>
      <c r="M558" s="662">
        <v>0</v>
      </c>
      <c r="N558" s="661">
        <v>1</v>
      </c>
      <c r="O558" s="742">
        <v>0.5</v>
      </c>
      <c r="P558" s="662"/>
      <c r="Q558" s="677"/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50</v>
      </c>
      <c r="B559" s="661" t="s">
        <v>580</v>
      </c>
      <c r="C559" s="661">
        <v>89301501</v>
      </c>
      <c r="D559" s="740" t="s">
        <v>4513</v>
      </c>
      <c r="E559" s="741" t="s">
        <v>3099</v>
      </c>
      <c r="F559" s="661" t="s">
        <v>3085</v>
      </c>
      <c r="G559" s="661" t="s">
        <v>3271</v>
      </c>
      <c r="H559" s="661" t="s">
        <v>581</v>
      </c>
      <c r="I559" s="661" t="s">
        <v>3699</v>
      </c>
      <c r="J559" s="661" t="s">
        <v>3700</v>
      </c>
      <c r="K559" s="661" t="s">
        <v>617</v>
      </c>
      <c r="L559" s="662">
        <v>312.54000000000002</v>
      </c>
      <c r="M559" s="662">
        <v>312.54000000000002</v>
      </c>
      <c r="N559" s="661">
        <v>1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50</v>
      </c>
      <c r="B560" s="661" t="s">
        <v>580</v>
      </c>
      <c r="C560" s="661">
        <v>89301501</v>
      </c>
      <c r="D560" s="740" t="s">
        <v>4513</v>
      </c>
      <c r="E560" s="741" t="s">
        <v>3099</v>
      </c>
      <c r="F560" s="661" t="s">
        <v>3085</v>
      </c>
      <c r="G560" s="661" t="s">
        <v>3182</v>
      </c>
      <c r="H560" s="661" t="s">
        <v>581</v>
      </c>
      <c r="I560" s="661" t="s">
        <v>2253</v>
      </c>
      <c r="J560" s="661" t="s">
        <v>1150</v>
      </c>
      <c r="K560" s="661" t="s">
        <v>3183</v>
      </c>
      <c r="L560" s="662">
        <v>112.13</v>
      </c>
      <c r="M560" s="662">
        <v>560.65</v>
      </c>
      <c r="N560" s="661">
        <v>5</v>
      </c>
      <c r="O560" s="742">
        <v>3</v>
      </c>
      <c r="P560" s="662">
        <v>112.13</v>
      </c>
      <c r="Q560" s="677">
        <v>0.2</v>
      </c>
      <c r="R560" s="661">
        <v>1</v>
      </c>
      <c r="S560" s="677">
        <v>0.2</v>
      </c>
      <c r="T560" s="742">
        <v>0.5</v>
      </c>
      <c r="U560" s="700">
        <v>0.16666666666666666</v>
      </c>
    </row>
    <row r="561" spans="1:21" ht="14.4" customHeight="1" x14ac:dyDescent="0.3">
      <c r="A561" s="660">
        <v>50</v>
      </c>
      <c r="B561" s="661" t="s">
        <v>580</v>
      </c>
      <c r="C561" s="661">
        <v>89301501</v>
      </c>
      <c r="D561" s="740" t="s">
        <v>4513</v>
      </c>
      <c r="E561" s="741" t="s">
        <v>3099</v>
      </c>
      <c r="F561" s="661" t="s">
        <v>3085</v>
      </c>
      <c r="G561" s="661" t="s">
        <v>3701</v>
      </c>
      <c r="H561" s="661" t="s">
        <v>581</v>
      </c>
      <c r="I561" s="661" t="s">
        <v>3702</v>
      </c>
      <c r="J561" s="661" t="s">
        <v>3703</v>
      </c>
      <c r="K561" s="661" t="s">
        <v>3704</v>
      </c>
      <c r="L561" s="662">
        <v>0</v>
      </c>
      <c r="M561" s="662">
        <v>0</v>
      </c>
      <c r="N561" s="661">
        <v>1</v>
      </c>
      <c r="O561" s="742">
        <v>0.5</v>
      </c>
      <c r="P561" s="662"/>
      <c r="Q561" s="677"/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50</v>
      </c>
      <c r="B562" s="661" t="s">
        <v>580</v>
      </c>
      <c r="C562" s="661">
        <v>89301501</v>
      </c>
      <c r="D562" s="740" t="s">
        <v>4513</v>
      </c>
      <c r="E562" s="741" t="s">
        <v>3099</v>
      </c>
      <c r="F562" s="661" t="s">
        <v>3085</v>
      </c>
      <c r="G562" s="661" t="s">
        <v>3279</v>
      </c>
      <c r="H562" s="661" t="s">
        <v>581</v>
      </c>
      <c r="I562" s="661" t="s">
        <v>2185</v>
      </c>
      <c r="J562" s="661" t="s">
        <v>822</v>
      </c>
      <c r="K562" s="661" t="s">
        <v>3281</v>
      </c>
      <c r="L562" s="662">
        <v>43.99</v>
      </c>
      <c r="M562" s="662">
        <v>351.92</v>
      </c>
      <c r="N562" s="661">
        <v>8</v>
      </c>
      <c r="O562" s="742">
        <v>4.5</v>
      </c>
      <c r="P562" s="662">
        <v>87.98</v>
      </c>
      <c r="Q562" s="677">
        <v>0.25</v>
      </c>
      <c r="R562" s="661">
        <v>2</v>
      </c>
      <c r="S562" s="677">
        <v>0.25</v>
      </c>
      <c r="T562" s="742">
        <v>1.5</v>
      </c>
      <c r="U562" s="700">
        <v>0.33333333333333331</v>
      </c>
    </row>
    <row r="563" spans="1:21" ht="14.4" customHeight="1" x14ac:dyDescent="0.3">
      <c r="A563" s="660">
        <v>50</v>
      </c>
      <c r="B563" s="661" t="s">
        <v>580</v>
      </c>
      <c r="C563" s="661">
        <v>89301501</v>
      </c>
      <c r="D563" s="740" t="s">
        <v>4513</v>
      </c>
      <c r="E563" s="741" t="s">
        <v>3099</v>
      </c>
      <c r="F563" s="661" t="s">
        <v>3085</v>
      </c>
      <c r="G563" s="661" t="s">
        <v>3705</v>
      </c>
      <c r="H563" s="661" t="s">
        <v>581</v>
      </c>
      <c r="I563" s="661" t="s">
        <v>3706</v>
      </c>
      <c r="J563" s="661" t="s">
        <v>3707</v>
      </c>
      <c r="K563" s="661" t="s">
        <v>3708</v>
      </c>
      <c r="L563" s="662">
        <v>111.07</v>
      </c>
      <c r="M563" s="662">
        <v>111.07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50</v>
      </c>
      <c r="B564" s="661" t="s">
        <v>580</v>
      </c>
      <c r="C564" s="661">
        <v>89301501</v>
      </c>
      <c r="D564" s="740" t="s">
        <v>4513</v>
      </c>
      <c r="E564" s="741" t="s">
        <v>3099</v>
      </c>
      <c r="F564" s="661" t="s">
        <v>3085</v>
      </c>
      <c r="G564" s="661" t="s">
        <v>3283</v>
      </c>
      <c r="H564" s="661" t="s">
        <v>581</v>
      </c>
      <c r="I564" s="661" t="s">
        <v>2009</v>
      </c>
      <c r="J564" s="661" t="s">
        <v>2010</v>
      </c>
      <c r="K564" s="661" t="s">
        <v>3284</v>
      </c>
      <c r="L564" s="662">
        <v>194.73</v>
      </c>
      <c r="M564" s="662">
        <v>194.73</v>
      </c>
      <c r="N564" s="661">
        <v>1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50</v>
      </c>
      <c r="B565" s="661" t="s">
        <v>580</v>
      </c>
      <c r="C565" s="661">
        <v>89301501</v>
      </c>
      <c r="D565" s="740" t="s">
        <v>4513</v>
      </c>
      <c r="E565" s="741" t="s">
        <v>3099</v>
      </c>
      <c r="F565" s="661" t="s">
        <v>3085</v>
      </c>
      <c r="G565" s="661" t="s">
        <v>3186</v>
      </c>
      <c r="H565" s="661" t="s">
        <v>581</v>
      </c>
      <c r="I565" s="661" t="s">
        <v>3569</v>
      </c>
      <c r="J565" s="661" t="s">
        <v>3570</v>
      </c>
      <c r="K565" s="661" t="s">
        <v>3571</v>
      </c>
      <c r="L565" s="662">
        <v>0</v>
      </c>
      <c r="M565" s="662">
        <v>0</v>
      </c>
      <c r="N565" s="661">
        <v>1</v>
      </c>
      <c r="O565" s="742">
        <v>0.5</v>
      </c>
      <c r="P565" s="662"/>
      <c r="Q565" s="677"/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50</v>
      </c>
      <c r="B566" s="661" t="s">
        <v>580</v>
      </c>
      <c r="C566" s="661">
        <v>89301501</v>
      </c>
      <c r="D566" s="740" t="s">
        <v>4513</v>
      </c>
      <c r="E566" s="741" t="s">
        <v>3099</v>
      </c>
      <c r="F566" s="661" t="s">
        <v>3085</v>
      </c>
      <c r="G566" s="661" t="s">
        <v>3187</v>
      </c>
      <c r="H566" s="661" t="s">
        <v>581</v>
      </c>
      <c r="I566" s="661" t="s">
        <v>3709</v>
      </c>
      <c r="J566" s="661" t="s">
        <v>3710</v>
      </c>
      <c r="K566" s="661" t="s">
        <v>3711</v>
      </c>
      <c r="L566" s="662">
        <v>134.12</v>
      </c>
      <c r="M566" s="662">
        <v>134.12</v>
      </c>
      <c r="N566" s="661">
        <v>1</v>
      </c>
      <c r="O566" s="742">
        <v>0.5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50</v>
      </c>
      <c r="B567" s="661" t="s">
        <v>580</v>
      </c>
      <c r="C567" s="661">
        <v>89301501</v>
      </c>
      <c r="D567" s="740" t="s">
        <v>4513</v>
      </c>
      <c r="E567" s="741" t="s">
        <v>3099</v>
      </c>
      <c r="F567" s="661" t="s">
        <v>3085</v>
      </c>
      <c r="G567" s="661" t="s">
        <v>3285</v>
      </c>
      <c r="H567" s="661" t="s">
        <v>581</v>
      </c>
      <c r="I567" s="661" t="s">
        <v>3712</v>
      </c>
      <c r="J567" s="661" t="s">
        <v>3713</v>
      </c>
      <c r="K567" s="661" t="s">
        <v>3714</v>
      </c>
      <c r="L567" s="662">
        <v>0</v>
      </c>
      <c r="M567" s="662">
        <v>0</v>
      </c>
      <c r="N567" s="661">
        <v>1</v>
      </c>
      <c r="O567" s="742">
        <v>0.5</v>
      </c>
      <c r="P567" s="662"/>
      <c r="Q567" s="677"/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50</v>
      </c>
      <c r="B568" s="661" t="s">
        <v>580</v>
      </c>
      <c r="C568" s="661">
        <v>89301501</v>
      </c>
      <c r="D568" s="740" t="s">
        <v>4513</v>
      </c>
      <c r="E568" s="741" t="s">
        <v>3099</v>
      </c>
      <c r="F568" s="661" t="s">
        <v>3085</v>
      </c>
      <c r="G568" s="661" t="s">
        <v>3287</v>
      </c>
      <c r="H568" s="661" t="s">
        <v>581</v>
      </c>
      <c r="I568" s="661" t="s">
        <v>3715</v>
      </c>
      <c r="J568" s="661" t="s">
        <v>842</v>
      </c>
      <c r="K568" s="661" t="s">
        <v>3716</v>
      </c>
      <c r="L568" s="662">
        <v>0</v>
      </c>
      <c r="M568" s="662">
        <v>0</v>
      </c>
      <c r="N568" s="661">
        <v>1</v>
      </c>
      <c r="O568" s="742">
        <v>0.5</v>
      </c>
      <c r="P568" s="662"/>
      <c r="Q568" s="677"/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50</v>
      </c>
      <c r="B569" s="661" t="s">
        <v>580</v>
      </c>
      <c r="C569" s="661">
        <v>89301501</v>
      </c>
      <c r="D569" s="740" t="s">
        <v>4513</v>
      </c>
      <c r="E569" s="741" t="s">
        <v>3099</v>
      </c>
      <c r="F569" s="661" t="s">
        <v>3085</v>
      </c>
      <c r="G569" s="661" t="s">
        <v>3577</v>
      </c>
      <c r="H569" s="661" t="s">
        <v>581</v>
      </c>
      <c r="I569" s="661" t="s">
        <v>3717</v>
      </c>
      <c r="J569" s="661" t="s">
        <v>3579</v>
      </c>
      <c r="K569" s="661" t="s">
        <v>3718</v>
      </c>
      <c r="L569" s="662">
        <v>97.68</v>
      </c>
      <c r="M569" s="662">
        <v>97.68</v>
      </c>
      <c r="N569" s="661">
        <v>1</v>
      </c>
      <c r="O569" s="742">
        <v>0.5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50</v>
      </c>
      <c r="B570" s="661" t="s">
        <v>580</v>
      </c>
      <c r="C570" s="661">
        <v>89301501</v>
      </c>
      <c r="D570" s="740" t="s">
        <v>4513</v>
      </c>
      <c r="E570" s="741" t="s">
        <v>3099</v>
      </c>
      <c r="F570" s="661" t="s">
        <v>3085</v>
      </c>
      <c r="G570" s="661" t="s">
        <v>3719</v>
      </c>
      <c r="H570" s="661" t="s">
        <v>581</v>
      </c>
      <c r="I570" s="661" t="s">
        <v>3720</v>
      </c>
      <c r="J570" s="661" t="s">
        <v>1426</v>
      </c>
      <c r="K570" s="661" t="s">
        <v>3721</v>
      </c>
      <c r="L570" s="662">
        <v>91.99</v>
      </c>
      <c r="M570" s="662">
        <v>91.99</v>
      </c>
      <c r="N570" s="661">
        <v>1</v>
      </c>
      <c r="O570" s="742">
        <v>0.5</v>
      </c>
      <c r="P570" s="662">
        <v>91.99</v>
      </c>
      <c r="Q570" s="677">
        <v>1</v>
      </c>
      <c r="R570" s="661">
        <v>1</v>
      </c>
      <c r="S570" s="677">
        <v>1</v>
      </c>
      <c r="T570" s="742">
        <v>0.5</v>
      </c>
      <c r="U570" s="700">
        <v>1</v>
      </c>
    </row>
    <row r="571" spans="1:21" ht="14.4" customHeight="1" x14ac:dyDescent="0.3">
      <c r="A571" s="660">
        <v>50</v>
      </c>
      <c r="B571" s="661" t="s">
        <v>580</v>
      </c>
      <c r="C571" s="661">
        <v>89301501</v>
      </c>
      <c r="D571" s="740" t="s">
        <v>4513</v>
      </c>
      <c r="E571" s="741" t="s">
        <v>3099</v>
      </c>
      <c r="F571" s="661" t="s">
        <v>3085</v>
      </c>
      <c r="G571" s="661" t="s">
        <v>3719</v>
      </c>
      <c r="H571" s="661" t="s">
        <v>581</v>
      </c>
      <c r="I571" s="661" t="s">
        <v>1236</v>
      </c>
      <c r="J571" s="661" t="s">
        <v>1237</v>
      </c>
      <c r="K571" s="661" t="s">
        <v>3722</v>
      </c>
      <c r="L571" s="662">
        <v>68.989999999999995</v>
      </c>
      <c r="M571" s="662">
        <v>68.989999999999995</v>
      </c>
      <c r="N571" s="661">
        <v>1</v>
      </c>
      <c r="O571" s="742">
        <v>0.5</v>
      </c>
      <c r="P571" s="662">
        <v>68.989999999999995</v>
      </c>
      <c r="Q571" s="677">
        <v>1</v>
      </c>
      <c r="R571" s="661">
        <v>1</v>
      </c>
      <c r="S571" s="677">
        <v>1</v>
      </c>
      <c r="T571" s="742">
        <v>0.5</v>
      </c>
      <c r="U571" s="700">
        <v>1</v>
      </c>
    </row>
    <row r="572" spans="1:21" ht="14.4" customHeight="1" x14ac:dyDescent="0.3">
      <c r="A572" s="660">
        <v>50</v>
      </c>
      <c r="B572" s="661" t="s">
        <v>580</v>
      </c>
      <c r="C572" s="661">
        <v>89301501</v>
      </c>
      <c r="D572" s="740" t="s">
        <v>4513</v>
      </c>
      <c r="E572" s="741" t="s">
        <v>3099</v>
      </c>
      <c r="F572" s="661" t="s">
        <v>3085</v>
      </c>
      <c r="G572" s="661" t="s">
        <v>3723</v>
      </c>
      <c r="H572" s="661" t="s">
        <v>581</v>
      </c>
      <c r="I572" s="661" t="s">
        <v>3724</v>
      </c>
      <c r="J572" s="661" t="s">
        <v>3725</v>
      </c>
      <c r="K572" s="661" t="s">
        <v>3726</v>
      </c>
      <c r="L572" s="662">
        <v>0</v>
      </c>
      <c r="M572" s="662">
        <v>0</v>
      </c>
      <c r="N572" s="661">
        <v>1</v>
      </c>
      <c r="O572" s="742">
        <v>0.5</v>
      </c>
      <c r="P572" s="662"/>
      <c r="Q572" s="677"/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50</v>
      </c>
      <c r="B573" s="661" t="s">
        <v>580</v>
      </c>
      <c r="C573" s="661">
        <v>89301501</v>
      </c>
      <c r="D573" s="740" t="s">
        <v>4513</v>
      </c>
      <c r="E573" s="741" t="s">
        <v>3099</v>
      </c>
      <c r="F573" s="661" t="s">
        <v>3085</v>
      </c>
      <c r="G573" s="661" t="s">
        <v>3191</v>
      </c>
      <c r="H573" s="661" t="s">
        <v>581</v>
      </c>
      <c r="I573" s="661" t="s">
        <v>937</v>
      </c>
      <c r="J573" s="661" t="s">
        <v>938</v>
      </c>
      <c r="K573" s="661" t="s">
        <v>939</v>
      </c>
      <c r="L573" s="662">
        <v>45.94</v>
      </c>
      <c r="M573" s="662">
        <v>45.94</v>
      </c>
      <c r="N573" s="661">
        <v>1</v>
      </c>
      <c r="O573" s="742">
        <v>0.5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50</v>
      </c>
      <c r="B574" s="661" t="s">
        <v>580</v>
      </c>
      <c r="C574" s="661">
        <v>89301501</v>
      </c>
      <c r="D574" s="740" t="s">
        <v>4513</v>
      </c>
      <c r="E574" s="741" t="s">
        <v>3099</v>
      </c>
      <c r="F574" s="661" t="s">
        <v>3085</v>
      </c>
      <c r="G574" s="661" t="s">
        <v>3191</v>
      </c>
      <c r="H574" s="661" t="s">
        <v>581</v>
      </c>
      <c r="I574" s="661" t="s">
        <v>941</v>
      </c>
      <c r="J574" s="661" t="s">
        <v>942</v>
      </c>
      <c r="K574" s="661" t="s">
        <v>943</v>
      </c>
      <c r="L574" s="662">
        <v>91.88</v>
      </c>
      <c r="M574" s="662">
        <v>91.88</v>
      </c>
      <c r="N574" s="661">
        <v>1</v>
      </c>
      <c r="O574" s="742">
        <v>0.5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50</v>
      </c>
      <c r="B575" s="661" t="s">
        <v>580</v>
      </c>
      <c r="C575" s="661">
        <v>89301501</v>
      </c>
      <c r="D575" s="740" t="s">
        <v>4513</v>
      </c>
      <c r="E575" s="741" t="s">
        <v>3099</v>
      </c>
      <c r="F575" s="661" t="s">
        <v>3085</v>
      </c>
      <c r="G575" s="661" t="s">
        <v>3582</v>
      </c>
      <c r="H575" s="661" t="s">
        <v>581</v>
      </c>
      <c r="I575" s="661" t="s">
        <v>3727</v>
      </c>
      <c r="J575" s="661" t="s">
        <v>3728</v>
      </c>
      <c r="K575" s="661" t="s">
        <v>3244</v>
      </c>
      <c r="L575" s="662">
        <v>165.84</v>
      </c>
      <c r="M575" s="662">
        <v>165.84</v>
      </c>
      <c r="N575" s="661">
        <v>1</v>
      </c>
      <c r="O575" s="742">
        <v>0.5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50</v>
      </c>
      <c r="B576" s="661" t="s">
        <v>580</v>
      </c>
      <c r="C576" s="661">
        <v>89301501</v>
      </c>
      <c r="D576" s="740" t="s">
        <v>4513</v>
      </c>
      <c r="E576" s="741" t="s">
        <v>3099</v>
      </c>
      <c r="F576" s="661" t="s">
        <v>3085</v>
      </c>
      <c r="G576" s="661" t="s">
        <v>3192</v>
      </c>
      <c r="H576" s="661" t="s">
        <v>1608</v>
      </c>
      <c r="I576" s="661" t="s">
        <v>3295</v>
      </c>
      <c r="J576" s="661" t="s">
        <v>1740</v>
      </c>
      <c r="K576" s="661" t="s">
        <v>3296</v>
      </c>
      <c r="L576" s="662">
        <v>49.01</v>
      </c>
      <c r="M576" s="662">
        <v>49.01</v>
      </c>
      <c r="N576" s="661">
        <v>1</v>
      </c>
      <c r="O576" s="742">
        <v>0.5</v>
      </c>
      <c r="P576" s="662">
        <v>49.01</v>
      </c>
      <c r="Q576" s="677">
        <v>1</v>
      </c>
      <c r="R576" s="661">
        <v>1</v>
      </c>
      <c r="S576" s="677">
        <v>1</v>
      </c>
      <c r="T576" s="742">
        <v>0.5</v>
      </c>
      <c r="U576" s="700">
        <v>1</v>
      </c>
    </row>
    <row r="577" spans="1:21" ht="14.4" customHeight="1" x14ac:dyDescent="0.3">
      <c r="A577" s="660">
        <v>50</v>
      </c>
      <c r="B577" s="661" t="s">
        <v>580</v>
      </c>
      <c r="C577" s="661">
        <v>89301501</v>
      </c>
      <c r="D577" s="740" t="s">
        <v>4513</v>
      </c>
      <c r="E577" s="741" t="s">
        <v>3099</v>
      </c>
      <c r="F577" s="661" t="s">
        <v>3085</v>
      </c>
      <c r="G577" s="661" t="s">
        <v>3192</v>
      </c>
      <c r="H577" s="661" t="s">
        <v>1608</v>
      </c>
      <c r="I577" s="661" t="s">
        <v>3297</v>
      </c>
      <c r="J577" s="661" t="s">
        <v>3298</v>
      </c>
      <c r="K577" s="661" t="s">
        <v>3299</v>
      </c>
      <c r="L577" s="662">
        <v>96.58</v>
      </c>
      <c r="M577" s="662">
        <v>386.32</v>
      </c>
      <c r="N577" s="661">
        <v>4</v>
      </c>
      <c r="O577" s="742">
        <v>2</v>
      </c>
      <c r="P577" s="662">
        <v>96.58</v>
      </c>
      <c r="Q577" s="677">
        <v>0.25</v>
      </c>
      <c r="R577" s="661">
        <v>1</v>
      </c>
      <c r="S577" s="677">
        <v>0.25</v>
      </c>
      <c r="T577" s="742">
        <v>0.5</v>
      </c>
      <c r="U577" s="700">
        <v>0.25</v>
      </c>
    </row>
    <row r="578" spans="1:21" ht="14.4" customHeight="1" x14ac:dyDescent="0.3">
      <c r="A578" s="660">
        <v>50</v>
      </c>
      <c r="B578" s="661" t="s">
        <v>580</v>
      </c>
      <c r="C578" s="661">
        <v>89301501</v>
      </c>
      <c r="D578" s="740" t="s">
        <v>4513</v>
      </c>
      <c r="E578" s="741" t="s">
        <v>3099</v>
      </c>
      <c r="F578" s="661" t="s">
        <v>3085</v>
      </c>
      <c r="G578" s="661" t="s">
        <v>3192</v>
      </c>
      <c r="H578" s="661" t="s">
        <v>1608</v>
      </c>
      <c r="I578" s="661" t="s">
        <v>1824</v>
      </c>
      <c r="J578" s="661" t="s">
        <v>2950</v>
      </c>
      <c r="K578" s="661" t="s">
        <v>2951</v>
      </c>
      <c r="L578" s="662">
        <v>126.09</v>
      </c>
      <c r="M578" s="662">
        <v>378.27</v>
      </c>
      <c r="N578" s="661">
        <v>3</v>
      </c>
      <c r="O578" s="742">
        <v>2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50</v>
      </c>
      <c r="B579" s="661" t="s">
        <v>580</v>
      </c>
      <c r="C579" s="661">
        <v>89301501</v>
      </c>
      <c r="D579" s="740" t="s">
        <v>4513</v>
      </c>
      <c r="E579" s="741" t="s">
        <v>3099</v>
      </c>
      <c r="F579" s="661" t="s">
        <v>3085</v>
      </c>
      <c r="G579" s="661" t="s">
        <v>3192</v>
      </c>
      <c r="H579" s="661" t="s">
        <v>1608</v>
      </c>
      <c r="I579" s="661" t="s">
        <v>1751</v>
      </c>
      <c r="J579" s="661" t="s">
        <v>2952</v>
      </c>
      <c r="K579" s="661" t="s">
        <v>1160</v>
      </c>
      <c r="L579" s="662">
        <v>193.14</v>
      </c>
      <c r="M579" s="662">
        <v>386.28</v>
      </c>
      <c r="N579" s="661">
        <v>2</v>
      </c>
      <c r="O579" s="742">
        <v>1</v>
      </c>
      <c r="P579" s="662">
        <v>193.14</v>
      </c>
      <c r="Q579" s="677">
        <v>0.5</v>
      </c>
      <c r="R579" s="661">
        <v>1</v>
      </c>
      <c r="S579" s="677">
        <v>0.5</v>
      </c>
      <c r="T579" s="742">
        <v>0.5</v>
      </c>
      <c r="U579" s="700">
        <v>0.5</v>
      </c>
    </row>
    <row r="580" spans="1:21" ht="14.4" customHeight="1" x14ac:dyDescent="0.3">
      <c r="A580" s="660">
        <v>50</v>
      </c>
      <c r="B580" s="661" t="s">
        <v>580</v>
      </c>
      <c r="C580" s="661">
        <v>89301501</v>
      </c>
      <c r="D580" s="740" t="s">
        <v>4513</v>
      </c>
      <c r="E580" s="741" t="s">
        <v>3101</v>
      </c>
      <c r="F580" s="661" t="s">
        <v>3085</v>
      </c>
      <c r="G580" s="661" t="s">
        <v>3193</v>
      </c>
      <c r="H580" s="661" t="s">
        <v>1608</v>
      </c>
      <c r="I580" s="661" t="s">
        <v>1737</v>
      </c>
      <c r="J580" s="661" t="s">
        <v>3035</v>
      </c>
      <c r="K580" s="661" t="s">
        <v>3036</v>
      </c>
      <c r="L580" s="662">
        <v>6.98</v>
      </c>
      <c r="M580" s="662">
        <v>6.98</v>
      </c>
      <c r="N580" s="661">
        <v>1</v>
      </c>
      <c r="O580" s="742">
        <v>0.5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50</v>
      </c>
      <c r="B581" s="661" t="s">
        <v>580</v>
      </c>
      <c r="C581" s="661">
        <v>89301501</v>
      </c>
      <c r="D581" s="740" t="s">
        <v>4513</v>
      </c>
      <c r="E581" s="741" t="s">
        <v>3101</v>
      </c>
      <c r="F581" s="661" t="s">
        <v>3085</v>
      </c>
      <c r="G581" s="661" t="s">
        <v>3109</v>
      </c>
      <c r="H581" s="661" t="s">
        <v>1608</v>
      </c>
      <c r="I581" s="661" t="s">
        <v>1627</v>
      </c>
      <c r="J581" s="661" t="s">
        <v>1628</v>
      </c>
      <c r="K581" s="661" t="s">
        <v>2960</v>
      </c>
      <c r="L581" s="662">
        <v>75.28</v>
      </c>
      <c r="M581" s="662">
        <v>225.84</v>
      </c>
      <c r="N581" s="661">
        <v>3</v>
      </c>
      <c r="O581" s="742">
        <v>1.5</v>
      </c>
      <c r="P581" s="662">
        <v>75.28</v>
      </c>
      <c r="Q581" s="677">
        <v>0.33333333333333331</v>
      </c>
      <c r="R581" s="661">
        <v>1</v>
      </c>
      <c r="S581" s="677">
        <v>0.33333333333333331</v>
      </c>
      <c r="T581" s="742">
        <v>0.5</v>
      </c>
      <c r="U581" s="700">
        <v>0.33333333333333331</v>
      </c>
    </row>
    <row r="582" spans="1:21" ht="14.4" customHeight="1" x14ac:dyDescent="0.3">
      <c r="A582" s="660">
        <v>50</v>
      </c>
      <c r="B582" s="661" t="s">
        <v>580</v>
      </c>
      <c r="C582" s="661">
        <v>89301501</v>
      </c>
      <c r="D582" s="740" t="s">
        <v>4513</v>
      </c>
      <c r="E582" s="741" t="s">
        <v>3101</v>
      </c>
      <c r="F582" s="661" t="s">
        <v>3085</v>
      </c>
      <c r="G582" s="661" t="s">
        <v>3109</v>
      </c>
      <c r="H582" s="661" t="s">
        <v>1608</v>
      </c>
      <c r="I582" s="661" t="s">
        <v>1631</v>
      </c>
      <c r="J582" s="661" t="s">
        <v>1628</v>
      </c>
      <c r="K582" s="661" t="s">
        <v>2961</v>
      </c>
      <c r="L582" s="662">
        <v>150.55000000000001</v>
      </c>
      <c r="M582" s="662">
        <v>150.55000000000001</v>
      </c>
      <c r="N582" s="661">
        <v>1</v>
      </c>
      <c r="O582" s="742">
        <v>0.5</v>
      </c>
      <c r="P582" s="662">
        <v>150.55000000000001</v>
      </c>
      <c r="Q582" s="677">
        <v>1</v>
      </c>
      <c r="R582" s="661">
        <v>1</v>
      </c>
      <c r="S582" s="677">
        <v>1</v>
      </c>
      <c r="T582" s="742">
        <v>0.5</v>
      </c>
      <c r="U582" s="700">
        <v>1</v>
      </c>
    </row>
    <row r="583" spans="1:21" ht="14.4" customHeight="1" x14ac:dyDescent="0.3">
      <c r="A583" s="660">
        <v>50</v>
      </c>
      <c r="B583" s="661" t="s">
        <v>580</v>
      </c>
      <c r="C583" s="661">
        <v>89301501</v>
      </c>
      <c r="D583" s="740" t="s">
        <v>4513</v>
      </c>
      <c r="E583" s="741" t="s">
        <v>3101</v>
      </c>
      <c r="F583" s="661" t="s">
        <v>3085</v>
      </c>
      <c r="G583" s="661" t="s">
        <v>3110</v>
      </c>
      <c r="H583" s="661" t="s">
        <v>581</v>
      </c>
      <c r="I583" s="661" t="s">
        <v>3377</v>
      </c>
      <c r="J583" s="661" t="s">
        <v>3378</v>
      </c>
      <c r="K583" s="661" t="s">
        <v>1078</v>
      </c>
      <c r="L583" s="662">
        <v>60.92</v>
      </c>
      <c r="M583" s="662">
        <v>60.92</v>
      </c>
      <c r="N583" s="661">
        <v>1</v>
      </c>
      <c r="O583" s="742">
        <v>0.5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50</v>
      </c>
      <c r="B584" s="661" t="s">
        <v>580</v>
      </c>
      <c r="C584" s="661">
        <v>89301501</v>
      </c>
      <c r="D584" s="740" t="s">
        <v>4513</v>
      </c>
      <c r="E584" s="741" t="s">
        <v>3101</v>
      </c>
      <c r="F584" s="661" t="s">
        <v>3085</v>
      </c>
      <c r="G584" s="661" t="s">
        <v>3115</v>
      </c>
      <c r="H584" s="661" t="s">
        <v>1608</v>
      </c>
      <c r="I584" s="661" t="s">
        <v>1743</v>
      </c>
      <c r="J584" s="661" t="s">
        <v>1748</v>
      </c>
      <c r="K584" s="661" t="s">
        <v>1092</v>
      </c>
      <c r="L584" s="662">
        <v>130.59</v>
      </c>
      <c r="M584" s="662">
        <v>261.18</v>
      </c>
      <c r="N584" s="661">
        <v>2</v>
      </c>
      <c r="O584" s="742">
        <v>1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50</v>
      </c>
      <c r="B585" s="661" t="s">
        <v>580</v>
      </c>
      <c r="C585" s="661">
        <v>89301501</v>
      </c>
      <c r="D585" s="740" t="s">
        <v>4513</v>
      </c>
      <c r="E585" s="741" t="s">
        <v>3101</v>
      </c>
      <c r="F585" s="661" t="s">
        <v>3085</v>
      </c>
      <c r="G585" s="661" t="s">
        <v>3115</v>
      </c>
      <c r="H585" s="661" t="s">
        <v>1608</v>
      </c>
      <c r="I585" s="661" t="s">
        <v>1816</v>
      </c>
      <c r="J585" s="661" t="s">
        <v>1821</v>
      </c>
      <c r="K585" s="661" t="s">
        <v>617</v>
      </c>
      <c r="L585" s="662">
        <v>201.88</v>
      </c>
      <c r="M585" s="662">
        <v>605.64</v>
      </c>
      <c r="N585" s="661">
        <v>3</v>
      </c>
      <c r="O585" s="742">
        <v>1.5</v>
      </c>
      <c r="P585" s="662">
        <v>201.88</v>
      </c>
      <c r="Q585" s="677">
        <v>0.33333333333333331</v>
      </c>
      <c r="R585" s="661">
        <v>1</v>
      </c>
      <c r="S585" s="677">
        <v>0.33333333333333331</v>
      </c>
      <c r="T585" s="742">
        <v>0.5</v>
      </c>
      <c r="U585" s="700">
        <v>0.33333333333333331</v>
      </c>
    </row>
    <row r="586" spans="1:21" ht="14.4" customHeight="1" x14ac:dyDescent="0.3">
      <c r="A586" s="660">
        <v>50</v>
      </c>
      <c r="B586" s="661" t="s">
        <v>580</v>
      </c>
      <c r="C586" s="661">
        <v>89301501</v>
      </c>
      <c r="D586" s="740" t="s">
        <v>4513</v>
      </c>
      <c r="E586" s="741" t="s">
        <v>3101</v>
      </c>
      <c r="F586" s="661" t="s">
        <v>3085</v>
      </c>
      <c r="G586" s="661" t="s">
        <v>3116</v>
      </c>
      <c r="H586" s="661" t="s">
        <v>1608</v>
      </c>
      <c r="I586" s="661" t="s">
        <v>1684</v>
      </c>
      <c r="J586" s="661" t="s">
        <v>631</v>
      </c>
      <c r="K586" s="661" t="s">
        <v>1082</v>
      </c>
      <c r="L586" s="662">
        <v>44.89</v>
      </c>
      <c r="M586" s="662">
        <v>314.22999999999996</v>
      </c>
      <c r="N586" s="661">
        <v>7</v>
      </c>
      <c r="O586" s="742">
        <v>4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50</v>
      </c>
      <c r="B587" s="661" t="s">
        <v>580</v>
      </c>
      <c r="C587" s="661">
        <v>89301501</v>
      </c>
      <c r="D587" s="740" t="s">
        <v>4513</v>
      </c>
      <c r="E587" s="741" t="s">
        <v>3101</v>
      </c>
      <c r="F587" s="661" t="s">
        <v>3085</v>
      </c>
      <c r="G587" s="661" t="s">
        <v>3116</v>
      </c>
      <c r="H587" s="661" t="s">
        <v>1608</v>
      </c>
      <c r="I587" s="661" t="s">
        <v>2588</v>
      </c>
      <c r="J587" s="661" t="s">
        <v>2589</v>
      </c>
      <c r="K587" s="661" t="s">
        <v>2590</v>
      </c>
      <c r="L587" s="662">
        <v>60.02</v>
      </c>
      <c r="M587" s="662">
        <v>60.02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50</v>
      </c>
      <c r="B588" s="661" t="s">
        <v>580</v>
      </c>
      <c r="C588" s="661">
        <v>89301501</v>
      </c>
      <c r="D588" s="740" t="s">
        <v>4513</v>
      </c>
      <c r="E588" s="741" t="s">
        <v>3101</v>
      </c>
      <c r="F588" s="661" t="s">
        <v>3085</v>
      </c>
      <c r="G588" s="661" t="s">
        <v>3729</v>
      </c>
      <c r="H588" s="661" t="s">
        <v>1608</v>
      </c>
      <c r="I588" s="661" t="s">
        <v>2096</v>
      </c>
      <c r="J588" s="661" t="s">
        <v>2097</v>
      </c>
      <c r="K588" s="661" t="s">
        <v>3008</v>
      </c>
      <c r="L588" s="662">
        <v>184.22</v>
      </c>
      <c r="M588" s="662">
        <v>368.44</v>
      </c>
      <c r="N588" s="661">
        <v>2</v>
      </c>
      <c r="O588" s="742">
        <v>0.5</v>
      </c>
      <c r="P588" s="662">
        <v>368.44</v>
      </c>
      <c r="Q588" s="677">
        <v>1</v>
      </c>
      <c r="R588" s="661">
        <v>2</v>
      </c>
      <c r="S588" s="677">
        <v>1</v>
      </c>
      <c r="T588" s="742">
        <v>0.5</v>
      </c>
      <c r="U588" s="700">
        <v>1</v>
      </c>
    </row>
    <row r="589" spans="1:21" ht="14.4" customHeight="1" x14ac:dyDescent="0.3">
      <c r="A589" s="660">
        <v>50</v>
      </c>
      <c r="B589" s="661" t="s">
        <v>580</v>
      </c>
      <c r="C589" s="661">
        <v>89301501</v>
      </c>
      <c r="D589" s="740" t="s">
        <v>4513</v>
      </c>
      <c r="E589" s="741" t="s">
        <v>3101</v>
      </c>
      <c r="F589" s="661" t="s">
        <v>3085</v>
      </c>
      <c r="G589" s="661" t="s">
        <v>3730</v>
      </c>
      <c r="H589" s="661" t="s">
        <v>581</v>
      </c>
      <c r="I589" s="661" t="s">
        <v>783</v>
      </c>
      <c r="J589" s="661" t="s">
        <v>784</v>
      </c>
      <c r="K589" s="661" t="s">
        <v>2946</v>
      </c>
      <c r="L589" s="662">
        <v>115.3</v>
      </c>
      <c r="M589" s="662">
        <v>115.3</v>
      </c>
      <c r="N589" s="661">
        <v>1</v>
      </c>
      <c r="O589" s="742">
        <v>0.5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50</v>
      </c>
      <c r="B590" s="661" t="s">
        <v>580</v>
      </c>
      <c r="C590" s="661">
        <v>89301501</v>
      </c>
      <c r="D590" s="740" t="s">
        <v>4513</v>
      </c>
      <c r="E590" s="741" t="s">
        <v>3101</v>
      </c>
      <c r="F590" s="661" t="s">
        <v>3085</v>
      </c>
      <c r="G590" s="661" t="s">
        <v>3619</v>
      </c>
      <c r="H590" s="661" t="s">
        <v>581</v>
      </c>
      <c r="I590" s="661" t="s">
        <v>3731</v>
      </c>
      <c r="J590" s="661" t="s">
        <v>3732</v>
      </c>
      <c r="K590" s="661" t="s">
        <v>1586</v>
      </c>
      <c r="L590" s="662">
        <v>216.94</v>
      </c>
      <c r="M590" s="662">
        <v>216.94</v>
      </c>
      <c r="N590" s="661">
        <v>1</v>
      </c>
      <c r="O590" s="742">
        <v>0.5</v>
      </c>
      <c r="P590" s="662">
        <v>216.94</v>
      </c>
      <c r="Q590" s="677">
        <v>1</v>
      </c>
      <c r="R590" s="661">
        <v>1</v>
      </c>
      <c r="S590" s="677">
        <v>1</v>
      </c>
      <c r="T590" s="742">
        <v>0.5</v>
      </c>
      <c r="U590" s="700">
        <v>1</v>
      </c>
    </row>
    <row r="591" spans="1:21" ht="14.4" customHeight="1" x14ac:dyDescent="0.3">
      <c r="A591" s="660">
        <v>50</v>
      </c>
      <c r="B591" s="661" t="s">
        <v>580</v>
      </c>
      <c r="C591" s="661">
        <v>89301501</v>
      </c>
      <c r="D591" s="740" t="s">
        <v>4513</v>
      </c>
      <c r="E591" s="741" t="s">
        <v>3101</v>
      </c>
      <c r="F591" s="661" t="s">
        <v>3085</v>
      </c>
      <c r="G591" s="661" t="s">
        <v>3127</v>
      </c>
      <c r="H591" s="661" t="s">
        <v>581</v>
      </c>
      <c r="I591" s="661" t="s">
        <v>3128</v>
      </c>
      <c r="J591" s="661" t="s">
        <v>3129</v>
      </c>
      <c r="K591" s="661" t="s">
        <v>3130</v>
      </c>
      <c r="L591" s="662">
        <v>0</v>
      </c>
      <c r="M591" s="662">
        <v>0</v>
      </c>
      <c r="N591" s="661">
        <v>2</v>
      </c>
      <c r="O591" s="742">
        <v>1</v>
      </c>
      <c r="P591" s="662">
        <v>0</v>
      </c>
      <c r="Q591" s="677"/>
      <c r="R591" s="661">
        <v>1</v>
      </c>
      <c r="S591" s="677">
        <v>0.5</v>
      </c>
      <c r="T591" s="742">
        <v>0.5</v>
      </c>
      <c r="U591" s="700">
        <v>0.5</v>
      </c>
    </row>
    <row r="592" spans="1:21" ht="14.4" customHeight="1" x14ac:dyDescent="0.3">
      <c r="A592" s="660">
        <v>50</v>
      </c>
      <c r="B592" s="661" t="s">
        <v>580</v>
      </c>
      <c r="C592" s="661">
        <v>89301501</v>
      </c>
      <c r="D592" s="740" t="s">
        <v>4513</v>
      </c>
      <c r="E592" s="741" t="s">
        <v>3101</v>
      </c>
      <c r="F592" s="661" t="s">
        <v>3085</v>
      </c>
      <c r="G592" s="661" t="s">
        <v>3127</v>
      </c>
      <c r="H592" s="661" t="s">
        <v>581</v>
      </c>
      <c r="I592" s="661" t="s">
        <v>1033</v>
      </c>
      <c r="J592" s="661" t="s">
        <v>3129</v>
      </c>
      <c r="K592" s="661" t="s">
        <v>3215</v>
      </c>
      <c r="L592" s="662">
        <v>66.599999999999994</v>
      </c>
      <c r="M592" s="662">
        <v>199.79999999999998</v>
      </c>
      <c r="N592" s="661">
        <v>3</v>
      </c>
      <c r="O592" s="742">
        <v>1.5</v>
      </c>
      <c r="P592" s="662">
        <v>66.599999999999994</v>
      </c>
      <c r="Q592" s="677">
        <v>0.33333333333333331</v>
      </c>
      <c r="R592" s="661">
        <v>1</v>
      </c>
      <c r="S592" s="677">
        <v>0.33333333333333331</v>
      </c>
      <c r="T592" s="742">
        <v>0.5</v>
      </c>
      <c r="U592" s="700">
        <v>0.33333333333333331</v>
      </c>
    </row>
    <row r="593" spans="1:21" ht="14.4" customHeight="1" x14ac:dyDescent="0.3">
      <c r="A593" s="660">
        <v>50</v>
      </c>
      <c r="B593" s="661" t="s">
        <v>580</v>
      </c>
      <c r="C593" s="661">
        <v>89301501</v>
      </c>
      <c r="D593" s="740" t="s">
        <v>4513</v>
      </c>
      <c r="E593" s="741" t="s">
        <v>3101</v>
      </c>
      <c r="F593" s="661" t="s">
        <v>3085</v>
      </c>
      <c r="G593" s="661" t="s">
        <v>3131</v>
      </c>
      <c r="H593" s="661" t="s">
        <v>581</v>
      </c>
      <c r="I593" s="661" t="s">
        <v>3733</v>
      </c>
      <c r="J593" s="661" t="s">
        <v>3433</v>
      </c>
      <c r="K593" s="661" t="s">
        <v>614</v>
      </c>
      <c r="L593" s="662">
        <v>64.47</v>
      </c>
      <c r="M593" s="662">
        <v>64.47</v>
      </c>
      <c r="N593" s="661">
        <v>1</v>
      </c>
      <c r="O593" s="742">
        <v>0.5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50</v>
      </c>
      <c r="B594" s="661" t="s">
        <v>580</v>
      </c>
      <c r="C594" s="661">
        <v>89301501</v>
      </c>
      <c r="D594" s="740" t="s">
        <v>4513</v>
      </c>
      <c r="E594" s="741" t="s">
        <v>3101</v>
      </c>
      <c r="F594" s="661" t="s">
        <v>3085</v>
      </c>
      <c r="G594" s="661" t="s">
        <v>3216</v>
      </c>
      <c r="H594" s="661" t="s">
        <v>581</v>
      </c>
      <c r="I594" s="661" t="s">
        <v>3219</v>
      </c>
      <c r="J594" s="661" t="s">
        <v>863</v>
      </c>
      <c r="K594" s="661" t="s">
        <v>1156</v>
      </c>
      <c r="L594" s="662">
        <v>0</v>
      </c>
      <c r="M594" s="662">
        <v>0</v>
      </c>
      <c r="N594" s="661">
        <v>1</v>
      </c>
      <c r="O594" s="742">
        <v>0.5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50</v>
      </c>
      <c r="B595" s="661" t="s">
        <v>580</v>
      </c>
      <c r="C595" s="661">
        <v>89301501</v>
      </c>
      <c r="D595" s="740" t="s">
        <v>4513</v>
      </c>
      <c r="E595" s="741" t="s">
        <v>3101</v>
      </c>
      <c r="F595" s="661" t="s">
        <v>3085</v>
      </c>
      <c r="G595" s="661" t="s">
        <v>3220</v>
      </c>
      <c r="H595" s="661" t="s">
        <v>581</v>
      </c>
      <c r="I595" s="661" t="s">
        <v>3309</v>
      </c>
      <c r="J595" s="661" t="s">
        <v>1105</v>
      </c>
      <c r="K595" s="661" t="s">
        <v>1106</v>
      </c>
      <c r="L595" s="662">
        <v>34.5</v>
      </c>
      <c r="M595" s="662">
        <v>34.5</v>
      </c>
      <c r="N595" s="661">
        <v>1</v>
      </c>
      <c r="O595" s="742">
        <v>0.5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50</v>
      </c>
      <c r="B596" s="661" t="s">
        <v>580</v>
      </c>
      <c r="C596" s="661">
        <v>89301501</v>
      </c>
      <c r="D596" s="740" t="s">
        <v>4513</v>
      </c>
      <c r="E596" s="741" t="s">
        <v>3101</v>
      </c>
      <c r="F596" s="661" t="s">
        <v>3085</v>
      </c>
      <c r="G596" s="661" t="s">
        <v>3144</v>
      </c>
      <c r="H596" s="661" t="s">
        <v>1608</v>
      </c>
      <c r="I596" s="661" t="s">
        <v>1909</v>
      </c>
      <c r="J596" s="661" t="s">
        <v>1910</v>
      </c>
      <c r="K596" s="661" t="s">
        <v>1911</v>
      </c>
      <c r="L596" s="662">
        <v>97.68</v>
      </c>
      <c r="M596" s="662">
        <v>488.40000000000003</v>
      </c>
      <c r="N596" s="661">
        <v>5</v>
      </c>
      <c r="O596" s="742">
        <v>3.5</v>
      </c>
      <c r="P596" s="662">
        <v>97.68</v>
      </c>
      <c r="Q596" s="677">
        <v>0.2</v>
      </c>
      <c r="R596" s="661">
        <v>1</v>
      </c>
      <c r="S596" s="677">
        <v>0.2</v>
      </c>
      <c r="T596" s="742">
        <v>1</v>
      </c>
      <c r="U596" s="700">
        <v>0.2857142857142857</v>
      </c>
    </row>
    <row r="597" spans="1:21" ht="14.4" customHeight="1" x14ac:dyDescent="0.3">
      <c r="A597" s="660">
        <v>50</v>
      </c>
      <c r="B597" s="661" t="s">
        <v>580</v>
      </c>
      <c r="C597" s="661">
        <v>89301501</v>
      </c>
      <c r="D597" s="740" t="s">
        <v>4513</v>
      </c>
      <c r="E597" s="741" t="s">
        <v>3101</v>
      </c>
      <c r="F597" s="661" t="s">
        <v>3085</v>
      </c>
      <c r="G597" s="661" t="s">
        <v>3144</v>
      </c>
      <c r="H597" s="661" t="s">
        <v>581</v>
      </c>
      <c r="I597" s="661" t="s">
        <v>604</v>
      </c>
      <c r="J597" s="661" t="s">
        <v>605</v>
      </c>
      <c r="K597" s="661" t="s">
        <v>606</v>
      </c>
      <c r="L597" s="662">
        <v>104.66</v>
      </c>
      <c r="M597" s="662">
        <v>104.66</v>
      </c>
      <c r="N597" s="661">
        <v>1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50</v>
      </c>
      <c r="B598" s="661" t="s">
        <v>580</v>
      </c>
      <c r="C598" s="661">
        <v>89301501</v>
      </c>
      <c r="D598" s="740" t="s">
        <v>4513</v>
      </c>
      <c r="E598" s="741" t="s">
        <v>3101</v>
      </c>
      <c r="F598" s="661" t="s">
        <v>3085</v>
      </c>
      <c r="G598" s="661" t="s">
        <v>3149</v>
      </c>
      <c r="H598" s="661" t="s">
        <v>581</v>
      </c>
      <c r="I598" s="661" t="s">
        <v>1087</v>
      </c>
      <c r="J598" s="661" t="s">
        <v>3151</v>
      </c>
      <c r="K598" s="661" t="s">
        <v>3649</v>
      </c>
      <c r="L598" s="662">
        <v>33.090000000000003</v>
      </c>
      <c r="M598" s="662">
        <v>33.090000000000003</v>
      </c>
      <c r="N598" s="661">
        <v>1</v>
      </c>
      <c r="O598" s="742">
        <v>0.5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50</v>
      </c>
      <c r="B599" s="661" t="s">
        <v>580</v>
      </c>
      <c r="C599" s="661">
        <v>89301501</v>
      </c>
      <c r="D599" s="740" t="s">
        <v>4513</v>
      </c>
      <c r="E599" s="741" t="s">
        <v>3101</v>
      </c>
      <c r="F599" s="661" t="s">
        <v>3085</v>
      </c>
      <c r="G599" s="661" t="s">
        <v>3149</v>
      </c>
      <c r="H599" s="661" t="s">
        <v>581</v>
      </c>
      <c r="I599" s="661" t="s">
        <v>1153</v>
      </c>
      <c r="J599" s="661" t="s">
        <v>1143</v>
      </c>
      <c r="K599" s="661" t="s">
        <v>864</v>
      </c>
      <c r="L599" s="662">
        <v>30.65</v>
      </c>
      <c r="M599" s="662">
        <v>122.6</v>
      </c>
      <c r="N599" s="661">
        <v>4</v>
      </c>
      <c r="O599" s="742">
        <v>2</v>
      </c>
      <c r="P599" s="662">
        <v>30.65</v>
      </c>
      <c r="Q599" s="677">
        <v>0.25</v>
      </c>
      <c r="R599" s="661">
        <v>1</v>
      </c>
      <c r="S599" s="677">
        <v>0.25</v>
      </c>
      <c r="T599" s="742">
        <v>0.5</v>
      </c>
      <c r="U599" s="700">
        <v>0.25</v>
      </c>
    </row>
    <row r="600" spans="1:21" ht="14.4" customHeight="1" x14ac:dyDescent="0.3">
      <c r="A600" s="660">
        <v>50</v>
      </c>
      <c r="B600" s="661" t="s">
        <v>580</v>
      </c>
      <c r="C600" s="661">
        <v>89301501</v>
      </c>
      <c r="D600" s="740" t="s">
        <v>4513</v>
      </c>
      <c r="E600" s="741" t="s">
        <v>3101</v>
      </c>
      <c r="F600" s="661" t="s">
        <v>3085</v>
      </c>
      <c r="G600" s="661" t="s">
        <v>3149</v>
      </c>
      <c r="H600" s="661" t="s">
        <v>581</v>
      </c>
      <c r="I600" s="661" t="s">
        <v>1153</v>
      </c>
      <c r="J600" s="661" t="s">
        <v>1143</v>
      </c>
      <c r="K600" s="661" t="s">
        <v>864</v>
      </c>
      <c r="L600" s="662">
        <v>27.57</v>
      </c>
      <c r="M600" s="662">
        <v>27.57</v>
      </c>
      <c r="N600" s="661">
        <v>1</v>
      </c>
      <c r="O600" s="742">
        <v>0.5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50</v>
      </c>
      <c r="B601" s="661" t="s">
        <v>580</v>
      </c>
      <c r="C601" s="661">
        <v>89301501</v>
      </c>
      <c r="D601" s="740" t="s">
        <v>4513</v>
      </c>
      <c r="E601" s="741" t="s">
        <v>3101</v>
      </c>
      <c r="F601" s="661" t="s">
        <v>3085</v>
      </c>
      <c r="G601" s="661" t="s">
        <v>3233</v>
      </c>
      <c r="H601" s="661" t="s">
        <v>581</v>
      </c>
      <c r="I601" s="661" t="s">
        <v>1283</v>
      </c>
      <c r="J601" s="661" t="s">
        <v>3488</v>
      </c>
      <c r="K601" s="661" t="s">
        <v>3489</v>
      </c>
      <c r="L601" s="662">
        <v>86.76</v>
      </c>
      <c r="M601" s="662">
        <v>86.76</v>
      </c>
      <c r="N601" s="661">
        <v>1</v>
      </c>
      <c r="O601" s="742">
        <v>0.5</v>
      </c>
      <c r="P601" s="662"/>
      <c r="Q601" s="677">
        <v>0</v>
      </c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50</v>
      </c>
      <c r="B602" s="661" t="s">
        <v>580</v>
      </c>
      <c r="C602" s="661">
        <v>89301501</v>
      </c>
      <c r="D602" s="740" t="s">
        <v>4513</v>
      </c>
      <c r="E602" s="741" t="s">
        <v>3101</v>
      </c>
      <c r="F602" s="661" t="s">
        <v>3085</v>
      </c>
      <c r="G602" s="661" t="s">
        <v>3155</v>
      </c>
      <c r="H602" s="661" t="s">
        <v>1608</v>
      </c>
      <c r="I602" s="661" t="s">
        <v>1700</v>
      </c>
      <c r="J602" s="661" t="s">
        <v>1701</v>
      </c>
      <c r="K602" s="661" t="s">
        <v>2946</v>
      </c>
      <c r="L602" s="662">
        <v>53.16</v>
      </c>
      <c r="M602" s="662">
        <v>53.16</v>
      </c>
      <c r="N602" s="661">
        <v>1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50</v>
      </c>
      <c r="B603" s="661" t="s">
        <v>580</v>
      </c>
      <c r="C603" s="661">
        <v>89301501</v>
      </c>
      <c r="D603" s="740" t="s">
        <v>4513</v>
      </c>
      <c r="E603" s="741" t="s">
        <v>3101</v>
      </c>
      <c r="F603" s="661" t="s">
        <v>3085</v>
      </c>
      <c r="G603" s="661" t="s">
        <v>3160</v>
      </c>
      <c r="H603" s="661" t="s">
        <v>581</v>
      </c>
      <c r="I603" s="661" t="s">
        <v>851</v>
      </c>
      <c r="J603" s="661" t="s">
        <v>3502</v>
      </c>
      <c r="K603" s="661" t="s">
        <v>919</v>
      </c>
      <c r="L603" s="662">
        <v>60.02</v>
      </c>
      <c r="M603" s="662">
        <v>60.02</v>
      </c>
      <c r="N603" s="661">
        <v>1</v>
      </c>
      <c r="O603" s="742">
        <v>0.5</v>
      </c>
      <c r="P603" s="662">
        <v>60.02</v>
      </c>
      <c r="Q603" s="677">
        <v>1</v>
      </c>
      <c r="R603" s="661">
        <v>1</v>
      </c>
      <c r="S603" s="677">
        <v>1</v>
      </c>
      <c r="T603" s="742">
        <v>0.5</v>
      </c>
      <c r="U603" s="700">
        <v>1</v>
      </c>
    </row>
    <row r="604" spans="1:21" ht="14.4" customHeight="1" x14ac:dyDescent="0.3">
      <c r="A604" s="660">
        <v>50</v>
      </c>
      <c r="B604" s="661" t="s">
        <v>580</v>
      </c>
      <c r="C604" s="661">
        <v>89301501</v>
      </c>
      <c r="D604" s="740" t="s">
        <v>4513</v>
      </c>
      <c r="E604" s="741" t="s">
        <v>3101</v>
      </c>
      <c r="F604" s="661" t="s">
        <v>3085</v>
      </c>
      <c r="G604" s="661" t="s">
        <v>3160</v>
      </c>
      <c r="H604" s="661" t="s">
        <v>581</v>
      </c>
      <c r="I604" s="661" t="s">
        <v>3165</v>
      </c>
      <c r="J604" s="661" t="s">
        <v>1332</v>
      </c>
      <c r="K604" s="661" t="s">
        <v>3166</v>
      </c>
      <c r="L604" s="662">
        <v>0</v>
      </c>
      <c r="M604" s="662">
        <v>0</v>
      </c>
      <c r="N604" s="661">
        <v>1</v>
      </c>
      <c r="O604" s="742">
        <v>0.5</v>
      </c>
      <c r="P604" s="662">
        <v>0</v>
      </c>
      <c r="Q604" s="677"/>
      <c r="R604" s="661">
        <v>1</v>
      </c>
      <c r="S604" s="677">
        <v>1</v>
      </c>
      <c r="T604" s="742">
        <v>0.5</v>
      </c>
      <c r="U604" s="700">
        <v>1</v>
      </c>
    </row>
    <row r="605" spans="1:21" ht="14.4" customHeight="1" x14ac:dyDescent="0.3">
      <c r="A605" s="660">
        <v>50</v>
      </c>
      <c r="B605" s="661" t="s">
        <v>580</v>
      </c>
      <c r="C605" s="661">
        <v>89301501</v>
      </c>
      <c r="D605" s="740" t="s">
        <v>4513</v>
      </c>
      <c r="E605" s="741" t="s">
        <v>3101</v>
      </c>
      <c r="F605" s="661" t="s">
        <v>3085</v>
      </c>
      <c r="G605" s="661" t="s">
        <v>3160</v>
      </c>
      <c r="H605" s="661" t="s">
        <v>581</v>
      </c>
      <c r="I605" s="661" t="s">
        <v>913</v>
      </c>
      <c r="J605" s="661" t="s">
        <v>1332</v>
      </c>
      <c r="K605" s="661" t="s">
        <v>3248</v>
      </c>
      <c r="L605" s="662">
        <v>33.68</v>
      </c>
      <c r="M605" s="662">
        <v>33.68</v>
      </c>
      <c r="N605" s="661">
        <v>1</v>
      </c>
      <c r="O605" s="742">
        <v>0.5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50</v>
      </c>
      <c r="B606" s="661" t="s">
        <v>580</v>
      </c>
      <c r="C606" s="661">
        <v>89301501</v>
      </c>
      <c r="D606" s="740" t="s">
        <v>4513</v>
      </c>
      <c r="E606" s="741" t="s">
        <v>3101</v>
      </c>
      <c r="F606" s="661" t="s">
        <v>3085</v>
      </c>
      <c r="G606" s="661" t="s">
        <v>3167</v>
      </c>
      <c r="H606" s="661" t="s">
        <v>1608</v>
      </c>
      <c r="I606" s="661" t="s">
        <v>1720</v>
      </c>
      <c r="J606" s="661" t="s">
        <v>1717</v>
      </c>
      <c r="K606" s="661" t="s">
        <v>1668</v>
      </c>
      <c r="L606" s="662">
        <v>2332.92</v>
      </c>
      <c r="M606" s="662">
        <v>2332.92</v>
      </c>
      <c r="N606" s="661">
        <v>1</v>
      </c>
      <c r="O606" s="742">
        <v>0.5</v>
      </c>
      <c r="P606" s="662">
        <v>2332.92</v>
      </c>
      <c r="Q606" s="677">
        <v>1</v>
      </c>
      <c r="R606" s="661">
        <v>1</v>
      </c>
      <c r="S606" s="677">
        <v>1</v>
      </c>
      <c r="T606" s="742">
        <v>0.5</v>
      </c>
      <c r="U606" s="700">
        <v>1</v>
      </c>
    </row>
    <row r="607" spans="1:21" ht="14.4" customHeight="1" x14ac:dyDescent="0.3">
      <c r="A607" s="660">
        <v>50</v>
      </c>
      <c r="B607" s="661" t="s">
        <v>580</v>
      </c>
      <c r="C607" s="661">
        <v>89301501</v>
      </c>
      <c r="D607" s="740" t="s">
        <v>4513</v>
      </c>
      <c r="E607" s="741" t="s">
        <v>3101</v>
      </c>
      <c r="F607" s="661" t="s">
        <v>3085</v>
      </c>
      <c r="G607" s="661" t="s">
        <v>3167</v>
      </c>
      <c r="H607" s="661" t="s">
        <v>1608</v>
      </c>
      <c r="I607" s="661" t="s">
        <v>1723</v>
      </c>
      <c r="J607" s="661" t="s">
        <v>1717</v>
      </c>
      <c r="K607" s="661" t="s">
        <v>1671</v>
      </c>
      <c r="L607" s="662">
        <v>2916.16</v>
      </c>
      <c r="M607" s="662">
        <v>2916.16</v>
      </c>
      <c r="N607" s="661">
        <v>1</v>
      </c>
      <c r="O607" s="742">
        <v>0.5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50</v>
      </c>
      <c r="B608" s="661" t="s">
        <v>580</v>
      </c>
      <c r="C608" s="661">
        <v>89301501</v>
      </c>
      <c r="D608" s="740" t="s">
        <v>4513</v>
      </c>
      <c r="E608" s="741" t="s">
        <v>3101</v>
      </c>
      <c r="F608" s="661" t="s">
        <v>3085</v>
      </c>
      <c r="G608" s="661" t="s">
        <v>3168</v>
      </c>
      <c r="H608" s="661" t="s">
        <v>1608</v>
      </c>
      <c r="I608" s="661" t="s">
        <v>1831</v>
      </c>
      <c r="J608" s="661" t="s">
        <v>1832</v>
      </c>
      <c r="K608" s="661" t="s">
        <v>1833</v>
      </c>
      <c r="L608" s="662">
        <v>55.38</v>
      </c>
      <c r="M608" s="662">
        <v>110.76</v>
      </c>
      <c r="N608" s="661">
        <v>2</v>
      </c>
      <c r="O608" s="742">
        <v>1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50</v>
      </c>
      <c r="B609" s="661" t="s">
        <v>580</v>
      </c>
      <c r="C609" s="661">
        <v>89301501</v>
      </c>
      <c r="D609" s="740" t="s">
        <v>4513</v>
      </c>
      <c r="E609" s="741" t="s">
        <v>3101</v>
      </c>
      <c r="F609" s="661" t="s">
        <v>3085</v>
      </c>
      <c r="G609" s="661" t="s">
        <v>3342</v>
      </c>
      <c r="H609" s="661" t="s">
        <v>581</v>
      </c>
      <c r="I609" s="661" t="s">
        <v>3514</v>
      </c>
      <c r="J609" s="661" t="s">
        <v>3344</v>
      </c>
      <c r="K609" s="661" t="s">
        <v>808</v>
      </c>
      <c r="L609" s="662">
        <v>314.89999999999998</v>
      </c>
      <c r="M609" s="662">
        <v>314.89999999999998</v>
      </c>
      <c r="N609" s="661">
        <v>1</v>
      </c>
      <c r="O609" s="742">
        <v>0.5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50</v>
      </c>
      <c r="B610" s="661" t="s">
        <v>580</v>
      </c>
      <c r="C610" s="661">
        <v>89301501</v>
      </c>
      <c r="D610" s="740" t="s">
        <v>4513</v>
      </c>
      <c r="E610" s="741" t="s">
        <v>3101</v>
      </c>
      <c r="F610" s="661" t="s">
        <v>3085</v>
      </c>
      <c r="G610" s="661" t="s">
        <v>3254</v>
      </c>
      <c r="H610" s="661" t="s">
        <v>1608</v>
      </c>
      <c r="I610" s="661" t="s">
        <v>1689</v>
      </c>
      <c r="J610" s="661" t="s">
        <v>1690</v>
      </c>
      <c r="K610" s="661" t="s">
        <v>2931</v>
      </c>
      <c r="L610" s="662">
        <v>97.97</v>
      </c>
      <c r="M610" s="662">
        <v>293.90999999999997</v>
      </c>
      <c r="N610" s="661">
        <v>3</v>
      </c>
      <c r="O610" s="742">
        <v>2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50</v>
      </c>
      <c r="B611" s="661" t="s">
        <v>580</v>
      </c>
      <c r="C611" s="661">
        <v>89301501</v>
      </c>
      <c r="D611" s="740" t="s">
        <v>4513</v>
      </c>
      <c r="E611" s="741" t="s">
        <v>3101</v>
      </c>
      <c r="F611" s="661" t="s">
        <v>3085</v>
      </c>
      <c r="G611" s="661" t="s">
        <v>3254</v>
      </c>
      <c r="H611" s="661" t="s">
        <v>1608</v>
      </c>
      <c r="I611" s="661" t="s">
        <v>3255</v>
      </c>
      <c r="J611" s="661" t="s">
        <v>1690</v>
      </c>
      <c r="K611" s="661" t="s">
        <v>1691</v>
      </c>
      <c r="L611" s="662">
        <v>0</v>
      </c>
      <c r="M611" s="662">
        <v>0</v>
      </c>
      <c r="N611" s="661">
        <v>1</v>
      </c>
      <c r="O611" s="742">
        <v>0.5</v>
      </c>
      <c r="P611" s="662">
        <v>0</v>
      </c>
      <c r="Q611" s="677"/>
      <c r="R611" s="661">
        <v>1</v>
      </c>
      <c r="S611" s="677">
        <v>1</v>
      </c>
      <c r="T611" s="742">
        <v>0.5</v>
      </c>
      <c r="U611" s="700">
        <v>1</v>
      </c>
    </row>
    <row r="612" spans="1:21" ht="14.4" customHeight="1" x14ac:dyDescent="0.3">
      <c r="A612" s="660">
        <v>50</v>
      </c>
      <c r="B612" s="661" t="s">
        <v>580</v>
      </c>
      <c r="C612" s="661">
        <v>89301501</v>
      </c>
      <c r="D612" s="740" t="s">
        <v>4513</v>
      </c>
      <c r="E612" s="741" t="s">
        <v>3101</v>
      </c>
      <c r="F612" s="661" t="s">
        <v>3085</v>
      </c>
      <c r="G612" s="661" t="s">
        <v>3254</v>
      </c>
      <c r="H612" s="661" t="s">
        <v>1608</v>
      </c>
      <c r="I612" s="661" t="s">
        <v>3256</v>
      </c>
      <c r="J612" s="661" t="s">
        <v>1690</v>
      </c>
      <c r="K612" s="661" t="s">
        <v>3257</v>
      </c>
      <c r="L612" s="662">
        <v>0</v>
      </c>
      <c r="M612" s="662">
        <v>0</v>
      </c>
      <c r="N612" s="661">
        <v>1</v>
      </c>
      <c r="O612" s="742">
        <v>0.5</v>
      </c>
      <c r="P612" s="662"/>
      <c r="Q612" s="677"/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50</v>
      </c>
      <c r="B613" s="661" t="s">
        <v>580</v>
      </c>
      <c r="C613" s="661">
        <v>89301501</v>
      </c>
      <c r="D613" s="740" t="s">
        <v>4513</v>
      </c>
      <c r="E613" s="741" t="s">
        <v>3101</v>
      </c>
      <c r="F613" s="661" t="s">
        <v>3085</v>
      </c>
      <c r="G613" s="661" t="s">
        <v>3172</v>
      </c>
      <c r="H613" s="661" t="s">
        <v>581</v>
      </c>
      <c r="I613" s="661" t="s">
        <v>1080</v>
      </c>
      <c r="J613" s="661" t="s">
        <v>1081</v>
      </c>
      <c r="K613" s="661" t="s">
        <v>1082</v>
      </c>
      <c r="L613" s="662">
        <v>50.47</v>
      </c>
      <c r="M613" s="662">
        <v>50.47</v>
      </c>
      <c r="N613" s="661">
        <v>1</v>
      </c>
      <c r="O613" s="742">
        <v>0.5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50</v>
      </c>
      <c r="B614" s="661" t="s">
        <v>580</v>
      </c>
      <c r="C614" s="661">
        <v>89301501</v>
      </c>
      <c r="D614" s="740" t="s">
        <v>4513</v>
      </c>
      <c r="E614" s="741" t="s">
        <v>3101</v>
      </c>
      <c r="F614" s="661" t="s">
        <v>3085</v>
      </c>
      <c r="G614" s="661" t="s">
        <v>3172</v>
      </c>
      <c r="H614" s="661" t="s">
        <v>581</v>
      </c>
      <c r="I614" s="661" t="s">
        <v>3258</v>
      </c>
      <c r="J614" s="661" t="s">
        <v>1447</v>
      </c>
      <c r="K614" s="661" t="s">
        <v>3040</v>
      </c>
      <c r="L614" s="662">
        <v>134.83000000000001</v>
      </c>
      <c r="M614" s="662">
        <v>134.83000000000001</v>
      </c>
      <c r="N614" s="661">
        <v>1</v>
      </c>
      <c r="O614" s="742">
        <v>0.5</v>
      </c>
      <c r="P614" s="662">
        <v>134.83000000000001</v>
      </c>
      <c r="Q614" s="677">
        <v>1</v>
      </c>
      <c r="R614" s="661">
        <v>1</v>
      </c>
      <c r="S614" s="677">
        <v>1</v>
      </c>
      <c r="T614" s="742">
        <v>0.5</v>
      </c>
      <c r="U614" s="700">
        <v>1</v>
      </c>
    </row>
    <row r="615" spans="1:21" ht="14.4" customHeight="1" x14ac:dyDescent="0.3">
      <c r="A615" s="660">
        <v>50</v>
      </c>
      <c r="B615" s="661" t="s">
        <v>580</v>
      </c>
      <c r="C615" s="661">
        <v>89301501</v>
      </c>
      <c r="D615" s="740" t="s">
        <v>4513</v>
      </c>
      <c r="E615" s="741" t="s">
        <v>3101</v>
      </c>
      <c r="F615" s="661" t="s">
        <v>3085</v>
      </c>
      <c r="G615" s="661" t="s">
        <v>3535</v>
      </c>
      <c r="H615" s="661" t="s">
        <v>1608</v>
      </c>
      <c r="I615" s="661" t="s">
        <v>3734</v>
      </c>
      <c r="J615" s="661" t="s">
        <v>3735</v>
      </c>
      <c r="K615" s="661" t="s">
        <v>1299</v>
      </c>
      <c r="L615" s="662">
        <v>76.27</v>
      </c>
      <c r="M615" s="662">
        <v>76.27</v>
      </c>
      <c r="N615" s="661">
        <v>1</v>
      </c>
      <c r="O615" s="742">
        <v>0.5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50</v>
      </c>
      <c r="B616" s="661" t="s">
        <v>580</v>
      </c>
      <c r="C616" s="661">
        <v>89301501</v>
      </c>
      <c r="D616" s="740" t="s">
        <v>4513</v>
      </c>
      <c r="E616" s="741" t="s">
        <v>3101</v>
      </c>
      <c r="F616" s="661" t="s">
        <v>3085</v>
      </c>
      <c r="G616" s="661" t="s">
        <v>3261</v>
      </c>
      <c r="H616" s="661" t="s">
        <v>581</v>
      </c>
      <c r="I616" s="661" t="s">
        <v>1375</v>
      </c>
      <c r="J616" s="661" t="s">
        <v>3736</v>
      </c>
      <c r="K616" s="661" t="s">
        <v>3547</v>
      </c>
      <c r="L616" s="662">
        <v>103.62</v>
      </c>
      <c r="M616" s="662">
        <v>103.62</v>
      </c>
      <c r="N616" s="661">
        <v>1</v>
      </c>
      <c r="O616" s="742">
        <v>0.5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50</v>
      </c>
      <c r="B617" s="661" t="s">
        <v>580</v>
      </c>
      <c r="C617" s="661">
        <v>89301501</v>
      </c>
      <c r="D617" s="740" t="s">
        <v>4513</v>
      </c>
      <c r="E617" s="741" t="s">
        <v>3101</v>
      </c>
      <c r="F617" s="661" t="s">
        <v>3085</v>
      </c>
      <c r="G617" s="661" t="s">
        <v>3737</v>
      </c>
      <c r="H617" s="661" t="s">
        <v>1608</v>
      </c>
      <c r="I617" s="661" t="s">
        <v>1729</v>
      </c>
      <c r="J617" s="661" t="s">
        <v>1730</v>
      </c>
      <c r="K617" s="661" t="s">
        <v>1731</v>
      </c>
      <c r="L617" s="662">
        <v>56.01</v>
      </c>
      <c r="M617" s="662">
        <v>112.02</v>
      </c>
      <c r="N617" s="661">
        <v>2</v>
      </c>
      <c r="O617" s="742">
        <v>1</v>
      </c>
      <c r="P617" s="662">
        <v>56.01</v>
      </c>
      <c r="Q617" s="677">
        <v>0.5</v>
      </c>
      <c r="R617" s="661">
        <v>1</v>
      </c>
      <c r="S617" s="677">
        <v>0.5</v>
      </c>
      <c r="T617" s="742">
        <v>0.5</v>
      </c>
      <c r="U617" s="700">
        <v>0.5</v>
      </c>
    </row>
    <row r="618" spans="1:21" ht="14.4" customHeight="1" x14ac:dyDescent="0.3">
      <c r="A618" s="660">
        <v>50</v>
      </c>
      <c r="B618" s="661" t="s">
        <v>580</v>
      </c>
      <c r="C618" s="661">
        <v>89301501</v>
      </c>
      <c r="D618" s="740" t="s">
        <v>4513</v>
      </c>
      <c r="E618" s="741" t="s">
        <v>3101</v>
      </c>
      <c r="F618" s="661" t="s">
        <v>3085</v>
      </c>
      <c r="G618" s="661" t="s">
        <v>3178</v>
      </c>
      <c r="H618" s="661" t="s">
        <v>1608</v>
      </c>
      <c r="I618" s="661" t="s">
        <v>1641</v>
      </c>
      <c r="J618" s="661" t="s">
        <v>2972</v>
      </c>
      <c r="K618" s="661" t="s">
        <v>1166</v>
      </c>
      <c r="L618" s="662">
        <v>134.83000000000001</v>
      </c>
      <c r="M618" s="662">
        <v>134.83000000000001</v>
      </c>
      <c r="N618" s="661">
        <v>1</v>
      </c>
      <c r="O618" s="742">
        <v>0.5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50</v>
      </c>
      <c r="B619" s="661" t="s">
        <v>580</v>
      </c>
      <c r="C619" s="661">
        <v>89301501</v>
      </c>
      <c r="D619" s="740" t="s">
        <v>4513</v>
      </c>
      <c r="E619" s="741" t="s">
        <v>3101</v>
      </c>
      <c r="F619" s="661" t="s">
        <v>3085</v>
      </c>
      <c r="G619" s="661" t="s">
        <v>3178</v>
      </c>
      <c r="H619" s="661" t="s">
        <v>1608</v>
      </c>
      <c r="I619" s="661" t="s">
        <v>1708</v>
      </c>
      <c r="J619" s="661" t="s">
        <v>2973</v>
      </c>
      <c r="K619" s="661" t="s">
        <v>1078</v>
      </c>
      <c r="L619" s="662">
        <v>50.47</v>
      </c>
      <c r="M619" s="662">
        <v>50.47</v>
      </c>
      <c r="N619" s="661">
        <v>1</v>
      </c>
      <c r="O619" s="742">
        <v>0.5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50</v>
      </c>
      <c r="B620" s="661" t="s">
        <v>580</v>
      </c>
      <c r="C620" s="661">
        <v>89301501</v>
      </c>
      <c r="D620" s="740" t="s">
        <v>4513</v>
      </c>
      <c r="E620" s="741" t="s">
        <v>3101</v>
      </c>
      <c r="F620" s="661" t="s">
        <v>3085</v>
      </c>
      <c r="G620" s="661" t="s">
        <v>3271</v>
      </c>
      <c r="H620" s="661" t="s">
        <v>1608</v>
      </c>
      <c r="I620" s="661" t="s">
        <v>3272</v>
      </c>
      <c r="J620" s="661" t="s">
        <v>3273</v>
      </c>
      <c r="K620" s="661" t="s">
        <v>1092</v>
      </c>
      <c r="L620" s="662">
        <v>201.88</v>
      </c>
      <c r="M620" s="662">
        <v>201.88</v>
      </c>
      <c r="N620" s="661">
        <v>1</v>
      </c>
      <c r="O620" s="742">
        <v>0.5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50</v>
      </c>
      <c r="B621" s="661" t="s">
        <v>580</v>
      </c>
      <c r="C621" s="661">
        <v>89301501</v>
      </c>
      <c r="D621" s="740" t="s">
        <v>4513</v>
      </c>
      <c r="E621" s="741" t="s">
        <v>3101</v>
      </c>
      <c r="F621" s="661" t="s">
        <v>3085</v>
      </c>
      <c r="G621" s="661" t="s">
        <v>3182</v>
      </c>
      <c r="H621" s="661" t="s">
        <v>581</v>
      </c>
      <c r="I621" s="661" t="s">
        <v>2253</v>
      </c>
      <c r="J621" s="661" t="s">
        <v>1150</v>
      </c>
      <c r="K621" s="661" t="s">
        <v>3183</v>
      </c>
      <c r="L621" s="662">
        <v>112.13</v>
      </c>
      <c r="M621" s="662">
        <v>112.13</v>
      </c>
      <c r="N621" s="661">
        <v>1</v>
      </c>
      <c r="O621" s="742">
        <v>0.5</v>
      </c>
      <c r="P621" s="662">
        <v>112.13</v>
      </c>
      <c r="Q621" s="677">
        <v>1</v>
      </c>
      <c r="R621" s="661">
        <v>1</v>
      </c>
      <c r="S621" s="677">
        <v>1</v>
      </c>
      <c r="T621" s="742">
        <v>0.5</v>
      </c>
      <c r="U621" s="700">
        <v>1</v>
      </c>
    </row>
    <row r="622" spans="1:21" ht="14.4" customHeight="1" x14ac:dyDescent="0.3">
      <c r="A622" s="660">
        <v>50</v>
      </c>
      <c r="B622" s="661" t="s">
        <v>580</v>
      </c>
      <c r="C622" s="661">
        <v>89301501</v>
      </c>
      <c r="D622" s="740" t="s">
        <v>4513</v>
      </c>
      <c r="E622" s="741" t="s">
        <v>3101</v>
      </c>
      <c r="F622" s="661" t="s">
        <v>3085</v>
      </c>
      <c r="G622" s="661" t="s">
        <v>3278</v>
      </c>
      <c r="H622" s="661" t="s">
        <v>1608</v>
      </c>
      <c r="I622" s="661" t="s">
        <v>1882</v>
      </c>
      <c r="J622" s="661" t="s">
        <v>3042</v>
      </c>
      <c r="K622" s="661" t="s">
        <v>3043</v>
      </c>
      <c r="L622" s="662">
        <v>128.80000000000001</v>
      </c>
      <c r="M622" s="662">
        <v>128.80000000000001</v>
      </c>
      <c r="N622" s="661">
        <v>1</v>
      </c>
      <c r="O622" s="742">
        <v>0.5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50</v>
      </c>
      <c r="B623" s="661" t="s">
        <v>580</v>
      </c>
      <c r="C623" s="661">
        <v>89301501</v>
      </c>
      <c r="D623" s="740" t="s">
        <v>4513</v>
      </c>
      <c r="E623" s="741" t="s">
        <v>3101</v>
      </c>
      <c r="F623" s="661" t="s">
        <v>3085</v>
      </c>
      <c r="G623" s="661" t="s">
        <v>3738</v>
      </c>
      <c r="H623" s="661" t="s">
        <v>581</v>
      </c>
      <c r="I623" s="661" t="s">
        <v>898</v>
      </c>
      <c r="J623" s="661" t="s">
        <v>3739</v>
      </c>
      <c r="K623" s="661" t="s">
        <v>3740</v>
      </c>
      <c r="L623" s="662">
        <v>0</v>
      </c>
      <c r="M623" s="662">
        <v>0</v>
      </c>
      <c r="N623" s="661">
        <v>2</v>
      </c>
      <c r="O623" s="742">
        <v>1.5</v>
      </c>
      <c r="P623" s="662"/>
      <c r="Q623" s="677"/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50</v>
      </c>
      <c r="B624" s="661" t="s">
        <v>580</v>
      </c>
      <c r="C624" s="661">
        <v>89301501</v>
      </c>
      <c r="D624" s="740" t="s">
        <v>4513</v>
      </c>
      <c r="E624" s="741" t="s">
        <v>3101</v>
      </c>
      <c r="F624" s="661" t="s">
        <v>3085</v>
      </c>
      <c r="G624" s="661" t="s">
        <v>3741</v>
      </c>
      <c r="H624" s="661" t="s">
        <v>581</v>
      </c>
      <c r="I624" s="661" t="s">
        <v>3742</v>
      </c>
      <c r="J624" s="661" t="s">
        <v>3743</v>
      </c>
      <c r="K624" s="661" t="s">
        <v>3744</v>
      </c>
      <c r="L624" s="662">
        <v>125.6</v>
      </c>
      <c r="M624" s="662">
        <v>125.6</v>
      </c>
      <c r="N624" s="661">
        <v>1</v>
      </c>
      <c r="O624" s="742">
        <v>1</v>
      </c>
      <c r="P624" s="662">
        <v>125.6</v>
      </c>
      <c r="Q624" s="677">
        <v>1</v>
      </c>
      <c r="R624" s="661">
        <v>1</v>
      </c>
      <c r="S624" s="677">
        <v>1</v>
      </c>
      <c r="T624" s="742">
        <v>1</v>
      </c>
      <c r="U624" s="700">
        <v>1</v>
      </c>
    </row>
    <row r="625" spans="1:21" ht="14.4" customHeight="1" x14ac:dyDescent="0.3">
      <c r="A625" s="660">
        <v>50</v>
      </c>
      <c r="B625" s="661" t="s">
        <v>580</v>
      </c>
      <c r="C625" s="661">
        <v>89301501</v>
      </c>
      <c r="D625" s="740" t="s">
        <v>4513</v>
      </c>
      <c r="E625" s="741" t="s">
        <v>3101</v>
      </c>
      <c r="F625" s="661" t="s">
        <v>3085</v>
      </c>
      <c r="G625" s="661" t="s">
        <v>3279</v>
      </c>
      <c r="H625" s="661" t="s">
        <v>581</v>
      </c>
      <c r="I625" s="661" t="s">
        <v>2185</v>
      </c>
      <c r="J625" s="661" t="s">
        <v>822</v>
      </c>
      <c r="K625" s="661" t="s">
        <v>3281</v>
      </c>
      <c r="L625" s="662">
        <v>43.99</v>
      </c>
      <c r="M625" s="662">
        <v>43.99</v>
      </c>
      <c r="N625" s="661">
        <v>1</v>
      </c>
      <c r="O625" s="742">
        <v>0.5</v>
      </c>
      <c r="P625" s="662">
        <v>43.99</v>
      </c>
      <c r="Q625" s="677">
        <v>1</v>
      </c>
      <c r="R625" s="661">
        <v>1</v>
      </c>
      <c r="S625" s="677">
        <v>1</v>
      </c>
      <c r="T625" s="742">
        <v>0.5</v>
      </c>
      <c r="U625" s="700">
        <v>1</v>
      </c>
    </row>
    <row r="626" spans="1:21" ht="14.4" customHeight="1" x14ac:dyDescent="0.3">
      <c r="A626" s="660">
        <v>50</v>
      </c>
      <c r="B626" s="661" t="s">
        <v>580</v>
      </c>
      <c r="C626" s="661">
        <v>89301501</v>
      </c>
      <c r="D626" s="740" t="s">
        <v>4513</v>
      </c>
      <c r="E626" s="741" t="s">
        <v>3101</v>
      </c>
      <c r="F626" s="661" t="s">
        <v>3085</v>
      </c>
      <c r="G626" s="661" t="s">
        <v>3184</v>
      </c>
      <c r="H626" s="661" t="s">
        <v>581</v>
      </c>
      <c r="I626" s="661" t="s">
        <v>2005</v>
      </c>
      <c r="J626" s="661" t="s">
        <v>2006</v>
      </c>
      <c r="K626" s="661" t="s">
        <v>3185</v>
      </c>
      <c r="L626" s="662">
        <v>23.46</v>
      </c>
      <c r="M626" s="662">
        <v>23.46</v>
      </c>
      <c r="N626" s="661">
        <v>1</v>
      </c>
      <c r="O626" s="742">
        <v>0.5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50</v>
      </c>
      <c r="B627" s="661" t="s">
        <v>580</v>
      </c>
      <c r="C627" s="661">
        <v>89301501</v>
      </c>
      <c r="D627" s="740" t="s">
        <v>4513</v>
      </c>
      <c r="E627" s="741" t="s">
        <v>3101</v>
      </c>
      <c r="F627" s="661" t="s">
        <v>3085</v>
      </c>
      <c r="G627" s="661" t="s">
        <v>3288</v>
      </c>
      <c r="H627" s="661" t="s">
        <v>581</v>
      </c>
      <c r="I627" s="661" t="s">
        <v>1312</v>
      </c>
      <c r="J627" s="661" t="s">
        <v>1233</v>
      </c>
      <c r="K627" s="661" t="s">
        <v>1170</v>
      </c>
      <c r="L627" s="662">
        <v>78.64</v>
      </c>
      <c r="M627" s="662">
        <v>78.64</v>
      </c>
      <c r="N627" s="661">
        <v>1</v>
      </c>
      <c r="O627" s="742">
        <v>0.5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50</v>
      </c>
      <c r="B628" s="661" t="s">
        <v>580</v>
      </c>
      <c r="C628" s="661">
        <v>89301501</v>
      </c>
      <c r="D628" s="740" t="s">
        <v>4513</v>
      </c>
      <c r="E628" s="741" t="s">
        <v>3101</v>
      </c>
      <c r="F628" s="661" t="s">
        <v>3085</v>
      </c>
      <c r="G628" s="661" t="s">
        <v>3723</v>
      </c>
      <c r="H628" s="661" t="s">
        <v>581</v>
      </c>
      <c r="I628" s="661" t="s">
        <v>829</v>
      </c>
      <c r="J628" s="661" t="s">
        <v>830</v>
      </c>
      <c r="K628" s="661" t="s">
        <v>831</v>
      </c>
      <c r="L628" s="662">
        <v>157.01</v>
      </c>
      <c r="M628" s="662">
        <v>157.01</v>
      </c>
      <c r="N628" s="661">
        <v>1</v>
      </c>
      <c r="O628" s="742">
        <v>0.5</v>
      </c>
      <c r="P628" s="662">
        <v>157.01</v>
      </c>
      <c r="Q628" s="677">
        <v>1</v>
      </c>
      <c r="R628" s="661">
        <v>1</v>
      </c>
      <c r="S628" s="677">
        <v>1</v>
      </c>
      <c r="T628" s="742">
        <v>0.5</v>
      </c>
      <c r="U628" s="700">
        <v>1</v>
      </c>
    </row>
    <row r="629" spans="1:21" ht="14.4" customHeight="1" x14ac:dyDescent="0.3">
      <c r="A629" s="660">
        <v>50</v>
      </c>
      <c r="B629" s="661" t="s">
        <v>580</v>
      </c>
      <c r="C629" s="661">
        <v>89301501</v>
      </c>
      <c r="D629" s="740" t="s">
        <v>4513</v>
      </c>
      <c r="E629" s="741" t="s">
        <v>3101</v>
      </c>
      <c r="F629" s="661" t="s">
        <v>3085</v>
      </c>
      <c r="G629" s="661" t="s">
        <v>3192</v>
      </c>
      <c r="H629" s="661" t="s">
        <v>1608</v>
      </c>
      <c r="I629" s="661" t="s">
        <v>1824</v>
      </c>
      <c r="J629" s="661" t="s">
        <v>2950</v>
      </c>
      <c r="K629" s="661" t="s">
        <v>2951</v>
      </c>
      <c r="L629" s="662">
        <v>156.25</v>
      </c>
      <c r="M629" s="662">
        <v>156.25</v>
      </c>
      <c r="N629" s="661">
        <v>1</v>
      </c>
      <c r="O629" s="742">
        <v>0.5</v>
      </c>
      <c r="P629" s="662">
        <v>156.25</v>
      </c>
      <c r="Q629" s="677">
        <v>1</v>
      </c>
      <c r="R629" s="661">
        <v>1</v>
      </c>
      <c r="S629" s="677">
        <v>1</v>
      </c>
      <c r="T629" s="742">
        <v>0.5</v>
      </c>
      <c r="U629" s="700">
        <v>1</v>
      </c>
    </row>
    <row r="630" spans="1:21" ht="14.4" customHeight="1" x14ac:dyDescent="0.3">
      <c r="A630" s="660">
        <v>50</v>
      </c>
      <c r="B630" s="661" t="s">
        <v>580</v>
      </c>
      <c r="C630" s="661">
        <v>89301501</v>
      </c>
      <c r="D630" s="740" t="s">
        <v>4513</v>
      </c>
      <c r="E630" s="741" t="s">
        <v>3102</v>
      </c>
      <c r="F630" s="661" t="s">
        <v>3085</v>
      </c>
      <c r="G630" s="661" t="s">
        <v>3115</v>
      </c>
      <c r="H630" s="661" t="s">
        <v>1608</v>
      </c>
      <c r="I630" s="661" t="s">
        <v>1816</v>
      </c>
      <c r="J630" s="661" t="s">
        <v>1821</v>
      </c>
      <c r="K630" s="661" t="s">
        <v>617</v>
      </c>
      <c r="L630" s="662">
        <v>201.88</v>
      </c>
      <c r="M630" s="662">
        <v>201.88</v>
      </c>
      <c r="N630" s="661">
        <v>1</v>
      </c>
      <c r="O630" s="742">
        <v>1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50</v>
      </c>
      <c r="B631" s="661" t="s">
        <v>580</v>
      </c>
      <c r="C631" s="661">
        <v>89301501</v>
      </c>
      <c r="D631" s="740" t="s">
        <v>4513</v>
      </c>
      <c r="E631" s="741" t="s">
        <v>3102</v>
      </c>
      <c r="F631" s="661" t="s">
        <v>3085</v>
      </c>
      <c r="G631" s="661" t="s">
        <v>3116</v>
      </c>
      <c r="H631" s="661" t="s">
        <v>1608</v>
      </c>
      <c r="I631" s="661" t="s">
        <v>1684</v>
      </c>
      <c r="J631" s="661" t="s">
        <v>631</v>
      </c>
      <c r="K631" s="661" t="s">
        <v>1082</v>
      </c>
      <c r="L631" s="662">
        <v>44.89</v>
      </c>
      <c r="M631" s="662">
        <v>44.89</v>
      </c>
      <c r="N631" s="661">
        <v>1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50</v>
      </c>
      <c r="B632" s="661" t="s">
        <v>580</v>
      </c>
      <c r="C632" s="661">
        <v>89301501</v>
      </c>
      <c r="D632" s="740" t="s">
        <v>4513</v>
      </c>
      <c r="E632" s="741" t="s">
        <v>3102</v>
      </c>
      <c r="F632" s="661" t="s">
        <v>3085</v>
      </c>
      <c r="G632" s="661" t="s">
        <v>3127</v>
      </c>
      <c r="H632" s="661" t="s">
        <v>581</v>
      </c>
      <c r="I632" s="661" t="s">
        <v>3128</v>
      </c>
      <c r="J632" s="661" t="s">
        <v>3129</v>
      </c>
      <c r="K632" s="661" t="s">
        <v>3130</v>
      </c>
      <c r="L632" s="662">
        <v>0</v>
      </c>
      <c r="M632" s="662">
        <v>0</v>
      </c>
      <c r="N632" s="661">
        <v>1</v>
      </c>
      <c r="O632" s="742">
        <v>1</v>
      </c>
      <c r="P632" s="662"/>
      <c r="Q632" s="677"/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50</v>
      </c>
      <c r="B633" s="661" t="s">
        <v>580</v>
      </c>
      <c r="C633" s="661">
        <v>89301501</v>
      </c>
      <c r="D633" s="740" t="s">
        <v>4513</v>
      </c>
      <c r="E633" s="741" t="s">
        <v>3102</v>
      </c>
      <c r="F633" s="661" t="s">
        <v>3085</v>
      </c>
      <c r="G633" s="661" t="s">
        <v>3634</v>
      </c>
      <c r="H633" s="661" t="s">
        <v>581</v>
      </c>
      <c r="I633" s="661" t="s">
        <v>652</v>
      </c>
      <c r="J633" s="661" t="s">
        <v>3635</v>
      </c>
      <c r="K633" s="661" t="s">
        <v>3281</v>
      </c>
      <c r="L633" s="662">
        <v>26.97</v>
      </c>
      <c r="M633" s="662">
        <v>26.97</v>
      </c>
      <c r="N633" s="661">
        <v>1</v>
      </c>
      <c r="O633" s="742">
        <v>0.5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50</v>
      </c>
      <c r="B634" s="661" t="s">
        <v>580</v>
      </c>
      <c r="C634" s="661">
        <v>89301501</v>
      </c>
      <c r="D634" s="740" t="s">
        <v>4513</v>
      </c>
      <c r="E634" s="741" t="s">
        <v>3102</v>
      </c>
      <c r="F634" s="661" t="s">
        <v>3085</v>
      </c>
      <c r="G634" s="661" t="s">
        <v>3144</v>
      </c>
      <c r="H634" s="661" t="s">
        <v>581</v>
      </c>
      <c r="I634" s="661" t="s">
        <v>3745</v>
      </c>
      <c r="J634" s="661" t="s">
        <v>3464</v>
      </c>
      <c r="K634" s="661" t="s">
        <v>1911</v>
      </c>
      <c r="L634" s="662">
        <v>0</v>
      </c>
      <c r="M634" s="662">
        <v>0</v>
      </c>
      <c r="N634" s="661">
        <v>1</v>
      </c>
      <c r="O634" s="742">
        <v>0.5</v>
      </c>
      <c r="P634" s="662">
        <v>0</v>
      </c>
      <c r="Q634" s="677"/>
      <c r="R634" s="661">
        <v>1</v>
      </c>
      <c r="S634" s="677">
        <v>1</v>
      </c>
      <c r="T634" s="742">
        <v>0.5</v>
      </c>
      <c r="U634" s="700">
        <v>1</v>
      </c>
    </row>
    <row r="635" spans="1:21" ht="14.4" customHeight="1" x14ac:dyDescent="0.3">
      <c r="A635" s="660">
        <v>50</v>
      </c>
      <c r="B635" s="661" t="s">
        <v>580</v>
      </c>
      <c r="C635" s="661">
        <v>89301501</v>
      </c>
      <c r="D635" s="740" t="s">
        <v>4513</v>
      </c>
      <c r="E635" s="741" t="s">
        <v>3102</v>
      </c>
      <c r="F635" s="661" t="s">
        <v>3085</v>
      </c>
      <c r="G635" s="661" t="s">
        <v>3149</v>
      </c>
      <c r="H635" s="661" t="s">
        <v>581</v>
      </c>
      <c r="I635" s="661" t="s">
        <v>3150</v>
      </c>
      <c r="J635" s="661" t="s">
        <v>3151</v>
      </c>
      <c r="K635" s="661" t="s">
        <v>3028</v>
      </c>
      <c r="L635" s="662">
        <v>0</v>
      </c>
      <c r="M635" s="662">
        <v>0</v>
      </c>
      <c r="N635" s="661">
        <v>1</v>
      </c>
      <c r="O635" s="742">
        <v>1</v>
      </c>
      <c r="P635" s="662"/>
      <c r="Q635" s="677"/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50</v>
      </c>
      <c r="B636" s="661" t="s">
        <v>580</v>
      </c>
      <c r="C636" s="661">
        <v>89301501</v>
      </c>
      <c r="D636" s="740" t="s">
        <v>4513</v>
      </c>
      <c r="E636" s="741" t="s">
        <v>3102</v>
      </c>
      <c r="F636" s="661" t="s">
        <v>3085</v>
      </c>
      <c r="G636" s="661" t="s">
        <v>3149</v>
      </c>
      <c r="H636" s="661" t="s">
        <v>581</v>
      </c>
      <c r="I636" s="661" t="s">
        <v>1153</v>
      </c>
      <c r="J636" s="661" t="s">
        <v>1143</v>
      </c>
      <c r="K636" s="661" t="s">
        <v>864</v>
      </c>
      <c r="L636" s="662">
        <v>30.65</v>
      </c>
      <c r="M636" s="662">
        <v>30.65</v>
      </c>
      <c r="N636" s="661">
        <v>1</v>
      </c>
      <c r="O636" s="742">
        <v>0.5</v>
      </c>
      <c r="P636" s="662">
        <v>30.65</v>
      </c>
      <c r="Q636" s="677">
        <v>1</v>
      </c>
      <c r="R636" s="661">
        <v>1</v>
      </c>
      <c r="S636" s="677">
        <v>1</v>
      </c>
      <c r="T636" s="742">
        <v>0.5</v>
      </c>
      <c r="U636" s="700">
        <v>1</v>
      </c>
    </row>
    <row r="637" spans="1:21" ht="14.4" customHeight="1" x14ac:dyDescent="0.3">
      <c r="A637" s="660">
        <v>50</v>
      </c>
      <c r="B637" s="661" t="s">
        <v>580</v>
      </c>
      <c r="C637" s="661">
        <v>89301501</v>
      </c>
      <c r="D637" s="740" t="s">
        <v>4513</v>
      </c>
      <c r="E637" s="741" t="s">
        <v>3102</v>
      </c>
      <c r="F637" s="661" t="s">
        <v>3085</v>
      </c>
      <c r="G637" s="661" t="s">
        <v>3149</v>
      </c>
      <c r="H637" s="661" t="s">
        <v>581</v>
      </c>
      <c r="I637" s="661" t="s">
        <v>3650</v>
      </c>
      <c r="J637" s="661" t="s">
        <v>1247</v>
      </c>
      <c r="K637" s="661" t="s">
        <v>3746</v>
      </c>
      <c r="L637" s="662">
        <v>12.26</v>
      </c>
      <c r="M637" s="662">
        <v>12.26</v>
      </c>
      <c r="N637" s="661">
        <v>1</v>
      </c>
      <c r="O637" s="742">
        <v>0.5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50</v>
      </c>
      <c r="B638" s="661" t="s">
        <v>580</v>
      </c>
      <c r="C638" s="661">
        <v>89301501</v>
      </c>
      <c r="D638" s="740" t="s">
        <v>4513</v>
      </c>
      <c r="E638" s="741" t="s">
        <v>3102</v>
      </c>
      <c r="F638" s="661" t="s">
        <v>3085</v>
      </c>
      <c r="G638" s="661" t="s">
        <v>3233</v>
      </c>
      <c r="H638" s="661" t="s">
        <v>1608</v>
      </c>
      <c r="I638" s="661" t="s">
        <v>2585</v>
      </c>
      <c r="J638" s="661" t="s">
        <v>619</v>
      </c>
      <c r="K638" s="661" t="s">
        <v>3060</v>
      </c>
      <c r="L638" s="662">
        <v>65.069999999999993</v>
      </c>
      <c r="M638" s="662">
        <v>65.069999999999993</v>
      </c>
      <c r="N638" s="661">
        <v>1</v>
      </c>
      <c r="O638" s="742">
        <v>1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50</v>
      </c>
      <c r="B639" s="661" t="s">
        <v>580</v>
      </c>
      <c r="C639" s="661">
        <v>89301501</v>
      </c>
      <c r="D639" s="740" t="s">
        <v>4513</v>
      </c>
      <c r="E639" s="741" t="s">
        <v>3102</v>
      </c>
      <c r="F639" s="661" t="s">
        <v>3085</v>
      </c>
      <c r="G639" s="661" t="s">
        <v>3168</v>
      </c>
      <c r="H639" s="661" t="s">
        <v>1608</v>
      </c>
      <c r="I639" s="661" t="s">
        <v>1831</v>
      </c>
      <c r="J639" s="661" t="s">
        <v>1832</v>
      </c>
      <c r="K639" s="661" t="s">
        <v>1833</v>
      </c>
      <c r="L639" s="662">
        <v>55.38</v>
      </c>
      <c r="M639" s="662">
        <v>55.38</v>
      </c>
      <c r="N639" s="661">
        <v>1</v>
      </c>
      <c r="O639" s="742">
        <v>0.5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50</v>
      </c>
      <c r="B640" s="661" t="s">
        <v>580</v>
      </c>
      <c r="C640" s="661">
        <v>89301501</v>
      </c>
      <c r="D640" s="740" t="s">
        <v>4513</v>
      </c>
      <c r="E640" s="741" t="s">
        <v>3102</v>
      </c>
      <c r="F640" s="661" t="s">
        <v>3085</v>
      </c>
      <c r="G640" s="661" t="s">
        <v>3172</v>
      </c>
      <c r="H640" s="661" t="s">
        <v>581</v>
      </c>
      <c r="I640" s="661" t="s">
        <v>1080</v>
      </c>
      <c r="J640" s="661" t="s">
        <v>1081</v>
      </c>
      <c r="K640" s="661" t="s">
        <v>1082</v>
      </c>
      <c r="L640" s="662">
        <v>50.47</v>
      </c>
      <c r="M640" s="662">
        <v>50.47</v>
      </c>
      <c r="N640" s="661">
        <v>1</v>
      </c>
      <c r="O640" s="742">
        <v>0.5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50</v>
      </c>
      <c r="B641" s="661" t="s">
        <v>580</v>
      </c>
      <c r="C641" s="661">
        <v>89301501</v>
      </c>
      <c r="D641" s="740" t="s">
        <v>4513</v>
      </c>
      <c r="E641" s="741" t="s">
        <v>3102</v>
      </c>
      <c r="F641" s="661" t="s">
        <v>3085</v>
      </c>
      <c r="G641" s="661" t="s">
        <v>3279</v>
      </c>
      <c r="H641" s="661" t="s">
        <v>581</v>
      </c>
      <c r="I641" s="661" t="s">
        <v>2185</v>
      </c>
      <c r="J641" s="661" t="s">
        <v>822</v>
      </c>
      <c r="K641" s="661" t="s">
        <v>3281</v>
      </c>
      <c r="L641" s="662">
        <v>43.99</v>
      </c>
      <c r="M641" s="662">
        <v>43.99</v>
      </c>
      <c r="N641" s="661">
        <v>1</v>
      </c>
      <c r="O641" s="742">
        <v>0.5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50</v>
      </c>
      <c r="B642" s="661" t="s">
        <v>580</v>
      </c>
      <c r="C642" s="661">
        <v>89301501</v>
      </c>
      <c r="D642" s="740" t="s">
        <v>4513</v>
      </c>
      <c r="E642" s="741" t="s">
        <v>3103</v>
      </c>
      <c r="F642" s="661" t="s">
        <v>3085</v>
      </c>
      <c r="G642" s="661" t="s">
        <v>3747</v>
      </c>
      <c r="H642" s="661" t="s">
        <v>581</v>
      </c>
      <c r="I642" s="661" t="s">
        <v>3748</v>
      </c>
      <c r="J642" s="661" t="s">
        <v>910</v>
      </c>
      <c r="K642" s="661" t="s">
        <v>3749</v>
      </c>
      <c r="L642" s="662">
        <v>0</v>
      </c>
      <c r="M642" s="662">
        <v>0</v>
      </c>
      <c r="N642" s="661">
        <v>1</v>
      </c>
      <c r="O642" s="742">
        <v>1</v>
      </c>
      <c r="P642" s="662"/>
      <c r="Q642" s="677"/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50</v>
      </c>
      <c r="B643" s="661" t="s">
        <v>580</v>
      </c>
      <c r="C643" s="661">
        <v>89301501</v>
      </c>
      <c r="D643" s="740" t="s">
        <v>4513</v>
      </c>
      <c r="E643" s="741" t="s">
        <v>3103</v>
      </c>
      <c r="F643" s="661" t="s">
        <v>3085</v>
      </c>
      <c r="G643" s="661" t="s">
        <v>3366</v>
      </c>
      <c r="H643" s="661" t="s">
        <v>581</v>
      </c>
      <c r="I643" s="661" t="s">
        <v>703</v>
      </c>
      <c r="J643" s="661" t="s">
        <v>704</v>
      </c>
      <c r="K643" s="661" t="s">
        <v>3367</v>
      </c>
      <c r="L643" s="662">
        <v>85.72</v>
      </c>
      <c r="M643" s="662">
        <v>85.72</v>
      </c>
      <c r="N643" s="661">
        <v>1</v>
      </c>
      <c r="O643" s="742">
        <v>0.5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50</v>
      </c>
      <c r="B644" s="661" t="s">
        <v>580</v>
      </c>
      <c r="C644" s="661">
        <v>89301501</v>
      </c>
      <c r="D644" s="740" t="s">
        <v>4513</v>
      </c>
      <c r="E644" s="741" t="s">
        <v>3103</v>
      </c>
      <c r="F644" s="661" t="s">
        <v>3085</v>
      </c>
      <c r="G644" s="661" t="s">
        <v>3366</v>
      </c>
      <c r="H644" s="661" t="s">
        <v>581</v>
      </c>
      <c r="I644" s="661" t="s">
        <v>2181</v>
      </c>
      <c r="J644" s="661" t="s">
        <v>3368</v>
      </c>
      <c r="K644" s="661" t="s">
        <v>3369</v>
      </c>
      <c r="L644" s="662">
        <v>47.63</v>
      </c>
      <c r="M644" s="662">
        <v>47.63</v>
      </c>
      <c r="N644" s="661">
        <v>1</v>
      </c>
      <c r="O644" s="742">
        <v>0.5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50</v>
      </c>
      <c r="B645" s="661" t="s">
        <v>580</v>
      </c>
      <c r="C645" s="661">
        <v>89301501</v>
      </c>
      <c r="D645" s="740" t="s">
        <v>4513</v>
      </c>
      <c r="E645" s="741" t="s">
        <v>3103</v>
      </c>
      <c r="F645" s="661" t="s">
        <v>3085</v>
      </c>
      <c r="G645" s="661" t="s">
        <v>3109</v>
      </c>
      <c r="H645" s="661" t="s">
        <v>1608</v>
      </c>
      <c r="I645" s="661" t="s">
        <v>1627</v>
      </c>
      <c r="J645" s="661" t="s">
        <v>1628</v>
      </c>
      <c r="K645" s="661" t="s">
        <v>2960</v>
      </c>
      <c r="L645" s="662">
        <v>75.28</v>
      </c>
      <c r="M645" s="662">
        <v>602.24</v>
      </c>
      <c r="N645" s="661">
        <v>8</v>
      </c>
      <c r="O645" s="742">
        <v>4</v>
      </c>
      <c r="P645" s="662">
        <v>150.56</v>
      </c>
      <c r="Q645" s="677">
        <v>0.25</v>
      </c>
      <c r="R645" s="661">
        <v>2</v>
      </c>
      <c r="S645" s="677">
        <v>0.25</v>
      </c>
      <c r="T645" s="742">
        <v>1</v>
      </c>
      <c r="U645" s="700">
        <v>0.25</v>
      </c>
    </row>
    <row r="646" spans="1:21" ht="14.4" customHeight="1" x14ac:dyDescent="0.3">
      <c r="A646" s="660">
        <v>50</v>
      </c>
      <c r="B646" s="661" t="s">
        <v>580</v>
      </c>
      <c r="C646" s="661">
        <v>89301501</v>
      </c>
      <c r="D646" s="740" t="s">
        <v>4513</v>
      </c>
      <c r="E646" s="741" t="s">
        <v>3103</v>
      </c>
      <c r="F646" s="661" t="s">
        <v>3085</v>
      </c>
      <c r="G646" s="661" t="s">
        <v>3112</v>
      </c>
      <c r="H646" s="661" t="s">
        <v>581</v>
      </c>
      <c r="I646" s="661" t="s">
        <v>3379</v>
      </c>
      <c r="J646" s="661" t="s">
        <v>3380</v>
      </c>
      <c r="K646" s="661" t="s">
        <v>3000</v>
      </c>
      <c r="L646" s="662">
        <v>156.86000000000001</v>
      </c>
      <c r="M646" s="662">
        <v>156.86000000000001</v>
      </c>
      <c r="N646" s="661">
        <v>1</v>
      </c>
      <c r="O646" s="742">
        <v>1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50</v>
      </c>
      <c r="B647" s="661" t="s">
        <v>580</v>
      </c>
      <c r="C647" s="661">
        <v>89301501</v>
      </c>
      <c r="D647" s="740" t="s">
        <v>4513</v>
      </c>
      <c r="E647" s="741" t="s">
        <v>3103</v>
      </c>
      <c r="F647" s="661" t="s">
        <v>3085</v>
      </c>
      <c r="G647" s="661" t="s">
        <v>3112</v>
      </c>
      <c r="H647" s="661" t="s">
        <v>581</v>
      </c>
      <c r="I647" s="661" t="s">
        <v>2001</v>
      </c>
      <c r="J647" s="661" t="s">
        <v>2999</v>
      </c>
      <c r="K647" s="661" t="s">
        <v>3000</v>
      </c>
      <c r="L647" s="662">
        <v>156.86000000000001</v>
      </c>
      <c r="M647" s="662">
        <v>156.86000000000001</v>
      </c>
      <c r="N647" s="661">
        <v>1</v>
      </c>
      <c r="O647" s="742">
        <v>1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50</v>
      </c>
      <c r="B648" s="661" t="s">
        <v>580</v>
      </c>
      <c r="C648" s="661">
        <v>89301501</v>
      </c>
      <c r="D648" s="740" t="s">
        <v>4513</v>
      </c>
      <c r="E648" s="741" t="s">
        <v>3103</v>
      </c>
      <c r="F648" s="661" t="s">
        <v>3085</v>
      </c>
      <c r="G648" s="661" t="s">
        <v>3115</v>
      </c>
      <c r="H648" s="661" t="s">
        <v>1608</v>
      </c>
      <c r="I648" s="661" t="s">
        <v>3200</v>
      </c>
      <c r="J648" s="661" t="s">
        <v>3201</v>
      </c>
      <c r="K648" s="661" t="s">
        <v>617</v>
      </c>
      <c r="L648" s="662">
        <v>201.88</v>
      </c>
      <c r="M648" s="662">
        <v>201.88</v>
      </c>
      <c r="N648" s="661">
        <v>1</v>
      </c>
      <c r="O648" s="742">
        <v>1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50</v>
      </c>
      <c r="B649" s="661" t="s">
        <v>580</v>
      </c>
      <c r="C649" s="661">
        <v>89301501</v>
      </c>
      <c r="D649" s="740" t="s">
        <v>4513</v>
      </c>
      <c r="E649" s="741" t="s">
        <v>3103</v>
      </c>
      <c r="F649" s="661" t="s">
        <v>3085</v>
      </c>
      <c r="G649" s="661" t="s">
        <v>3115</v>
      </c>
      <c r="H649" s="661" t="s">
        <v>1608</v>
      </c>
      <c r="I649" s="661" t="s">
        <v>1743</v>
      </c>
      <c r="J649" s="661" t="s">
        <v>1748</v>
      </c>
      <c r="K649" s="661" t="s">
        <v>1092</v>
      </c>
      <c r="L649" s="662">
        <v>130.59</v>
      </c>
      <c r="M649" s="662">
        <v>1828.2599999999998</v>
      </c>
      <c r="N649" s="661">
        <v>14</v>
      </c>
      <c r="O649" s="742">
        <v>7</v>
      </c>
      <c r="P649" s="662">
        <v>522.36</v>
      </c>
      <c r="Q649" s="677">
        <v>0.28571428571428575</v>
      </c>
      <c r="R649" s="661">
        <v>4</v>
      </c>
      <c r="S649" s="677">
        <v>0.2857142857142857</v>
      </c>
      <c r="T649" s="742">
        <v>2</v>
      </c>
      <c r="U649" s="700">
        <v>0.2857142857142857</v>
      </c>
    </row>
    <row r="650" spans="1:21" ht="14.4" customHeight="1" x14ac:dyDescent="0.3">
      <c r="A650" s="660">
        <v>50</v>
      </c>
      <c r="B650" s="661" t="s">
        <v>580</v>
      </c>
      <c r="C650" s="661">
        <v>89301501</v>
      </c>
      <c r="D650" s="740" t="s">
        <v>4513</v>
      </c>
      <c r="E650" s="741" t="s">
        <v>3103</v>
      </c>
      <c r="F650" s="661" t="s">
        <v>3085</v>
      </c>
      <c r="G650" s="661" t="s">
        <v>3115</v>
      </c>
      <c r="H650" s="661" t="s">
        <v>1608</v>
      </c>
      <c r="I650" s="661" t="s">
        <v>1816</v>
      </c>
      <c r="J650" s="661" t="s">
        <v>1821</v>
      </c>
      <c r="K650" s="661" t="s">
        <v>617</v>
      </c>
      <c r="L650" s="662">
        <v>201.88</v>
      </c>
      <c r="M650" s="662">
        <v>2422.5600000000004</v>
      </c>
      <c r="N650" s="661">
        <v>12</v>
      </c>
      <c r="O650" s="742">
        <v>7.5</v>
      </c>
      <c r="P650" s="662">
        <v>201.88</v>
      </c>
      <c r="Q650" s="677">
        <v>8.3333333333333315E-2</v>
      </c>
      <c r="R650" s="661">
        <v>1</v>
      </c>
      <c r="S650" s="677">
        <v>8.3333333333333329E-2</v>
      </c>
      <c r="T650" s="742">
        <v>0.5</v>
      </c>
      <c r="U650" s="700">
        <v>6.6666666666666666E-2</v>
      </c>
    </row>
    <row r="651" spans="1:21" ht="14.4" customHeight="1" x14ac:dyDescent="0.3">
      <c r="A651" s="660">
        <v>50</v>
      </c>
      <c r="B651" s="661" t="s">
        <v>580</v>
      </c>
      <c r="C651" s="661">
        <v>89301501</v>
      </c>
      <c r="D651" s="740" t="s">
        <v>4513</v>
      </c>
      <c r="E651" s="741" t="s">
        <v>3103</v>
      </c>
      <c r="F651" s="661" t="s">
        <v>3085</v>
      </c>
      <c r="G651" s="661" t="s">
        <v>3206</v>
      </c>
      <c r="H651" s="661" t="s">
        <v>1608</v>
      </c>
      <c r="I651" s="661" t="s">
        <v>1693</v>
      </c>
      <c r="J651" s="661" t="s">
        <v>1694</v>
      </c>
      <c r="K651" s="661" t="s">
        <v>1695</v>
      </c>
      <c r="L651" s="662">
        <v>41.89</v>
      </c>
      <c r="M651" s="662">
        <v>41.89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50</v>
      </c>
      <c r="B652" s="661" t="s">
        <v>580</v>
      </c>
      <c r="C652" s="661">
        <v>89301501</v>
      </c>
      <c r="D652" s="740" t="s">
        <v>4513</v>
      </c>
      <c r="E652" s="741" t="s">
        <v>3103</v>
      </c>
      <c r="F652" s="661" t="s">
        <v>3085</v>
      </c>
      <c r="G652" s="661" t="s">
        <v>3116</v>
      </c>
      <c r="H652" s="661" t="s">
        <v>581</v>
      </c>
      <c r="I652" s="661" t="s">
        <v>3117</v>
      </c>
      <c r="J652" s="661" t="s">
        <v>3118</v>
      </c>
      <c r="K652" s="661" t="s">
        <v>3119</v>
      </c>
      <c r="L652" s="662">
        <v>31.43</v>
      </c>
      <c r="M652" s="662">
        <v>62.86</v>
      </c>
      <c r="N652" s="661">
        <v>2</v>
      </c>
      <c r="O652" s="742">
        <v>1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50</v>
      </c>
      <c r="B653" s="661" t="s">
        <v>580</v>
      </c>
      <c r="C653" s="661">
        <v>89301501</v>
      </c>
      <c r="D653" s="740" t="s">
        <v>4513</v>
      </c>
      <c r="E653" s="741" t="s">
        <v>3103</v>
      </c>
      <c r="F653" s="661" t="s">
        <v>3085</v>
      </c>
      <c r="G653" s="661" t="s">
        <v>3116</v>
      </c>
      <c r="H653" s="661" t="s">
        <v>1608</v>
      </c>
      <c r="I653" s="661" t="s">
        <v>1684</v>
      </c>
      <c r="J653" s="661" t="s">
        <v>631</v>
      </c>
      <c r="K653" s="661" t="s">
        <v>1082</v>
      </c>
      <c r="L653" s="662">
        <v>44.89</v>
      </c>
      <c r="M653" s="662">
        <v>987.57999999999993</v>
      </c>
      <c r="N653" s="661">
        <v>22</v>
      </c>
      <c r="O653" s="742">
        <v>12.5</v>
      </c>
      <c r="P653" s="662">
        <v>134.67000000000002</v>
      </c>
      <c r="Q653" s="677">
        <v>0.13636363636363638</v>
      </c>
      <c r="R653" s="661">
        <v>3</v>
      </c>
      <c r="S653" s="677">
        <v>0.13636363636363635</v>
      </c>
      <c r="T653" s="742">
        <v>2</v>
      </c>
      <c r="U653" s="700">
        <v>0.16</v>
      </c>
    </row>
    <row r="654" spans="1:21" ht="14.4" customHeight="1" x14ac:dyDescent="0.3">
      <c r="A654" s="660">
        <v>50</v>
      </c>
      <c r="B654" s="661" t="s">
        <v>580</v>
      </c>
      <c r="C654" s="661">
        <v>89301501</v>
      </c>
      <c r="D654" s="740" t="s">
        <v>4513</v>
      </c>
      <c r="E654" s="741" t="s">
        <v>3103</v>
      </c>
      <c r="F654" s="661" t="s">
        <v>3085</v>
      </c>
      <c r="G654" s="661" t="s">
        <v>3116</v>
      </c>
      <c r="H654" s="661" t="s">
        <v>1608</v>
      </c>
      <c r="I654" s="661" t="s">
        <v>2588</v>
      </c>
      <c r="J654" s="661" t="s">
        <v>2589</v>
      </c>
      <c r="K654" s="661" t="s">
        <v>2590</v>
      </c>
      <c r="L654" s="662">
        <v>60.02</v>
      </c>
      <c r="M654" s="662">
        <v>120.04</v>
      </c>
      <c r="N654" s="661">
        <v>2</v>
      </c>
      <c r="O654" s="742">
        <v>1.5</v>
      </c>
      <c r="P654" s="662">
        <v>60.02</v>
      </c>
      <c r="Q654" s="677">
        <v>0.5</v>
      </c>
      <c r="R654" s="661">
        <v>1</v>
      </c>
      <c r="S654" s="677">
        <v>0.5</v>
      </c>
      <c r="T654" s="742">
        <v>1</v>
      </c>
      <c r="U654" s="700">
        <v>0.66666666666666663</v>
      </c>
    </row>
    <row r="655" spans="1:21" ht="14.4" customHeight="1" x14ac:dyDescent="0.3">
      <c r="A655" s="660">
        <v>50</v>
      </c>
      <c r="B655" s="661" t="s">
        <v>580</v>
      </c>
      <c r="C655" s="661">
        <v>89301501</v>
      </c>
      <c r="D655" s="740" t="s">
        <v>4513</v>
      </c>
      <c r="E655" s="741" t="s">
        <v>3103</v>
      </c>
      <c r="F655" s="661" t="s">
        <v>3085</v>
      </c>
      <c r="G655" s="661" t="s">
        <v>3399</v>
      </c>
      <c r="H655" s="661" t="s">
        <v>1608</v>
      </c>
      <c r="I655" s="661" t="s">
        <v>3616</v>
      </c>
      <c r="J655" s="661" t="s">
        <v>1917</v>
      </c>
      <c r="K655" s="661" t="s">
        <v>614</v>
      </c>
      <c r="L655" s="662">
        <v>164.15</v>
      </c>
      <c r="M655" s="662">
        <v>164.15</v>
      </c>
      <c r="N655" s="661">
        <v>1</v>
      </c>
      <c r="O655" s="742">
        <v>1</v>
      </c>
      <c r="P655" s="662">
        <v>164.15</v>
      </c>
      <c r="Q655" s="677">
        <v>1</v>
      </c>
      <c r="R655" s="661">
        <v>1</v>
      </c>
      <c r="S655" s="677">
        <v>1</v>
      </c>
      <c r="T655" s="742">
        <v>1</v>
      </c>
      <c r="U655" s="700">
        <v>1</v>
      </c>
    </row>
    <row r="656" spans="1:21" ht="14.4" customHeight="1" x14ac:dyDescent="0.3">
      <c r="A656" s="660">
        <v>50</v>
      </c>
      <c r="B656" s="661" t="s">
        <v>580</v>
      </c>
      <c r="C656" s="661">
        <v>89301501</v>
      </c>
      <c r="D656" s="740" t="s">
        <v>4513</v>
      </c>
      <c r="E656" s="741" t="s">
        <v>3103</v>
      </c>
      <c r="F656" s="661" t="s">
        <v>3085</v>
      </c>
      <c r="G656" s="661" t="s">
        <v>3124</v>
      </c>
      <c r="H656" s="661" t="s">
        <v>581</v>
      </c>
      <c r="I656" s="661" t="s">
        <v>965</v>
      </c>
      <c r="J656" s="661" t="s">
        <v>1045</v>
      </c>
      <c r="K656" s="661" t="s">
        <v>3403</v>
      </c>
      <c r="L656" s="662">
        <v>128.9</v>
      </c>
      <c r="M656" s="662">
        <v>386.70000000000005</v>
      </c>
      <c r="N656" s="661">
        <v>3</v>
      </c>
      <c r="O656" s="742">
        <v>1.5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50</v>
      </c>
      <c r="B657" s="661" t="s">
        <v>580</v>
      </c>
      <c r="C657" s="661">
        <v>89301501</v>
      </c>
      <c r="D657" s="740" t="s">
        <v>4513</v>
      </c>
      <c r="E657" s="741" t="s">
        <v>3103</v>
      </c>
      <c r="F657" s="661" t="s">
        <v>3085</v>
      </c>
      <c r="G657" s="661" t="s">
        <v>3124</v>
      </c>
      <c r="H657" s="661" t="s">
        <v>581</v>
      </c>
      <c r="I657" s="661" t="s">
        <v>1268</v>
      </c>
      <c r="J657" s="661" t="s">
        <v>1045</v>
      </c>
      <c r="K657" s="661" t="s">
        <v>3750</v>
      </c>
      <c r="L657" s="662">
        <v>64.45</v>
      </c>
      <c r="M657" s="662">
        <v>128.9</v>
      </c>
      <c r="N657" s="661">
        <v>2</v>
      </c>
      <c r="O657" s="742">
        <v>1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50</v>
      </c>
      <c r="B658" s="661" t="s">
        <v>580</v>
      </c>
      <c r="C658" s="661">
        <v>89301501</v>
      </c>
      <c r="D658" s="740" t="s">
        <v>4513</v>
      </c>
      <c r="E658" s="741" t="s">
        <v>3103</v>
      </c>
      <c r="F658" s="661" t="s">
        <v>3085</v>
      </c>
      <c r="G658" s="661" t="s">
        <v>3751</v>
      </c>
      <c r="H658" s="661" t="s">
        <v>581</v>
      </c>
      <c r="I658" s="661" t="s">
        <v>3752</v>
      </c>
      <c r="J658" s="661" t="s">
        <v>3753</v>
      </c>
      <c r="K658" s="661" t="s">
        <v>3754</v>
      </c>
      <c r="L658" s="662">
        <v>0</v>
      </c>
      <c r="M658" s="662">
        <v>0</v>
      </c>
      <c r="N658" s="661">
        <v>1</v>
      </c>
      <c r="O658" s="742">
        <v>0.5</v>
      </c>
      <c r="P658" s="662"/>
      <c r="Q658" s="677"/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50</v>
      </c>
      <c r="B659" s="661" t="s">
        <v>580</v>
      </c>
      <c r="C659" s="661">
        <v>89301501</v>
      </c>
      <c r="D659" s="740" t="s">
        <v>4513</v>
      </c>
      <c r="E659" s="741" t="s">
        <v>3103</v>
      </c>
      <c r="F659" s="661" t="s">
        <v>3085</v>
      </c>
      <c r="G659" s="661" t="s">
        <v>3127</v>
      </c>
      <c r="H659" s="661" t="s">
        <v>581</v>
      </c>
      <c r="I659" s="661" t="s">
        <v>3128</v>
      </c>
      <c r="J659" s="661" t="s">
        <v>3129</v>
      </c>
      <c r="K659" s="661" t="s">
        <v>3130</v>
      </c>
      <c r="L659" s="662">
        <v>0</v>
      </c>
      <c r="M659" s="662">
        <v>0</v>
      </c>
      <c r="N659" s="661">
        <v>11</v>
      </c>
      <c r="O659" s="742">
        <v>5.5</v>
      </c>
      <c r="P659" s="662">
        <v>0</v>
      </c>
      <c r="Q659" s="677"/>
      <c r="R659" s="661">
        <v>2</v>
      </c>
      <c r="S659" s="677">
        <v>0.18181818181818182</v>
      </c>
      <c r="T659" s="742">
        <v>1</v>
      </c>
      <c r="U659" s="700">
        <v>0.18181818181818182</v>
      </c>
    </row>
    <row r="660" spans="1:21" ht="14.4" customHeight="1" x14ac:dyDescent="0.3">
      <c r="A660" s="660">
        <v>50</v>
      </c>
      <c r="B660" s="661" t="s">
        <v>580</v>
      </c>
      <c r="C660" s="661">
        <v>89301501</v>
      </c>
      <c r="D660" s="740" t="s">
        <v>4513</v>
      </c>
      <c r="E660" s="741" t="s">
        <v>3103</v>
      </c>
      <c r="F660" s="661" t="s">
        <v>3085</v>
      </c>
      <c r="G660" s="661" t="s">
        <v>3127</v>
      </c>
      <c r="H660" s="661" t="s">
        <v>581</v>
      </c>
      <c r="I660" s="661" t="s">
        <v>1033</v>
      </c>
      <c r="J660" s="661" t="s">
        <v>3129</v>
      </c>
      <c r="K660" s="661" t="s">
        <v>3215</v>
      </c>
      <c r="L660" s="662">
        <v>66.599999999999994</v>
      </c>
      <c r="M660" s="662">
        <v>66.599999999999994</v>
      </c>
      <c r="N660" s="661">
        <v>1</v>
      </c>
      <c r="O660" s="742">
        <v>0.5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50</v>
      </c>
      <c r="B661" s="661" t="s">
        <v>580</v>
      </c>
      <c r="C661" s="661">
        <v>89301501</v>
      </c>
      <c r="D661" s="740" t="s">
        <v>4513</v>
      </c>
      <c r="E661" s="741" t="s">
        <v>3103</v>
      </c>
      <c r="F661" s="661" t="s">
        <v>3085</v>
      </c>
      <c r="G661" s="661" t="s">
        <v>3421</v>
      </c>
      <c r="H661" s="661" t="s">
        <v>581</v>
      </c>
      <c r="I661" s="661" t="s">
        <v>3755</v>
      </c>
      <c r="J661" s="661" t="s">
        <v>3423</v>
      </c>
      <c r="K661" s="661" t="s">
        <v>3626</v>
      </c>
      <c r="L661" s="662">
        <v>0</v>
      </c>
      <c r="M661" s="662">
        <v>0</v>
      </c>
      <c r="N661" s="661">
        <v>1</v>
      </c>
      <c r="O661" s="742">
        <v>1</v>
      </c>
      <c r="P661" s="662"/>
      <c r="Q661" s="677"/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50</v>
      </c>
      <c r="B662" s="661" t="s">
        <v>580</v>
      </c>
      <c r="C662" s="661">
        <v>89301501</v>
      </c>
      <c r="D662" s="740" t="s">
        <v>4513</v>
      </c>
      <c r="E662" s="741" t="s">
        <v>3103</v>
      </c>
      <c r="F662" s="661" t="s">
        <v>3085</v>
      </c>
      <c r="G662" s="661" t="s">
        <v>3131</v>
      </c>
      <c r="H662" s="661" t="s">
        <v>1608</v>
      </c>
      <c r="I662" s="661" t="s">
        <v>1772</v>
      </c>
      <c r="J662" s="661" t="s">
        <v>1773</v>
      </c>
      <c r="K662" s="661" t="s">
        <v>1774</v>
      </c>
      <c r="L662" s="662">
        <v>58.29</v>
      </c>
      <c r="M662" s="662">
        <v>58.29</v>
      </c>
      <c r="N662" s="661">
        <v>1</v>
      </c>
      <c r="O662" s="742">
        <v>0.5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50</v>
      </c>
      <c r="B663" s="661" t="s">
        <v>580</v>
      </c>
      <c r="C663" s="661">
        <v>89301501</v>
      </c>
      <c r="D663" s="740" t="s">
        <v>4513</v>
      </c>
      <c r="E663" s="741" t="s">
        <v>3103</v>
      </c>
      <c r="F663" s="661" t="s">
        <v>3085</v>
      </c>
      <c r="G663" s="661" t="s">
        <v>3131</v>
      </c>
      <c r="H663" s="661" t="s">
        <v>1608</v>
      </c>
      <c r="I663" s="661" t="s">
        <v>1772</v>
      </c>
      <c r="J663" s="661" t="s">
        <v>1773</v>
      </c>
      <c r="K663" s="661" t="s">
        <v>1774</v>
      </c>
      <c r="L663" s="662">
        <v>48.35</v>
      </c>
      <c r="M663" s="662">
        <v>48.35</v>
      </c>
      <c r="N663" s="661">
        <v>1</v>
      </c>
      <c r="O663" s="742">
        <v>0.5</v>
      </c>
      <c r="P663" s="662"/>
      <c r="Q663" s="677">
        <v>0</v>
      </c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50</v>
      </c>
      <c r="B664" s="661" t="s">
        <v>580</v>
      </c>
      <c r="C664" s="661">
        <v>89301501</v>
      </c>
      <c r="D664" s="740" t="s">
        <v>4513</v>
      </c>
      <c r="E664" s="741" t="s">
        <v>3103</v>
      </c>
      <c r="F664" s="661" t="s">
        <v>3085</v>
      </c>
      <c r="G664" s="661" t="s">
        <v>3756</v>
      </c>
      <c r="H664" s="661" t="s">
        <v>581</v>
      </c>
      <c r="I664" s="661" t="s">
        <v>1076</v>
      </c>
      <c r="J664" s="661" t="s">
        <v>1077</v>
      </c>
      <c r="K664" s="661" t="s">
        <v>1078</v>
      </c>
      <c r="L664" s="662">
        <v>24.18</v>
      </c>
      <c r="M664" s="662">
        <v>24.18</v>
      </c>
      <c r="N664" s="661">
        <v>1</v>
      </c>
      <c r="O664" s="742">
        <v>0.5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50</v>
      </c>
      <c r="B665" s="661" t="s">
        <v>580</v>
      </c>
      <c r="C665" s="661">
        <v>89301501</v>
      </c>
      <c r="D665" s="740" t="s">
        <v>4513</v>
      </c>
      <c r="E665" s="741" t="s">
        <v>3103</v>
      </c>
      <c r="F665" s="661" t="s">
        <v>3085</v>
      </c>
      <c r="G665" s="661" t="s">
        <v>3757</v>
      </c>
      <c r="H665" s="661" t="s">
        <v>581</v>
      </c>
      <c r="I665" s="661" t="s">
        <v>1287</v>
      </c>
      <c r="J665" s="661" t="s">
        <v>1288</v>
      </c>
      <c r="K665" s="661" t="s">
        <v>3758</v>
      </c>
      <c r="L665" s="662">
        <v>24.61</v>
      </c>
      <c r="M665" s="662">
        <v>24.61</v>
      </c>
      <c r="N665" s="661">
        <v>1</v>
      </c>
      <c r="O665" s="742">
        <v>0.5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50</v>
      </c>
      <c r="B666" s="661" t="s">
        <v>580</v>
      </c>
      <c r="C666" s="661">
        <v>89301501</v>
      </c>
      <c r="D666" s="740" t="s">
        <v>4513</v>
      </c>
      <c r="E666" s="741" t="s">
        <v>3103</v>
      </c>
      <c r="F666" s="661" t="s">
        <v>3085</v>
      </c>
      <c r="G666" s="661" t="s">
        <v>3634</v>
      </c>
      <c r="H666" s="661" t="s">
        <v>581</v>
      </c>
      <c r="I666" s="661" t="s">
        <v>652</v>
      </c>
      <c r="J666" s="661" t="s">
        <v>3635</v>
      </c>
      <c r="K666" s="661" t="s">
        <v>3281</v>
      </c>
      <c r="L666" s="662">
        <v>31.95</v>
      </c>
      <c r="M666" s="662">
        <v>63.9</v>
      </c>
      <c r="N666" s="661">
        <v>2</v>
      </c>
      <c r="O666" s="742">
        <v>1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50</v>
      </c>
      <c r="B667" s="661" t="s">
        <v>580</v>
      </c>
      <c r="C667" s="661">
        <v>89301501</v>
      </c>
      <c r="D667" s="740" t="s">
        <v>4513</v>
      </c>
      <c r="E667" s="741" t="s">
        <v>3103</v>
      </c>
      <c r="F667" s="661" t="s">
        <v>3085</v>
      </c>
      <c r="G667" s="661" t="s">
        <v>3220</v>
      </c>
      <c r="H667" s="661" t="s">
        <v>581</v>
      </c>
      <c r="I667" s="661" t="s">
        <v>1104</v>
      </c>
      <c r="J667" s="661" t="s">
        <v>1105</v>
      </c>
      <c r="K667" s="661" t="s">
        <v>1106</v>
      </c>
      <c r="L667" s="662">
        <v>24.22</v>
      </c>
      <c r="M667" s="662">
        <v>24.22</v>
      </c>
      <c r="N667" s="661">
        <v>1</v>
      </c>
      <c r="O667" s="742">
        <v>0.5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50</v>
      </c>
      <c r="B668" s="661" t="s">
        <v>580</v>
      </c>
      <c r="C668" s="661">
        <v>89301501</v>
      </c>
      <c r="D668" s="740" t="s">
        <v>4513</v>
      </c>
      <c r="E668" s="741" t="s">
        <v>3103</v>
      </c>
      <c r="F668" s="661" t="s">
        <v>3085</v>
      </c>
      <c r="G668" s="661" t="s">
        <v>3220</v>
      </c>
      <c r="H668" s="661" t="s">
        <v>581</v>
      </c>
      <c r="I668" s="661" t="s">
        <v>3759</v>
      </c>
      <c r="J668" s="661" t="s">
        <v>796</v>
      </c>
      <c r="K668" s="661" t="s">
        <v>3708</v>
      </c>
      <c r="L668" s="662">
        <v>0</v>
      </c>
      <c r="M668" s="662">
        <v>0</v>
      </c>
      <c r="N668" s="661">
        <v>1</v>
      </c>
      <c r="O668" s="742">
        <v>0.5</v>
      </c>
      <c r="P668" s="662"/>
      <c r="Q668" s="677"/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50</v>
      </c>
      <c r="B669" s="661" t="s">
        <v>580</v>
      </c>
      <c r="C669" s="661">
        <v>89301501</v>
      </c>
      <c r="D669" s="740" t="s">
        <v>4513</v>
      </c>
      <c r="E669" s="741" t="s">
        <v>3103</v>
      </c>
      <c r="F669" s="661" t="s">
        <v>3085</v>
      </c>
      <c r="G669" s="661" t="s">
        <v>3140</v>
      </c>
      <c r="H669" s="661" t="s">
        <v>581</v>
      </c>
      <c r="I669" s="661" t="s">
        <v>3141</v>
      </c>
      <c r="J669" s="661" t="s">
        <v>3142</v>
      </c>
      <c r="K669" s="661" t="s">
        <v>3143</v>
      </c>
      <c r="L669" s="662">
        <v>47.94</v>
      </c>
      <c r="M669" s="662">
        <v>47.94</v>
      </c>
      <c r="N669" s="661">
        <v>1</v>
      </c>
      <c r="O669" s="742">
        <v>0.5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50</v>
      </c>
      <c r="B670" s="661" t="s">
        <v>580</v>
      </c>
      <c r="C670" s="661">
        <v>89301501</v>
      </c>
      <c r="D670" s="740" t="s">
        <v>4513</v>
      </c>
      <c r="E670" s="741" t="s">
        <v>3103</v>
      </c>
      <c r="F670" s="661" t="s">
        <v>3085</v>
      </c>
      <c r="G670" s="661" t="s">
        <v>3320</v>
      </c>
      <c r="H670" s="661" t="s">
        <v>581</v>
      </c>
      <c r="I670" s="661" t="s">
        <v>3443</v>
      </c>
      <c r="J670" s="661" t="s">
        <v>3322</v>
      </c>
      <c r="K670" s="661" t="s">
        <v>3444</v>
      </c>
      <c r="L670" s="662">
        <v>0</v>
      </c>
      <c r="M670" s="662">
        <v>0</v>
      </c>
      <c r="N670" s="661">
        <v>1</v>
      </c>
      <c r="O670" s="742">
        <v>0.5</v>
      </c>
      <c r="P670" s="662">
        <v>0</v>
      </c>
      <c r="Q670" s="677"/>
      <c r="R670" s="661">
        <v>1</v>
      </c>
      <c r="S670" s="677">
        <v>1</v>
      </c>
      <c r="T670" s="742">
        <v>0.5</v>
      </c>
      <c r="U670" s="700">
        <v>1</v>
      </c>
    </row>
    <row r="671" spans="1:21" ht="14.4" customHeight="1" x14ac:dyDescent="0.3">
      <c r="A671" s="660">
        <v>50</v>
      </c>
      <c r="B671" s="661" t="s">
        <v>580</v>
      </c>
      <c r="C671" s="661">
        <v>89301501</v>
      </c>
      <c r="D671" s="740" t="s">
        <v>4513</v>
      </c>
      <c r="E671" s="741" t="s">
        <v>3103</v>
      </c>
      <c r="F671" s="661" t="s">
        <v>3085</v>
      </c>
      <c r="G671" s="661" t="s">
        <v>3227</v>
      </c>
      <c r="H671" s="661" t="s">
        <v>1608</v>
      </c>
      <c r="I671" s="661" t="s">
        <v>1780</v>
      </c>
      <c r="J671" s="661" t="s">
        <v>1781</v>
      </c>
      <c r="K671" s="661" t="s">
        <v>1782</v>
      </c>
      <c r="L671" s="662">
        <v>25.07</v>
      </c>
      <c r="M671" s="662">
        <v>25.07</v>
      </c>
      <c r="N671" s="661">
        <v>1</v>
      </c>
      <c r="O671" s="742">
        <v>0.5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50</v>
      </c>
      <c r="B672" s="661" t="s">
        <v>580</v>
      </c>
      <c r="C672" s="661">
        <v>89301501</v>
      </c>
      <c r="D672" s="740" t="s">
        <v>4513</v>
      </c>
      <c r="E672" s="741" t="s">
        <v>3103</v>
      </c>
      <c r="F672" s="661" t="s">
        <v>3085</v>
      </c>
      <c r="G672" s="661" t="s">
        <v>3144</v>
      </c>
      <c r="H672" s="661" t="s">
        <v>1608</v>
      </c>
      <c r="I672" s="661" t="s">
        <v>1909</v>
      </c>
      <c r="J672" s="661" t="s">
        <v>1910</v>
      </c>
      <c r="K672" s="661" t="s">
        <v>1911</v>
      </c>
      <c r="L672" s="662">
        <v>97.68</v>
      </c>
      <c r="M672" s="662">
        <v>586.08000000000004</v>
      </c>
      <c r="N672" s="661">
        <v>6</v>
      </c>
      <c r="O672" s="742">
        <v>3</v>
      </c>
      <c r="P672" s="662">
        <v>97.68</v>
      </c>
      <c r="Q672" s="677">
        <v>0.16666666666666666</v>
      </c>
      <c r="R672" s="661">
        <v>1</v>
      </c>
      <c r="S672" s="677">
        <v>0.16666666666666666</v>
      </c>
      <c r="T672" s="742">
        <v>0.5</v>
      </c>
      <c r="U672" s="700">
        <v>0.16666666666666666</v>
      </c>
    </row>
    <row r="673" spans="1:21" ht="14.4" customHeight="1" x14ac:dyDescent="0.3">
      <c r="A673" s="660">
        <v>50</v>
      </c>
      <c r="B673" s="661" t="s">
        <v>580</v>
      </c>
      <c r="C673" s="661">
        <v>89301501</v>
      </c>
      <c r="D673" s="740" t="s">
        <v>4513</v>
      </c>
      <c r="E673" s="741" t="s">
        <v>3103</v>
      </c>
      <c r="F673" s="661" t="s">
        <v>3085</v>
      </c>
      <c r="G673" s="661" t="s">
        <v>3144</v>
      </c>
      <c r="H673" s="661" t="s">
        <v>581</v>
      </c>
      <c r="I673" s="661" t="s">
        <v>604</v>
      </c>
      <c r="J673" s="661" t="s">
        <v>605</v>
      </c>
      <c r="K673" s="661" t="s">
        <v>606</v>
      </c>
      <c r="L673" s="662">
        <v>104.66</v>
      </c>
      <c r="M673" s="662">
        <v>627.95999999999992</v>
      </c>
      <c r="N673" s="661">
        <v>6</v>
      </c>
      <c r="O673" s="742">
        <v>3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50</v>
      </c>
      <c r="B674" s="661" t="s">
        <v>580</v>
      </c>
      <c r="C674" s="661">
        <v>89301501</v>
      </c>
      <c r="D674" s="740" t="s">
        <v>4513</v>
      </c>
      <c r="E674" s="741" t="s">
        <v>3103</v>
      </c>
      <c r="F674" s="661" t="s">
        <v>3085</v>
      </c>
      <c r="G674" s="661" t="s">
        <v>3144</v>
      </c>
      <c r="H674" s="661" t="s">
        <v>581</v>
      </c>
      <c r="I674" s="661" t="s">
        <v>3760</v>
      </c>
      <c r="J674" s="661" t="s">
        <v>3330</v>
      </c>
      <c r="K674" s="661" t="s">
        <v>1911</v>
      </c>
      <c r="L674" s="662">
        <v>387.19</v>
      </c>
      <c r="M674" s="662">
        <v>387.19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50</v>
      </c>
      <c r="B675" s="661" t="s">
        <v>580</v>
      </c>
      <c r="C675" s="661">
        <v>89301501</v>
      </c>
      <c r="D675" s="740" t="s">
        <v>4513</v>
      </c>
      <c r="E675" s="741" t="s">
        <v>3103</v>
      </c>
      <c r="F675" s="661" t="s">
        <v>3085</v>
      </c>
      <c r="G675" s="661" t="s">
        <v>3149</v>
      </c>
      <c r="H675" s="661" t="s">
        <v>581</v>
      </c>
      <c r="I675" s="661" t="s">
        <v>3150</v>
      </c>
      <c r="J675" s="661" t="s">
        <v>3151</v>
      </c>
      <c r="K675" s="661" t="s">
        <v>3028</v>
      </c>
      <c r="L675" s="662">
        <v>0</v>
      </c>
      <c r="M675" s="662">
        <v>0</v>
      </c>
      <c r="N675" s="661">
        <v>11</v>
      </c>
      <c r="O675" s="742">
        <v>6</v>
      </c>
      <c r="P675" s="662">
        <v>0</v>
      </c>
      <c r="Q675" s="677"/>
      <c r="R675" s="661">
        <v>2</v>
      </c>
      <c r="S675" s="677">
        <v>0.18181818181818182</v>
      </c>
      <c r="T675" s="742">
        <v>1</v>
      </c>
      <c r="U675" s="700">
        <v>0.16666666666666666</v>
      </c>
    </row>
    <row r="676" spans="1:21" ht="14.4" customHeight="1" x14ac:dyDescent="0.3">
      <c r="A676" s="660">
        <v>50</v>
      </c>
      <c r="B676" s="661" t="s">
        <v>580</v>
      </c>
      <c r="C676" s="661">
        <v>89301501</v>
      </c>
      <c r="D676" s="740" t="s">
        <v>4513</v>
      </c>
      <c r="E676" s="741" t="s">
        <v>3103</v>
      </c>
      <c r="F676" s="661" t="s">
        <v>3085</v>
      </c>
      <c r="G676" s="661" t="s">
        <v>3149</v>
      </c>
      <c r="H676" s="661" t="s">
        <v>581</v>
      </c>
      <c r="I676" s="661" t="s">
        <v>1153</v>
      </c>
      <c r="J676" s="661" t="s">
        <v>1143</v>
      </c>
      <c r="K676" s="661" t="s">
        <v>864</v>
      </c>
      <c r="L676" s="662">
        <v>30.65</v>
      </c>
      <c r="M676" s="662">
        <v>30.65</v>
      </c>
      <c r="N676" s="661">
        <v>1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50</v>
      </c>
      <c r="B677" s="661" t="s">
        <v>580</v>
      </c>
      <c r="C677" s="661">
        <v>89301501</v>
      </c>
      <c r="D677" s="740" t="s">
        <v>4513</v>
      </c>
      <c r="E677" s="741" t="s">
        <v>3103</v>
      </c>
      <c r="F677" s="661" t="s">
        <v>3085</v>
      </c>
      <c r="G677" s="661" t="s">
        <v>3149</v>
      </c>
      <c r="H677" s="661" t="s">
        <v>581</v>
      </c>
      <c r="I677" s="661" t="s">
        <v>1153</v>
      </c>
      <c r="J677" s="661" t="s">
        <v>1143</v>
      </c>
      <c r="K677" s="661" t="s">
        <v>864</v>
      </c>
      <c r="L677" s="662">
        <v>27.57</v>
      </c>
      <c r="M677" s="662">
        <v>27.57</v>
      </c>
      <c r="N677" s="661">
        <v>1</v>
      </c>
      <c r="O677" s="742">
        <v>0.5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50</v>
      </c>
      <c r="B678" s="661" t="s">
        <v>580</v>
      </c>
      <c r="C678" s="661">
        <v>89301501</v>
      </c>
      <c r="D678" s="740" t="s">
        <v>4513</v>
      </c>
      <c r="E678" s="741" t="s">
        <v>3103</v>
      </c>
      <c r="F678" s="661" t="s">
        <v>3085</v>
      </c>
      <c r="G678" s="661" t="s">
        <v>3149</v>
      </c>
      <c r="H678" s="661" t="s">
        <v>581</v>
      </c>
      <c r="I678" s="661" t="s">
        <v>1142</v>
      </c>
      <c r="J678" s="661" t="s">
        <v>1143</v>
      </c>
      <c r="K678" s="661" t="s">
        <v>1144</v>
      </c>
      <c r="L678" s="662">
        <v>61.29</v>
      </c>
      <c r="M678" s="662">
        <v>122.58</v>
      </c>
      <c r="N678" s="661">
        <v>2</v>
      </c>
      <c r="O678" s="742">
        <v>1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50</v>
      </c>
      <c r="B679" s="661" t="s">
        <v>580</v>
      </c>
      <c r="C679" s="661">
        <v>89301501</v>
      </c>
      <c r="D679" s="740" t="s">
        <v>4513</v>
      </c>
      <c r="E679" s="741" t="s">
        <v>3103</v>
      </c>
      <c r="F679" s="661" t="s">
        <v>3085</v>
      </c>
      <c r="G679" s="661" t="s">
        <v>3149</v>
      </c>
      <c r="H679" s="661" t="s">
        <v>581</v>
      </c>
      <c r="I679" s="661" t="s">
        <v>1037</v>
      </c>
      <c r="J679" s="661" t="s">
        <v>3151</v>
      </c>
      <c r="K679" s="661" t="s">
        <v>3154</v>
      </c>
      <c r="L679" s="662">
        <v>12.26</v>
      </c>
      <c r="M679" s="662">
        <v>49.04</v>
      </c>
      <c r="N679" s="661">
        <v>4</v>
      </c>
      <c r="O679" s="742">
        <v>2</v>
      </c>
      <c r="P679" s="662"/>
      <c r="Q679" s="677">
        <v>0</v>
      </c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50</v>
      </c>
      <c r="B680" s="661" t="s">
        <v>580</v>
      </c>
      <c r="C680" s="661">
        <v>89301501</v>
      </c>
      <c r="D680" s="740" t="s">
        <v>4513</v>
      </c>
      <c r="E680" s="741" t="s">
        <v>3103</v>
      </c>
      <c r="F680" s="661" t="s">
        <v>3085</v>
      </c>
      <c r="G680" s="661" t="s">
        <v>3149</v>
      </c>
      <c r="H680" s="661" t="s">
        <v>581</v>
      </c>
      <c r="I680" s="661" t="s">
        <v>1037</v>
      </c>
      <c r="J680" s="661" t="s">
        <v>3151</v>
      </c>
      <c r="K680" s="661" t="s">
        <v>3154</v>
      </c>
      <c r="L680" s="662">
        <v>11.03</v>
      </c>
      <c r="M680" s="662">
        <v>99.27</v>
      </c>
      <c r="N680" s="661">
        <v>9</v>
      </c>
      <c r="O680" s="742">
        <v>5</v>
      </c>
      <c r="P680" s="662">
        <v>22.06</v>
      </c>
      <c r="Q680" s="677">
        <v>0.22222222222222221</v>
      </c>
      <c r="R680" s="661">
        <v>2</v>
      </c>
      <c r="S680" s="677">
        <v>0.22222222222222221</v>
      </c>
      <c r="T680" s="742">
        <v>1.5</v>
      </c>
      <c r="U680" s="700">
        <v>0.3</v>
      </c>
    </row>
    <row r="681" spans="1:21" ht="14.4" customHeight="1" x14ac:dyDescent="0.3">
      <c r="A681" s="660">
        <v>50</v>
      </c>
      <c r="B681" s="661" t="s">
        <v>580</v>
      </c>
      <c r="C681" s="661">
        <v>89301501</v>
      </c>
      <c r="D681" s="740" t="s">
        <v>4513</v>
      </c>
      <c r="E681" s="741" t="s">
        <v>3103</v>
      </c>
      <c r="F681" s="661" t="s">
        <v>3085</v>
      </c>
      <c r="G681" s="661" t="s">
        <v>3149</v>
      </c>
      <c r="H681" s="661" t="s">
        <v>581</v>
      </c>
      <c r="I681" s="661" t="s">
        <v>1155</v>
      </c>
      <c r="J681" s="661" t="s">
        <v>1143</v>
      </c>
      <c r="K681" s="661" t="s">
        <v>1156</v>
      </c>
      <c r="L681" s="662">
        <v>12.26</v>
      </c>
      <c r="M681" s="662">
        <v>49.04</v>
      </c>
      <c r="N681" s="661">
        <v>4</v>
      </c>
      <c r="O681" s="742">
        <v>2</v>
      </c>
      <c r="P681" s="662">
        <v>12.26</v>
      </c>
      <c r="Q681" s="677">
        <v>0.25</v>
      </c>
      <c r="R681" s="661">
        <v>1</v>
      </c>
      <c r="S681" s="677">
        <v>0.25</v>
      </c>
      <c r="T681" s="742">
        <v>0.5</v>
      </c>
      <c r="U681" s="700">
        <v>0.25</v>
      </c>
    </row>
    <row r="682" spans="1:21" ht="14.4" customHeight="1" x14ac:dyDescent="0.3">
      <c r="A682" s="660">
        <v>50</v>
      </c>
      <c r="B682" s="661" t="s">
        <v>580</v>
      </c>
      <c r="C682" s="661">
        <v>89301501</v>
      </c>
      <c r="D682" s="740" t="s">
        <v>4513</v>
      </c>
      <c r="E682" s="741" t="s">
        <v>3103</v>
      </c>
      <c r="F682" s="661" t="s">
        <v>3085</v>
      </c>
      <c r="G682" s="661" t="s">
        <v>3149</v>
      </c>
      <c r="H682" s="661" t="s">
        <v>581</v>
      </c>
      <c r="I682" s="661" t="s">
        <v>1155</v>
      </c>
      <c r="J682" s="661" t="s">
        <v>1143</v>
      </c>
      <c r="K682" s="661" t="s">
        <v>1156</v>
      </c>
      <c r="L682" s="662">
        <v>11.03</v>
      </c>
      <c r="M682" s="662">
        <v>11.03</v>
      </c>
      <c r="N682" s="661">
        <v>1</v>
      </c>
      <c r="O682" s="742">
        <v>0.5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50</v>
      </c>
      <c r="B683" s="661" t="s">
        <v>580</v>
      </c>
      <c r="C683" s="661">
        <v>89301501</v>
      </c>
      <c r="D683" s="740" t="s">
        <v>4513</v>
      </c>
      <c r="E683" s="741" t="s">
        <v>3103</v>
      </c>
      <c r="F683" s="661" t="s">
        <v>3085</v>
      </c>
      <c r="G683" s="661" t="s">
        <v>3479</v>
      </c>
      <c r="H683" s="661" t="s">
        <v>581</v>
      </c>
      <c r="I683" s="661" t="s">
        <v>929</v>
      </c>
      <c r="J683" s="661" t="s">
        <v>3480</v>
      </c>
      <c r="K683" s="661" t="s">
        <v>3481</v>
      </c>
      <c r="L683" s="662">
        <v>91.14</v>
      </c>
      <c r="M683" s="662">
        <v>91.14</v>
      </c>
      <c r="N683" s="661">
        <v>1</v>
      </c>
      <c r="O683" s="742">
        <v>1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50</v>
      </c>
      <c r="B684" s="661" t="s">
        <v>580</v>
      </c>
      <c r="C684" s="661">
        <v>89301501</v>
      </c>
      <c r="D684" s="740" t="s">
        <v>4513</v>
      </c>
      <c r="E684" s="741" t="s">
        <v>3103</v>
      </c>
      <c r="F684" s="661" t="s">
        <v>3085</v>
      </c>
      <c r="G684" s="661" t="s">
        <v>3482</v>
      </c>
      <c r="H684" s="661" t="s">
        <v>1608</v>
      </c>
      <c r="I684" s="661" t="s">
        <v>3761</v>
      </c>
      <c r="J684" s="661" t="s">
        <v>3762</v>
      </c>
      <c r="K684" s="661" t="s">
        <v>3763</v>
      </c>
      <c r="L684" s="662">
        <v>48.98</v>
      </c>
      <c r="M684" s="662">
        <v>48.98</v>
      </c>
      <c r="N684" s="661">
        <v>1</v>
      </c>
      <c r="O684" s="742">
        <v>0.5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50</v>
      </c>
      <c r="B685" s="661" t="s">
        <v>580</v>
      </c>
      <c r="C685" s="661">
        <v>89301501</v>
      </c>
      <c r="D685" s="740" t="s">
        <v>4513</v>
      </c>
      <c r="E685" s="741" t="s">
        <v>3103</v>
      </c>
      <c r="F685" s="661" t="s">
        <v>3085</v>
      </c>
      <c r="G685" s="661" t="s">
        <v>3764</v>
      </c>
      <c r="H685" s="661" t="s">
        <v>581</v>
      </c>
      <c r="I685" s="661" t="s">
        <v>3765</v>
      </c>
      <c r="J685" s="661" t="s">
        <v>3766</v>
      </c>
      <c r="K685" s="661" t="s">
        <v>3767</v>
      </c>
      <c r="L685" s="662">
        <v>0</v>
      </c>
      <c r="M685" s="662">
        <v>0</v>
      </c>
      <c r="N685" s="661">
        <v>1</v>
      </c>
      <c r="O685" s="742">
        <v>1</v>
      </c>
      <c r="P685" s="662"/>
      <c r="Q685" s="677"/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50</v>
      </c>
      <c r="B686" s="661" t="s">
        <v>580</v>
      </c>
      <c r="C686" s="661">
        <v>89301501</v>
      </c>
      <c r="D686" s="740" t="s">
        <v>4513</v>
      </c>
      <c r="E686" s="741" t="s">
        <v>3103</v>
      </c>
      <c r="F686" s="661" t="s">
        <v>3085</v>
      </c>
      <c r="G686" s="661" t="s">
        <v>3155</v>
      </c>
      <c r="H686" s="661" t="s">
        <v>1608</v>
      </c>
      <c r="I686" s="661" t="s">
        <v>1876</v>
      </c>
      <c r="J686" s="661" t="s">
        <v>1701</v>
      </c>
      <c r="K686" s="661" t="s">
        <v>1877</v>
      </c>
      <c r="L686" s="662">
        <v>106.31</v>
      </c>
      <c r="M686" s="662">
        <v>106.31</v>
      </c>
      <c r="N686" s="661">
        <v>1</v>
      </c>
      <c r="O686" s="742">
        <v>0.5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50</v>
      </c>
      <c r="B687" s="661" t="s">
        <v>580</v>
      </c>
      <c r="C687" s="661">
        <v>89301501</v>
      </c>
      <c r="D687" s="740" t="s">
        <v>4513</v>
      </c>
      <c r="E687" s="741" t="s">
        <v>3103</v>
      </c>
      <c r="F687" s="661" t="s">
        <v>3085</v>
      </c>
      <c r="G687" s="661" t="s">
        <v>3155</v>
      </c>
      <c r="H687" s="661" t="s">
        <v>1608</v>
      </c>
      <c r="I687" s="661" t="s">
        <v>3245</v>
      </c>
      <c r="J687" s="661" t="s">
        <v>1913</v>
      </c>
      <c r="K687" s="661" t="s">
        <v>1914</v>
      </c>
      <c r="L687" s="662">
        <v>106.3</v>
      </c>
      <c r="M687" s="662">
        <v>106.3</v>
      </c>
      <c r="N687" s="661">
        <v>1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50</v>
      </c>
      <c r="B688" s="661" t="s">
        <v>580</v>
      </c>
      <c r="C688" s="661">
        <v>89301501</v>
      </c>
      <c r="D688" s="740" t="s">
        <v>4513</v>
      </c>
      <c r="E688" s="741" t="s">
        <v>3103</v>
      </c>
      <c r="F688" s="661" t="s">
        <v>3085</v>
      </c>
      <c r="G688" s="661" t="s">
        <v>3155</v>
      </c>
      <c r="H688" s="661" t="s">
        <v>581</v>
      </c>
      <c r="I688" s="661" t="s">
        <v>3493</v>
      </c>
      <c r="J688" s="661" t="s">
        <v>3494</v>
      </c>
      <c r="K688" s="661" t="s">
        <v>1914</v>
      </c>
      <c r="L688" s="662">
        <v>106.3</v>
      </c>
      <c r="M688" s="662">
        <v>106.3</v>
      </c>
      <c r="N688" s="661">
        <v>1</v>
      </c>
      <c r="O688" s="742">
        <v>0.5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50</v>
      </c>
      <c r="B689" s="661" t="s">
        <v>580</v>
      </c>
      <c r="C689" s="661">
        <v>89301501</v>
      </c>
      <c r="D689" s="740" t="s">
        <v>4513</v>
      </c>
      <c r="E689" s="741" t="s">
        <v>3103</v>
      </c>
      <c r="F689" s="661" t="s">
        <v>3085</v>
      </c>
      <c r="G689" s="661" t="s">
        <v>3160</v>
      </c>
      <c r="H689" s="661" t="s">
        <v>581</v>
      </c>
      <c r="I689" s="661" t="s">
        <v>845</v>
      </c>
      <c r="J689" s="661" t="s">
        <v>645</v>
      </c>
      <c r="K689" s="661" t="s">
        <v>3164</v>
      </c>
      <c r="L689" s="662">
        <v>44.89</v>
      </c>
      <c r="M689" s="662">
        <v>44.89</v>
      </c>
      <c r="N689" s="661">
        <v>1</v>
      </c>
      <c r="O689" s="742">
        <v>0.5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50</v>
      </c>
      <c r="B690" s="661" t="s">
        <v>580</v>
      </c>
      <c r="C690" s="661">
        <v>89301501</v>
      </c>
      <c r="D690" s="740" t="s">
        <v>4513</v>
      </c>
      <c r="E690" s="741" t="s">
        <v>3103</v>
      </c>
      <c r="F690" s="661" t="s">
        <v>3085</v>
      </c>
      <c r="G690" s="661" t="s">
        <v>3160</v>
      </c>
      <c r="H690" s="661" t="s">
        <v>581</v>
      </c>
      <c r="I690" s="661" t="s">
        <v>3246</v>
      </c>
      <c r="J690" s="661" t="s">
        <v>826</v>
      </c>
      <c r="K690" s="661" t="s">
        <v>3247</v>
      </c>
      <c r="L690" s="662">
        <v>0</v>
      </c>
      <c r="M690" s="662">
        <v>0</v>
      </c>
      <c r="N690" s="661">
        <v>1</v>
      </c>
      <c r="O690" s="742">
        <v>0.5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50</v>
      </c>
      <c r="B691" s="661" t="s">
        <v>580</v>
      </c>
      <c r="C691" s="661">
        <v>89301501</v>
      </c>
      <c r="D691" s="740" t="s">
        <v>4513</v>
      </c>
      <c r="E691" s="741" t="s">
        <v>3103</v>
      </c>
      <c r="F691" s="661" t="s">
        <v>3085</v>
      </c>
      <c r="G691" s="661" t="s">
        <v>3160</v>
      </c>
      <c r="H691" s="661" t="s">
        <v>581</v>
      </c>
      <c r="I691" s="661" t="s">
        <v>3165</v>
      </c>
      <c r="J691" s="661" t="s">
        <v>1332</v>
      </c>
      <c r="K691" s="661" t="s">
        <v>3166</v>
      </c>
      <c r="L691" s="662">
        <v>0</v>
      </c>
      <c r="M691" s="662">
        <v>0</v>
      </c>
      <c r="N691" s="661">
        <v>1</v>
      </c>
      <c r="O691" s="742">
        <v>0.5</v>
      </c>
      <c r="P691" s="662"/>
      <c r="Q691" s="677"/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50</v>
      </c>
      <c r="B692" s="661" t="s">
        <v>580</v>
      </c>
      <c r="C692" s="661">
        <v>89301501</v>
      </c>
      <c r="D692" s="740" t="s">
        <v>4513</v>
      </c>
      <c r="E692" s="741" t="s">
        <v>3103</v>
      </c>
      <c r="F692" s="661" t="s">
        <v>3085</v>
      </c>
      <c r="G692" s="661" t="s">
        <v>3160</v>
      </c>
      <c r="H692" s="661" t="s">
        <v>581</v>
      </c>
      <c r="I692" s="661" t="s">
        <v>913</v>
      </c>
      <c r="J692" s="661" t="s">
        <v>1332</v>
      </c>
      <c r="K692" s="661" t="s">
        <v>3248</v>
      </c>
      <c r="L692" s="662">
        <v>33.68</v>
      </c>
      <c r="M692" s="662">
        <v>101.03999999999999</v>
      </c>
      <c r="N692" s="661">
        <v>3</v>
      </c>
      <c r="O692" s="742">
        <v>1.5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50</v>
      </c>
      <c r="B693" s="661" t="s">
        <v>580</v>
      </c>
      <c r="C693" s="661">
        <v>89301501</v>
      </c>
      <c r="D693" s="740" t="s">
        <v>4513</v>
      </c>
      <c r="E693" s="741" t="s">
        <v>3103</v>
      </c>
      <c r="F693" s="661" t="s">
        <v>3085</v>
      </c>
      <c r="G693" s="661" t="s">
        <v>3167</v>
      </c>
      <c r="H693" s="661" t="s">
        <v>1608</v>
      </c>
      <c r="I693" s="661" t="s">
        <v>1720</v>
      </c>
      <c r="J693" s="661" t="s">
        <v>1717</v>
      </c>
      <c r="K693" s="661" t="s">
        <v>1668</v>
      </c>
      <c r="L693" s="662">
        <v>2332.92</v>
      </c>
      <c r="M693" s="662">
        <v>2332.92</v>
      </c>
      <c r="N693" s="661">
        <v>1</v>
      </c>
      <c r="O693" s="742">
        <v>1</v>
      </c>
      <c r="P693" s="662">
        <v>2332.92</v>
      </c>
      <c r="Q693" s="677">
        <v>1</v>
      </c>
      <c r="R693" s="661">
        <v>1</v>
      </c>
      <c r="S693" s="677">
        <v>1</v>
      </c>
      <c r="T693" s="742">
        <v>1</v>
      </c>
      <c r="U693" s="700">
        <v>1</v>
      </c>
    </row>
    <row r="694" spans="1:21" ht="14.4" customHeight="1" x14ac:dyDescent="0.3">
      <c r="A694" s="660">
        <v>50</v>
      </c>
      <c r="B694" s="661" t="s">
        <v>580</v>
      </c>
      <c r="C694" s="661">
        <v>89301501</v>
      </c>
      <c r="D694" s="740" t="s">
        <v>4513</v>
      </c>
      <c r="E694" s="741" t="s">
        <v>3103</v>
      </c>
      <c r="F694" s="661" t="s">
        <v>3085</v>
      </c>
      <c r="G694" s="661" t="s">
        <v>3249</v>
      </c>
      <c r="H694" s="661" t="s">
        <v>581</v>
      </c>
      <c r="I694" s="661" t="s">
        <v>1195</v>
      </c>
      <c r="J694" s="661" t="s">
        <v>1196</v>
      </c>
      <c r="K694" s="661" t="s">
        <v>1197</v>
      </c>
      <c r="L694" s="662">
        <v>41.89</v>
      </c>
      <c r="M694" s="662">
        <v>41.89</v>
      </c>
      <c r="N694" s="661">
        <v>1</v>
      </c>
      <c r="O694" s="742">
        <v>0.5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50</v>
      </c>
      <c r="B695" s="661" t="s">
        <v>580</v>
      </c>
      <c r="C695" s="661">
        <v>89301501</v>
      </c>
      <c r="D695" s="740" t="s">
        <v>4513</v>
      </c>
      <c r="E695" s="741" t="s">
        <v>3103</v>
      </c>
      <c r="F695" s="661" t="s">
        <v>3085</v>
      </c>
      <c r="G695" s="661" t="s">
        <v>3168</v>
      </c>
      <c r="H695" s="661" t="s">
        <v>1608</v>
      </c>
      <c r="I695" s="661" t="s">
        <v>3250</v>
      </c>
      <c r="J695" s="661" t="s">
        <v>3251</v>
      </c>
      <c r="K695" s="661" t="s">
        <v>1166</v>
      </c>
      <c r="L695" s="662">
        <v>41.53</v>
      </c>
      <c r="M695" s="662">
        <v>41.53</v>
      </c>
      <c r="N695" s="661">
        <v>1</v>
      </c>
      <c r="O695" s="742">
        <v>0.5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50</v>
      </c>
      <c r="B696" s="661" t="s">
        <v>580</v>
      </c>
      <c r="C696" s="661">
        <v>89301501</v>
      </c>
      <c r="D696" s="740" t="s">
        <v>4513</v>
      </c>
      <c r="E696" s="741" t="s">
        <v>3103</v>
      </c>
      <c r="F696" s="661" t="s">
        <v>3085</v>
      </c>
      <c r="G696" s="661" t="s">
        <v>3168</v>
      </c>
      <c r="H696" s="661" t="s">
        <v>1608</v>
      </c>
      <c r="I696" s="661" t="s">
        <v>1831</v>
      </c>
      <c r="J696" s="661" t="s">
        <v>1832</v>
      </c>
      <c r="K696" s="661" t="s">
        <v>1833</v>
      </c>
      <c r="L696" s="662">
        <v>55.38</v>
      </c>
      <c r="M696" s="662">
        <v>332.28000000000003</v>
      </c>
      <c r="N696" s="661">
        <v>6</v>
      </c>
      <c r="O696" s="742">
        <v>3.5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50</v>
      </c>
      <c r="B697" s="661" t="s">
        <v>580</v>
      </c>
      <c r="C697" s="661">
        <v>89301501</v>
      </c>
      <c r="D697" s="740" t="s">
        <v>4513</v>
      </c>
      <c r="E697" s="741" t="s">
        <v>3103</v>
      </c>
      <c r="F697" s="661" t="s">
        <v>3085</v>
      </c>
      <c r="G697" s="661" t="s">
        <v>3168</v>
      </c>
      <c r="H697" s="661" t="s">
        <v>581</v>
      </c>
      <c r="I697" s="661" t="s">
        <v>3169</v>
      </c>
      <c r="J697" s="661" t="s">
        <v>3170</v>
      </c>
      <c r="K697" s="661" t="s">
        <v>3171</v>
      </c>
      <c r="L697" s="662">
        <v>51.69</v>
      </c>
      <c r="M697" s="662">
        <v>51.69</v>
      </c>
      <c r="N697" s="661">
        <v>1</v>
      </c>
      <c r="O697" s="742">
        <v>0.5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50</v>
      </c>
      <c r="B698" s="661" t="s">
        <v>580</v>
      </c>
      <c r="C698" s="661">
        <v>89301501</v>
      </c>
      <c r="D698" s="740" t="s">
        <v>4513</v>
      </c>
      <c r="E698" s="741" t="s">
        <v>3103</v>
      </c>
      <c r="F698" s="661" t="s">
        <v>3085</v>
      </c>
      <c r="G698" s="661" t="s">
        <v>3342</v>
      </c>
      <c r="H698" s="661" t="s">
        <v>581</v>
      </c>
      <c r="I698" s="661" t="s">
        <v>3768</v>
      </c>
      <c r="J698" s="661" t="s">
        <v>3769</v>
      </c>
      <c r="K698" s="661" t="s">
        <v>3770</v>
      </c>
      <c r="L698" s="662">
        <v>0</v>
      </c>
      <c r="M698" s="662">
        <v>0</v>
      </c>
      <c r="N698" s="661">
        <v>1</v>
      </c>
      <c r="O698" s="742">
        <v>1</v>
      </c>
      <c r="P698" s="662"/>
      <c r="Q698" s="677"/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50</v>
      </c>
      <c r="B699" s="661" t="s">
        <v>580</v>
      </c>
      <c r="C699" s="661">
        <v>89301501</v>
      </c>
      <c r="D699" s="740" t="s">
        <v>4513</v>
      </c>
      <c r="E699" s="741" t="s">
        <v>3103</v>
      </c>
      <c r="F699" s="661" t="s">
        <v>3085</v>
      </c>
      <c r="G699" s="661" t="s">
        <v>3254</v>
      </c>
      <c r="H699" s="661" t="s">
        <v>1608</v>
      </c>
      <c r="I699" s="661" t="s">
        <v>1686</v>
      </c>
      <c r="J699" s="661" t="s">
        <v>1610</v>
      </c>
      <c r="K699" s="661" t="s">
        <v>2930</v>
      </c>
      <c r="L699" s="662">
        <v>48.98</v>
      </c>
      <c r="M699" s="662">
        <v>97.96</v>
      </c>
      <c r="N699" s="661">
        <v>2</v>
      </c>
      <c r="O699" s="742">
        <v>1</v>
      </c>
      <c r="P699" s="662">
        <v>48.98</v>
      </c>
      <c r="Q699" s="677">
        <v>0.5</v>
      </c>
      <c r="R699" s="661">
        <v>1</v>
      </c>
      <c r="S699" s="677">
        <v>0.5</v>
      </c>
      <c r="T699" s="742">
        <v>0.5</v>
      </c>
      <c r="U699" s="700">
        <v>0.5</v>
      </c>
    </row>
    <row r="700" spans="1:21" ht="14.4" customHeight="1" x14ac:dyDescent="0.3">
      <c r="A700" s="660">
        <v>50</v>
      </c>
      <c r="B700" s="661" t="s">
        <v>580</v>
      </c>
      <c r="C700" s="661">
        <v>89301501</v>
      </c>
      <c r="D700" s="740" t="s">
        <v>4513</v>
      </c>
      <c r="E700" s="741" t="s">
        <v>3103</v>
      </c>
      <c r="F700" s="661" t="s">
        <v>3085</v>
      </c>
      <c r="G700" s="661" t="s">
        <v>3254</v>
      </c>
      <c r="H700" s="661" t="s">
        <v>1608</v>
      </c>
      <c r="I700" s="661" t="s">
        <v>3255</v>
      </c>
      <c r="J700" s="661" t="s">
        <v>1690</v>
      </c>
      <c r="K700" s="661" t="s">
        <v>1691</v>
      </c>
      <c r="L700" s="662">
        <v>0</v>
      </c>
      <c r="M700" s="662">
        <v>0</v>
      </c>
      <c r="N700" s="661">
        <v>1</v>
      </c>
      <c r="O700" s="742">
        <v>1</v>
      </c>
      <c r="P700" s="662"/>
      <c r="Q700" s="677"/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50</v>
      </c>
      <c r="B701" s="661" t="s">
        <v>580</v>
      </c>
      <c r="C701" s="661">
        <v>89301501</v>
      </c>
      <c r="D701" s="740" t="s">
        <v>4513</v>
      </c>
      <c r="E701" s="741" t="s">
        <v>3103</v>
      </c>
      <c r="F701" s="661" t="s">
        <v>3085</v>
      </c>
      <c r="G701" s="661" t="s">
        <v>3254</v>
      </c>
      <c r="H701" s="661" t="s">
        <v>1608</v>
      </c>
      <c r="I701" s="661" t="s">
        <v>3771</v>
      </c>
      <c r="J701" s="661" t="s">
        <v>1610</v>
      </c>
      <c r="K701" s="661" t="s">
        <v>3772</v>
      </c>
      <c r="L701" s="662">
        <v>0</v>
      </c>
      <c r="M701" s="662">
        <v>0</v>
      </c>
      <c r="N701" s="661">
        <v>1</v>
      </c>
      <c r="O701" s="742">
        <v>0.5</v>
      </c>
      <c r="P701" s="662"/>
      <c r="Q701" s="677"/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50</v>
      </c>
      <c r="B702" s="661" t="s">
        <v>580</v>
      </c>
      <c r="C702" s="661">
        <v>89301501</v>
      </c>
      <c r="D702" s="740" t="s">
        <v>4513</v>
      </c>
      <c r="E702" s="741" t="s">
        <v>3103</v>
      </c>
      <c r="F702" s="661" t="s">
        <v>3085</v>
      </c>
      <c r="G702" s="661" t="s">
        <v>3172</v>
      </c>
      <c r="H702" s="661" t="s">
        <v>581</v>
      </c>
      <c r="I702" s="661" t="s">
        <v>1080</v>
      </c>
      <c r="J702" s="661" t="s">
        <v>1081</v>
      </c>
      <c r="K702" s="661" t="s">
        <v>1082</v>
      </c>
      <c r="L702" s="662">
        <v>67.42</v>
      </c>
      <c r="M702" s="662">
        <v>337.1</v>
      </c>
      <c r="N702" s="661">
        <v>5</v>
      </c>
      <c r="O702" s="742">
        <v>2.5</v>
      </c>
      <c r="P702" s="662">
        <v>134.84</v>
      </c>
      <c r="Q702" s="677">
        <v>0.39999999999999997</v>
      </c>
      <c r="R702" s="661">
        <v>2</v>
      </c>
      <c r="S702" s="677">
        <v>0.4</v>
      </c>
      <c r="T702" s="742">
        <v>1</v>
      </c>
      <c r="U702" s="700">
        <v>0.4</v>
      </c>
    </row>
    <row r="703" spans="1:21" ht="14.4" customHeight="1" x14ac:dyDescent="0.3">
      <c r="A703" s="660">
        <v>50</v>
      </c>
      <c r="B703" s="661" t="s">
        <v>580</v>
      </c>
      <c r="C703" s="661">
        <v>89301501</v>
      </c>
      <c r="D703" s="740" t="s">
        <v>4513</v>
      </c>
      <c r="E703" s="741" t="s">
        <v>3103</v>
      </c>
      <c r="F703" s="661" t="s">
        <v>3085</v>
      </c>
      <c r="G703" s="661" t="s">
        <v>3172</v>
      </c>
      <c r="H703" s="661" t="s">
        <v>581</v>
      </c>
      <c r="I703" s="661" t="s">
        <v>1080</v>
      </c>
      <c r="J703" s="661" t="s">
        <v>1081</v>
      </c>
      <c r="K703" s="661" t="s">
        <v>1082</v>
      </c>
      <c r="L703" s="662">
        <v>50.47</v>
      </c>
      <c r="M703" s="662">
        <v>353.28999999999996</v>
      </c>
      <c r="N703" s="661">
        <v>7</v>
      </c>
      <c r="O703" s="742">
        <v>3.5</v>
      </c>
      <c r="P703" s="662">
        <v>50.47</v>
      </c>
      <c r="Q703" s="677">
        <v>0.14285714285714288</v>
      </c>
      <c r="R703" s="661">
        <v>1</v>
      </c>
      <c r="S703" s="677">
        <v>0.14285714285714285</v>
      </c>
      <c r="T703" s="742">
        <v>0.5</v>
      </c>
      <c r="U703" s="700">
        <v>0.14285714285714285</v>
      </c>
    </row>
    <row r="704" spans="1:21" ht="14.4" customHeight="1" x14ac:dyDescent="0.3">
      <c r="A704" s="660">
        <v>50</v>
      </c>
      <c r="B704" s="661" t="s">
        <v>580</v>
      </c>
      <c r="C704" s="661">
        <v>89301501</v>
      </c>
      <c r="D704" s="740" t="s">
        <v>4513</v>
      </c>
      <c r="E704" s="741" t="s">
        <v>3103</v>
      </c>
      <c r="F704" s="661" t="s">
        <v>3085</v>
      </c>
      <c r="G704" s="661" t="s">
        <v>3172</v>
      </c>
      <c r="H704" s="661" t="s">
        <v>581</v>
      </c>
      <c r="I704" s="661" t="s">
        <v>3258</v>
      </c>
      <c r="J704" s="661" t="s">
        <v>1447</v>
      </c>
      <c r="K704" s="661" t="s">
        <v>3040</v>
      </c>
      <c r="L704" s="662">
        <v>134.83000000000001</v>
      </c>
      <c r="M704" s="662">
        <v>134.83000000000001</v>
      </c>
      <c r="N704" s="661">
        <v>1</v>
      </c>
      <c r="O704" s="742">
        <v>0.5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50</v>
      </c>
      <c r="B705" s="661" t="s">
        <v>580</v>
      </c>
      <c r="C705" s="661">
        <v>89301501</v>
      </c>
      <c r="D705" s="740" t="s">
        <v>4513</v>
      </c>
      <c r="E705" s="741" t="s">
        <v>3103</v>
      </c>
      <c r="F705" s="661" t="s">
        <v>3085</v>
      </c>
      <c r="G705" s="661" t="s">
        <v>3172</v>
      </c>
      <c r="H705" s="661" t="s">
        <v>581</v>
      </c>
      <c r="I705" s="661" t="s">
        <v>3258</v>
      </c>
      <c r="J705" s="661" t="s">
        <v>1447</v>
      </c>
      <c r="K705" s="661" t="s">
        <v>3040</v>
      </c>
      <c r="L705" s="662">
        <v>100.92</v>
      </c>
      <c r="M705" s="662">
        <v>302.76</v>
      </c>
      <c r="N705" s="661">
        <v>3</v>
      </c>
      <c r="O705" s="742">
        <v>1.5</v>
      </c>
      <c r="P705" s="662">
        <v>100.92</v>
      </c>
      <c r="Q705" s="677">
        <v>0.33333333333333337</v>
      </c>
      <c r="R705" s="661">
        <v>1</v>
      </c>
      <c r="S705" s="677">
        <v>0.33333333333333331</v>
      </c>
      <c r="T705" s="742">
        <v>0.5</v>
      </c>
      <c r="U705" s="700">
        <v>0.33333333333333331</v>
      </c>
    </row>
    <row r="706" spans="1:21" ht="14.4" customHeight="1" x14ac:dyDescent="0.3">
      <c r="A706" s="660">
        <v>50</v>
      </c>
      <c r="B706" s="661" t="s">
        <v>580</v>
      </c>
      <c r="C706" s="661">
        <v>89301501</v>
      </c>
      <c r="D706" s="740" t="s">
        <v>4513</v>
      </c>
      <c r="E706" s="741" t="s">
        <v>3103</v>
      </c>
      <c r="F706" s="661" t="s">
        <v>3085</v>
      </c>
      <c r="G706" s="661" t="s">
        <v>3535</v>
      </c>
      <c r="H706" s="661" t="s">
        <v>581</v>
      </c>
      <c r="I706" s="661" t="s">
        <v>3536</v>
      </c>
      <c r="J706" s="661" t="s">
        <v>3537</v>
      </c>
      <c r="K706" s="661" t="s">
        <v>1170</v>
      </c>
      <c r="L706" s="662">
        <v>101.68</v>
      </c>
      <c r="M706" s="662">
        <v>101.68</v>
      </c>
      <c r="N706" s="661">
        <v>1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50</v>
      </c>
      <c r="B707" s="661" t="s">
        <v>580</v>
      </c>
      <c r="C707" s="661">
        <v>89301501</v>
      </c>
      <c r="D707" s="740" t="s">
        <v>4513</v>
      </c>
      <c r="E707" s="741" t="s">
        <v>3103</v>
      </c>
      <c r="F707" s="661" t="s">
        <v>3085</v>
      </c>
      <c r="G707" s="661" t="s">
        <v>3535</v>
      </c>
      <c r="H707" s="661" t="s">
        <v>581</v>
      </c>
      <c r="I707" s="661" t="s">
        <v>1168</v>
      </c>
      <c r="J707" s="661" t="s">
        <v>1169</v>
      </c>
      <c r="K707" s="661" t="s">
        <v>1170</v>
      </c>
      <c r="L707" s="662">
        <v>203.38</v>
      </c>
      <c r="M707" s="662">
        <v>406.76</v>
      </c>
      <c r="N707" s="661">
        <v>2</v>
      </c>
      <c r="O707" s="742">
        <v>1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50</v>
      </c>
      <c r="B708" s="661" t="s">
        <v>580</v>
      </c>
      <c r="C708" s="661">
        <v>89301501</v>
      </c>
      <c r="D708" s="740" t="s">
        <v>4513</v>
      </c>
      <c r="E708" s="741" t="s">
        <v>3103</v>
      </c>
      <c r="F708" s="661" t="s">
        <v>3085</v>
      </c>
      <c r="G708" s="661" t="s">
        <v>3541</v>
      </c>
      <c r="H708" s="661" t="s">
        <v>1608</v>
      </c>
      <c r="I708" s="661" t="s">
        <v>3773</v>
      </c>
      <c r="J708" s="661" t="s">
        <v>3774</v>
      </c>
      <c r="K708" s="661" t="s">
        <v>3775</v>
      </c>
      <c r="L708" s="662">
        <v>167.38</v>
      </c>
      <c r="M708" s="662">
        <v>167.38</v>
      </c>
      <c r="N708" s="661">
        <v>1</v>
      </c>
      <c r="O708" s="742">
        <v>0.5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50</v>
      </c>
      <c r="B709" s="661" t="s">
        <v>580</v>
      </c>
      <c r="C709" s="661">
        <v>89301501</v>
      </c>
      <c r="D709" s="740" t="s">
        <v>4513</v>
      </c>
      <c r="E709" s="741" t="s">
        <v>3103</v>
      </c>
      <c r="F709" s="661" t="s">
        <v>3085</v>
      </c>
      <c r="G709" s="661" t="s">
        <v>3178</v>
      </c>
      <c r="H709" s="661" t="s">
        <v>1608</v>
      </c>
      <c r="I709" s="661" t="s">
        <v>1641</v>
      </c>
      <c r="J709" s="661" t="s">
        <v>2972</v>
      </c>
      <c r="K709" s="661" t="s">
        <v>1166</v>
      </c>
      <c r="L709" s="662">
        <v>134.83000000000001</v>
      </c>
      <c r="M709" s="662">
        <v>134.83000000000001</v>
      </c>
      <c r="N709" s="661">
        <v>1</v>
      </c>
      <c r="O709" s="742">
        <v>1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50</v>
      </c>
      <c r="B710" s="661" t="s">
        <v>580</v>
      </c>
      <c r="C710" s="661">
        <v>89301501</v>
      </c>
      <c r="D710" s="740" t="s">
        <v>4513</v>
      </c>
      <c r="E710" s="741" t="s">
        <v>3103</v>
      </c>
      <c r="F710" s="661" t="s">
        <v>3085</v>
      </c>
      <c r="G710" s="661" t="s">
        <v>3178</v>
      </c>
      <c r="H710" s="661" t="s">
        <v>1608</v>
      </c>
      <c r="I710" s="661" t="s">
        <v>1641</v>
      </c>
      <c r="J710" s="661" t="s">
        <v>2972</v>
      </c>
      <c r="K710" s="661" t="s">
        <v>1166</v>
      </c>
      <c r="L710" s="662">
        <v>100.92</v>
      </c>
      <c r="M710" s="662">
        <v>100.92</v>
      </c>
      <c r="N710" s="661">
        <v>1</v>
      </c>
      <c r="O710" s="742">
        <v>0.5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50</v>
      </c>
      <c r="B711" s="661" t="s">
        <v>580</v>
      </c>
      <c r="C711" s="661">
        <v>89301501</v>
      </c>
      <c r="D711" s="740" t="s">
        <v>4513</v>
      </c>
      <c r="E711" s="741" t="s">
        <v>3103</v>
      </c>
      <c r="F711" s="661" t="s">
        <v>3085</v>
      </c>
      <c r="G711" s="661" t="s">
        <v>3178</v>
      </c>
      <c r="H711" s="661" t="s">
        <v>1608</v>
      </c>
      <c r="I711" s="661" t="s">
        <v>3548</v>
      </c>
      <c r="J711" s="661" t="s">
        <v>1613</v>
      </c>
      <c r="K711" s="661" t="s">
        <v>3549</v>
      </c>
      <c r="L711" s="662">
        <v>21.92</v>
      </c>
      <c r="M711" s="662">
        <v>43.84</v>
      </c>
      <c r="N711" s="661">
        <v>2</v>
      </c>
      <c r="O711" s="742">
        <v>1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50</v>
      </c>
      <c r="B712" s="661" t="s">
        <v>580</v>
      </c>
      <c r="C712" s="661">
        <v>89301501</v>
      </c>
      <c r="D712" s="740" t="s">
        <v>4513</v>
      </c>
      <c r="E712" s="741" t="s">
        <v>3103</v>
      </c>
      <c r="F712" s="661" t="s">
        <v>3085</v>
      </c>
      <c r="G712" s="661" t="s">
        <v>3178</v>
      </c>
      <c r="H712" s="661" t="s">
        <v>1608</v>
      </c>
      <c r="I712" s="661" t="s">
        <v>3268</v>
      </c>
      <c r="J712" s="661" t="s">
        <v>1616</v>
      </c>
      <c r="K712" s="661" t="s">
        <v>3143</v>
      </c>
      <c r="L712" s="662">
        <v>33.72</v>
      </c>
      <c r="M712" s="662">
        <v>67.44</v>
      </c>
      <c r="N712" s="661">
        <v>2</v>
      </c>
      <c r="O712" s="742">
        <v>1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50</v>
      </c>
      <c r="B713" s="661" t="s">
        <v>580</v>
      </c>
      <c r="C713" s="661">
        <v>89301501</v>
      </c>
      <c r="D713" s="740" t="s">
        <v>4513</v>
      </c>
      <c r="E713" s="741" t="s">
        <v>3103</v>
      </c>
      <c r="F713" s="661" t="s">
        <v>3085</v>
      </c>
      <c r="G713" s="661" t="s">
        <v>3178</v>
      </c>
      <c r="H713" s="661" t="s">
        <v>1608</v>
      </c>
      <c r="I713" s="661" t="s">
        <v>1708</v>
      </c>
      <c r="J713" s="661" t="s">
        <v>2973</v>
      </c>
      <c r="K713" s="661" t="s">
        <v>1078</v>
      </c>
      <c r="L713" s="662">
        <v>67.42</v>
      </c>
      <c r="M713" s="662">
        <v>337.1</v>
      </c>
      <c r="N713" s="661">
        <v>5</v>
      </c>
      <c r="O713" s="742">
        <v>2.5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50</v>
      </c>
      <c r="B714" s="661" t="s">
        <v>580</v>
      </c>
      <c r="C714" s="661">
        <v>89301501</v>
      </c>
      <c r="D714" s="740" t="s">
        <v>4513</v>
      </c>
      <c r="E714" s="741" t="s">
        <v>3103</v>
      </c>
      <c r="F714" s="661" t="s">
        <v>3085</v>
      </c>
      <c r="G714" s="661" t="s">
        <v>3178</v>
      </c>
      <c r="H714" s="661" t="s">
        <v>1608</v>
      </c>
      <c r="I714" s="661" t="s">
        <v>1708</v>
      </c>
      <c r="J714" s="661" t="s">
        <v>2973</v>
      </c>
      <c r="K714" s="661" t="s">
        <v>1078</v>
      </c>
      <c r="L714" s="662">
        <v>50.47</v>
      </c>
      <c r="M714" s="662">
        <v>50.47</v>
      </c>
      <c r="N714" s="661">
        <v>1</v>
      </c>
      <c r="O714" s="742">
        <v>0.5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50</v>
      </c>
      <c r="B715" s="661" t="s">
        <v>580</v>
      </c>
      <c r="C715" s="661">
        <v>89301501</v>
      </c>
      <c r="D715" s="740" t="s">
        <v>4513</v>
      </c>
      <c r="E715" s="741" t="s">
        <v>3103</v>
      </c>
      <c r="F715" s="661" t="s">
        <v>3085</v>
      </c>
      <c r="G715" s="661" t="s">
        <v>3776</v>
      </c>
      <c r="H715" s="661" t="s">
        <v>581</v>
      </c>
      <c r="I715" s="661" t="s">
        <v>957</v>
      </c>
      <c r="J715" s="661" t="s">
        <v>958</v>
      </c>
      <c r="K715" s="661" t="s">
        <v>3777</v>
      </c>
      <c r="L715" s="662">
        <v>110.25</v>
      </c>
      <c r="M715" s="662">
        <v>110.25</v>
      </c>
      <c r="N715" s="661">
        <v>1</v>
      </c>
      <c r="O715" s="742">
        <v>0.5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50</v>
      </c>
      <c r="B716" s="661" t="s">
        <v>580</v>
      </c>
      <c r="C716" s="661">
        <v>89301501</v>
      </c>
      <c r="D716" s="740" t="s">
        <v>4513</v>
      </c>
      <c r="E716" s="741" t="s">
        <v>3103</v>
      </c>
      <c r="F716" s="661" t="s">
        <v>3085</v>
      </c>
      <c r="G716" s="661" t="s">
        <v>3271</v>
      </c>
      <c r="H716" s="661" t="s">
        <v>1608</v>
      </c>
      <c r="I716" s="661" t="s">
        <v>3356</v>
      </c>
      <c r="J716" s="661" t="s">
        <v>3357</v>
      </c>
      <c r="K716" s="661" t="s">
        <v>2590</v>
      </c>
      <c r="L716" s="662">
        <v>130.59</v>
      </c>
      <c r="M716" s="662">
        <v>130.59</v>
      </c>
      <c r="N716" s="661">
        <v>1</v>
      </c>
      <c r="O716" s="742">
        <v>0.5</v>
      </c>
      <c r="P716" s="662"/>
      <c r="Q716" s="677">
        <v>0</v>
      </c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50</v>
      </c>
      <c r="B717" s="661" t="s">
        <v>580</v>
      </c>
      <c r="C717" s="661">
        <v>89301501</v>
      </c>
      <c r="D717" s="740" t="s">
        <v>4513</v>
      </c>
      <c r="E717" s="741" t="s">
        <v>3103</v>
      </c>
      <c r="F717" s="661" t="s">
        <v>3085</v>
      </c>
      <c r="G717" s="661" t="s">
        <v>3271</v>
      </c>
      <c r="H717" s="661" t="s">
        <v>1608</v>
      </c>
      <c r="I717" s="661" t="s">
        <v>3272</v>
      </c>
      <c r="J717" s="661" t="s">
        <v>3273</v>
      </c>
      <c r="K717" s="661" t="s">
        <v>1092</v>
      </c>
      <c r="L717" s="662">
        <v>201.88</v>
      </c>
      <c r="M717" s="662">
        <v>605.64</v>
      </c>
      <c r="N717" s="661">
        <v>3</v>
      </c>
      <c r="O717" s="742">
        <v>1.5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50</v>
      </c>
      <c r="B718" s="661" t="s">
        <v>580</v>
      </c>
      <c r="C718" s="661">
        <v>89301501</v>
      </c>
      <c r="D718" s="740" t="s">
        <v>4513</v>
      </c>
      <c r="E718" s="741" t="s">
        <v>3103</v>
      </c>
      <c r="F718" s="661" t="s">
        <v>3085</v>
      </c>
      <c r="G718" s="661" t="s">
        <v>3182</v>
      </c>
      <c r="H718" s="661" t="s">
        <v>581</v>
      </c>
      <c r="I718" s="661" t="s">
        <v>2253</v>
      </c>
      <c r="J718" s="661" t="s">
        <v>1150</v>
      </c>
      <c r="K718" s="661" t="s">
        <v>3183</v>
      </c>
      <c r="L718" s="662">
        <v>112.13</v>
      </c>
      <c r="M718" s="662">
        <v>560.65</v>
      </c>
      <c r="N718" s="661">
        <v>5</v>
      </c>
      <c r="O718" s="742">
        <v>3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50</v>
      </c>
      <c r="B719" s="661" t="s">
        <v>580</v>
      </c>
      <c r="C719" s="661">
        <v>89301501</v>
      </c>
      <c r="D719" s="740" t="s">
        <v>4513</v>
      </c>
      <c r="E719" s="741" t="s">
        <v>3103</v>
      </c>
      <c r="F719" s="661" t="s">
        <v>3085</v>
      </c>
      <c r="G719" s="661" t="s">
        <v>3279</v>
      </c>
      <c r="H719" s="661" t="s">
        <v>581</v>
      </c>
      <c r="I719" s="661" t="s">
        <v>2185</v>
      </c>
      <c r="J719" s="661" t="s">
        <v>822</v>
      </c>
      <c r="K719" s="661" t="s">
        <v>3281</v>
      </c>
      <c r="L719" s="662">
        <v>43.99</v>
      </c>
      <c r="M719" s="662">
        <v>483.89000000000004</v>
      </c>
      <c r="N719" s="661">
        <v>11</v>
      </c>
      <c r="O719" s="742">
        <v>6.5</v>
      </c>
      <c r="P719" s="662">
        <v>87.98</v>
      </c>
      <c r="Q719" s="677">
        <v>0.18181818181818182</v>
      </c>
      <c r="R719" s="661">
        <v>2</v>
      </c>
      <c r="S719" s="677">
        <v>0.18181818181818182</v>
      </c>
      <c r="T719" s="742">
        <v>1.5</v>
      </c>
      <c r="U719" s="700">
        <v>0.23076923076923078</v>
      </c>
    </row>
    <row r="720" spans="1:21" ht="14.4" customHeight="1" x14ac:dyDescent="0.3">
      <c r="A720" s="660">
        <v>50</v>
      </c>
      <c r="B720" s="661" t="s">
        <v>580</v>
      </c>
      <c r="C720" s="661">
        <v>89301501</v>
      </c>
      <c r="D720" s="740" t="s">
        <v>4513</v>
      </c>
      <c r="E720" s="741" t="s">
        <v>3103</v>
      </c>
      <c r="F720" s="661" t="s">
        <v>3085</v>
      </c>
      <c r="G720" s="661" t="s">
        <v>3187</v>
      </c>
      <c r="H720" s="661" t="s">
        <v>581</v>
      </c>
      <c r="I720" s="661" t="s">
        <v>3778</v>
      </c>
      <c r="J720" s="661" t="s">
        <v>3779</v>
      </c>
      <c r="K720" s="661" t="s">
        <v>3711</v>
      </c>
      <c r="L720" s="662">
        <v>134.13</v>
      </c>
      <c r="M720" s="662">
        <v>134.13</v>
      </c>
      <c r="N720" s="661">
        <v>1</v>
      </c>
      <c r="O720" s="742">
        <v>0.5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50</v>
      </c>
      <c r="B721" s="661" t="s">
        <v>580</v>
      </c>
      <c r="C721" s="661">
        <v>89301501</v>
      </c>
      <c r="D721" s="740" t="s">
        <v>4513</v>
      </c>
      <c r="E721" s="741" t="s">
        <v>3103</v>
      </c>
      <c r="F721" s="661" t="s">
        <v>3085</v>
      </c>
      <c r="G721" s="661" t="s">
        <v>3287</v>
      </c>
      <c r="H721" s="661" t="s">
        <v>581</v>
      </c>
      <c r="I721" s="661" t="s">
        <v>3715</v>
      </c>
      <c r="J721" s="661" t="s">
        <v>842</v>
      </c>
      <c r="K721" s="661" t="s">
        <v>3716</v>
      </c>
      <c r="L721" s="662">
        <v>0</v>
      </c>
      <c r="M721" s="662">
        <v>0</v>
      </c>
      <c r="N721" s="661">
        <v>1</v>
      </c>
      <c r="O721" s="742">
        <v>0.5</v>
      </c>
      <c r="P721" s="662"/>
      <c r="Q721" s="677"/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50</v>
      </c>
      <c r="B722" s="661" t="s">
        <v>580</v>
      </c>
      <c r="C722" s="661">
        <v>89301501</v>
      </c>
      <c r="D722" s="740" t="s">
        <v>4513</v>
      </c>
      <c r="E722" s="741" t="s">
        <v>3103</v>
      </c>
      <c r="F722" s="661" t="s">
        <v>3085</v>
      </c>
      <c r="G722" s="661" t="s">
        <v>3577</v>
      </c>
      <c r="H722" s="661" t="s">
        <v>581</v>
      </c>
      <c r="I722" s="661" t="s">
        <v>3578</v>
      </c>
      <c r="J722" s="661" t="s">
        <v>3579</v>
      </c>
      <c r="K722" s="661" t="s">
        <v>3580</v>
      </c>
      <c r="L722" s="662">
        <v>0</v>
      </c>
      <c r="M722" s="662">
        <v>0</v>
      </c>
      <c r="N722" s="661">
        <v>1</v>
      </c>
      <c r="O722" s="742">
        <v>0.5</v>
      </c>
      <c r="P722" s="662"/>
      <c r="Q722" s="677"/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50</v>
      </c>
      <c r="B723" s="661" t="s">
        <v>580</v>
      </c>
      <c r="C723" s="661">
        <v>89301501</v>
      </c>
      <c r="D723" s="740" t="s">
        <v>4513</v>
      </c>
      <c r="E723" s="741" t="s">
        <v>3103</v>
      </c>
      <c r="F723" s="661" t="s">
        <v>3085</v>
      </c>
      <c r="G723" s="661" t="s">
        <v>3577</v>
      </c>
      <c r="H723" s="661" t="s">
        <v>581</v>
      </c>
      <c r="I723" s="661" t="s">
        <v>3780</v>
      </c>
      <c r="J723" s="661" t="s">
        <v>3579</v>
      </c>
      <c r="K723" s="661" t="s">
        <v>3781</v>
      </c>
      <c r="L723" s="662">
        <v>0</v>
      </c>
      <c r="M723" s="662">
        <v>0</v>
      </c>
      <c r="N723" s="661">
        <v>1</v>
      </c>
      <c r="O723" s="742">
        <v>0.5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50</v>
      </c>
      <c r="B724" s="661" t="s">
        <v>580</v>
      </c>
      <c r="C724" s="661">
        <v>89301501</v>
      </c>
      <c r="D724" s="740" t="s">
        <v>4513</v>
      </c>
      <c r="E724" s="741" t="s">
        <v>3103</v>
      </c>
      <c r="F724" s="661" t="s">
        <v>3085</v>
      </c>
      <c r="G724" s="661" t="s">
        <v>3782</v>
      </c>
      <c r="H724" s="661" t="s">
        <v>581</v>
      </c>
      <c r="I724" s="661" t="s">
        <v>1394</v>
      </c>
      <c r="J724" s="661" t="s">
        <v>3783</v>
      </c>
      <c r="K724" s="661" t="s">
        <v>3784</v>
      </c>
      <c r="L724" s="662">
        <v>62.93</v>
      </c>
      <c r="M724" s="662">
        <v>62.93</v>
      </c>
      <c r="N724" s="661">
        <v>1</v>
      </c>
      <c r="O724" s="742">
        <v>0.5</v>
      </c>
      <c r="P724" s="662"/>
      <c r="Q724" s="677">
        <v>0</v>
      </c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50</v>
      </c>
      <c r="B725" s="661" t="s">
        <v>580</v>
      </c>
      <c r="C725" s="661">
        <v>89301501</v>
      </c>
      <c r="D725" s="740" t="s">
        <v>4513</v>
      </c>
      <c r="E725" s="741" t="s">
        <v>3103</v>
      </c>
      <c r="F725" s="661" t="s">
        <v>3085</v>
      </c>
      <c r="G725" s="661" t="s">
        <v>3291</v>
      </c>
      <c r="H725" s="661" t="s">
        <v>581</v>
      </c>
      <c r="I725" s="661" t="s">
        <v>3785</v>
      </c>
      <c r="J725" s="661" t="s">
        <v>3786</v>
      </c>
      <c r="K725" s="661" t="s">
        <v>3787</v>
      </c>
      <c r="L725" s="662">
        <v>157.76</v>
      </c>
      <c r="M725" s="662">
        <v>157.76</v>
      </c>
      <c r="N725" s="661">
        <v>1</v>
      </c>
      <c r="O725" s="742">
        <v>0.5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50</v>
      </c>
      <c r="B726" s="661" t="s">
        <v>580</v>
      </c>
      <c r="C726" s="661">
        <v>89301501</v>
      </c>
      <c r="D726" s="740" t="s">
        <v>4513</v>
      </c>
      <c r="E726" s="741" t="s">
        <v>3103</v>
      </c>
      <c r="F726" s="661" t="s">
        <v>3085</v>
      </c>
      <c r="G726" s="661" t="s">
        <v>3192</v>
      </c>
      <c r="H726" s="661" t="s">
        <v>1608</v>
      </c>
      <c r="I726" s="661" t="s">
        <v>3297</v>
      </c>
      <c r="J726" s="661" t="s">
        <v>3298</v>
      </c>
      <c r="K726" s="661" t="s">
        <v>3299</v>
      </c>
      <c r="L726" s="662">
        <v>96.58</v>
      </c>
      <c r="M726" s="662">
        <v>96.58</v>
      </c>
      <c r="N726" s="661">
        <v>1</v>
      </c>
      <c r="O726" s="742">
        <v>0.5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50</v>
      </c>
      <c r="B727" s="661" t="s">
        <v>580</v>
      </c>
      <c r="C727" s="661">
        <v>89301501</v>
      </c>
      <c r="D727" s="740" t="s">
        <v>4513</v>
      </c>
      <c r="E727" s="741" t="s">
        <v>3103</v>
      </c>
      <c r="F727" s="661" t="s">
        <v>3085</v>
      </c>
      <c r="G727" s="661" t="s">
        <v>3192</v>
      </c>
      <c r="H727" s="661" t="s">
        <v>1608</v>
      </c>
      <c r="I727" s="661" t="s">
        <v>1824</v>
      </c>
      <c r="J727" s="661" t="s">
        <v>2950</v>
      </c>
      <c r="K727" s="661" t="s">
        <v>2951</v>
      </c>
      <c r="L727" s="662">
        <v>156.25</v>
      </c>
      <c r="M727" s="662">
        <v>312.5</v>
      </c>
      <c r="N727" s="661">
        <v>2</v>
      </c>
      <c r="O727" s="742">
        <v>1.5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50</v>
      </c>
      <c r="B728" s="661" t="s">
        <v>580</v>
      </c>
      <c r="C728" s="661">
        <v>89301501</v>
      </c>
      <c r="D728" s="740" t="s">
        <v>4513</v>
      </c>
      <c r="E728" s="741" t="s">
        <v>3103</v>
      </c>
      <c r="F728" s="661" t="s">
        <v>3085</v>
      </c>
      <c r="G728" s="661" t="s">
        <v>3192</v>
      </c>
      <c r="H728" s="661" t="s">
        <v>1608</v>
      </c>
      <c r="I728" s="661" t="s">
        <v>1751</v>
      </c>
      <c r="J728" s="661" t="s">
        <v>2952</v>
      </c>
      <c r="K728" s="661" t="s">
        <v>1160</v>
      </c>
      <c r="L728" s="662">
        <v>193.14</v>
      </c>
      <c r="M728" s="662">
        <v>1931.3999999999996</v>
      </c>
      <c r="N728" s="661">
        <v>10</v>
      </c>
      <c r="O728" s="742">
        <v>5.5</v>
      </c>
      <c r="P728" s="662">
        <v>193.14</v>
      </c>
      <c r="Q728" s="677">
        <v>0.1</v>
      </c>
      <c r="R728" s="661">
        <v>1</v>
      </c>
      <c r="S728" s="677">
        <v>0.1</v>
      </c>
      <c r="T728" s="742">
        <v>0.5</v>
      </c>
      <c r="U728" s="700">
        <v>9.0909090909090912E-2</v>
      </c>
    </row>
    <row r="729" spans="1:21" ht="14.4" customHeight="1" x14ac:dyDescent="0.3">
      <c r="A729" s="660">
        <v>50</v>
      </c>
      <c r="B729" s="661" t="s">
        <v>580</v>
      </c>
      <c r="C729" s="661">
        <v>89301501</v>
      </c>
      <c r="D729" s="740" t="s">
        <v>4513</v>
      </c>
      <c r="E729" s="741" t="s">
        <v>3104</v>
      </c>
      <c r="F729" s="661" t="s">
        <v>3085</v>
      </c>
      <c r="G729" s="661" t="s">
        <v>3366</v>
      </c>
      <c r="H729" s="661" t="s">
        <v>581</v>
      </c>
      <c r="I729" s="661" t="s">
        <v>1130</v>
      </c>
      <c r="J729" s="661" t="s">
        <v>1131</v>
      </c>
      <c r="K729" s="661" t="s">
        <v>1132</v>
      </c>
      <c r="L729" s="662">
        <v>95.25</v>
      </c>
      <c r="M729" s="662">
        <v>95.25</v>
      </c>
      <c r="N729" s="661">
        <v>1</v>
      </c>
      <c r="O729" s="742">
        <v>0.5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50</v>
      </c>
      <c r="B730" s="661" t="s">
        <v>580</v>
      </c>
      <c r="C730" s="661">
        <v>89301501</v>
      </c>
      <c r="D730" s="740" t="s">
        <v>4513</v>
      </c>
      <c r="E730" s="741" t="s">
        <v>3104</v>
      </c>
      <c r="F730" s="661" t="s">
        <v>3085</v>
      </c>
      <c r="G730" s="661" t="s">
        <v>3109</v>
      </c>
      <c r="H730" s="661" t="s">
        <v>1608</v>
      </c>
      <c r="I730" s="661" t="s">
        <v>1627</v>
      </c>
      <c r="J730" s="661" t="s">
        <v>1628</v>
      </c>
      <c r="K730" s="661" t="s">
        <v>2960</v>
      </c>
      <c r="L730" s="662">
        <v>75.28</v>
      </c>
      <c r="M730" s="662">
        <v>301.12</v>
      </c>
      <c r="N730" s="661">
        <v>4</v>
      </c>
      <c r="O730" s="742">
        <v>2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50</v>
      </c>
      <c r="B731" s="661" t="s">
        <v>580</v>
      </c>
      <c r="C731" s="661">
        <v>89301501</v>
      </c>
      <c r="D731" s="740" t="s">
        <v>4513</v>
      </c>
      <c r="E731" s="741" t="s">
        <v>3104</v>
      </c>
      <c r="F731" s="661" t="s">
        <v>3085</v>
      </c>
      <c r="G731" s="661" t="s">
        <v>3115</v>
      </c>
      <c r="H731" s="661" t="s">
        <v>1608</v>
      </c>
      <c r="I731" s="661" t="s">
        <v>1743</v>
      </c>
      <c r="J731" s="661" t="s">
        <v>1748</v>
      </c>
      <c r="K731" s="661" t="s">
        <v>1092</v>
      </c>
      <c r="L731" s="662">
        <v>130.59</v>
      </c>
      <c r="M731" s="662">
        <v>522.36</v>
      </c>
      <c r="N731" s="661">
        <v>4</v>
      </c>
      <c r="O731" s="742">
        <v>2</v>
      </c>
      <c r="P731" s="662"/>
      <c r="Q731" s="677">
        <v>0</v>
      </c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50</v>
      </c>
      <c r="B732" s="661" t="s">
        <v>580</v>
      </c>
      <c r="C732" s="661">
        <v>89301501</v>
      </c>
      <c r="D732" s="740" t="s">
        <v>4513</v>
      </c>
      <c r="E732" s="741" t="s">
        <v>3104</v>
      </c>
      <c r="F732" s="661" t="s">
        <v>3085</v>
      </c>
      <c r="G732" s="661" t="s">
        <v>3115</v>
      </c>
      <c r="H732" s="661" t="s">
        <v>1608</v>
      </c>
      <c r="I732" s="661" t="s">
        <v>1816</v>
      </c>
      <c r="J732" s="661" t="s">
        <v>1821</v>
      </c>
      <c r="K732" s="661" t="s">
        <v>617</v>
      </c>
      <c r="L732" s="662">
        <v>201.88</v>
      </c>
      <c r="M732" s="662">
        <v>807.52</v>
      </c>
      <c r="N732" s="661">
        <v>4</v>
      </c>
      <c r="O732" s="742">
        <v>2.5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50</v>
      </c>
      <c r="B733" s="661" t="s">
        <v>580</v>
      </c>
      <c r="C733" s="661">
        <v>89301501</v>
      </c>
      <c r="D733" s="740" t="s">
        <v>4513</v>
      </c>
      <c r="E733" s="741" t="s">
        <v>3104</v>
      </c>
      <c r="F733" s="661" t="s">
        <v>3085</v>
      </c>
      <c r="G733" s="661" t="s">
        <v>3116</v>
      </c>
      <c r="H733" s="661" t="s">
        <v>1608</v>
      </c>
      <c r="I733" s="661" t="s">
        <v>1684</v>
      </c>
      <c r="J733" s="661" t="s">
        <v>631</v>
      </c>
      <c r="K733" s="661" t="s">
        <v>1082</v>
      </c>
      <c r="L733" s="662">
        <v>44.89</v>
      </c>
      <c r="M733" s="662">
        <v>448.89999999999992</v>
      </c>
      <c r="N733" s="661">
        <v>10</v>
      </c>
      <c r="O733" s="742">
        <v>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50</v>
      </c>
      <c r="B734" s="661" t="s">
        <v>580</v>
      </c>
      <c r="C734" s="661">
        <v>89301501</v>
      </c>
      <c r="D734" s="740" t="s">
        <v>4513</v>
      </c>
      <c r="E734" s="741" t="s">
        <v>3104</v>
      </c>
      <c r="F734" s="661" t="s">
        <v>3085</v>
      </c>
      <c r="G734" s="661" t="s">
        <v>3116</v>
      </c>
      <c r="H734" s="661" t="s">
        <v>1608</v>
      </c>
      <c r="I734" s="661" t="s">
        <v>2588</v>
      </c>
      <c r="J734" s="661" t="s">
        <v>2589</v>
      </c>
      <c r="K734" s="661" t="s">
        <v>2590</v>
      </c>
      <c r="L734" s="662">
        <v>60.02</v>
      </c>
      <c r="M734" s="662">
        <v>120.04</v>
      </c>
      <c r="N734" s="661">
        <v>2</v>
      </c>
      <c r="O734" s="742">
        <v>1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50</v>
      </c>
      <c r="B735" s="661" t="s">
        <v>580</v>
      </c>
      <c r="C735" s="661">
        <v>89301501</v>
      </c>
      <c r="D735" s="740" t="s">
        <v>4513</v>
      </c>
      <c r="E735" s="741" t="s">
        <v>3104</v>
      </c>
      <c r="F735" s="661" t="s">
        <v>3085</v>
      </c>
      <c r="G735" s="661" t="s">
        <v>3127</v>
      </c>
      <c r="H735" s="661" t="s">
        <v>581</v>
      </c>
      <c r="I735" s="661" t="s">
        <v>3128</v>
      </c>
      <c r="J735" s="661" t="s">
        <v>3129</v>
      </c>
      <c r="K735" s="661" t="s">
        <v>3130</v>
      </c>
      <c r="L735" s="662">
        <v>0</v>
      </c>
      <c r="M735" s="662">
        <v>0</v>
      </c>
      <c r="N735" s="661">
        <v>2</v>
      </c>
      <c r="O735" s="742">
        <v>1</v>
      </c>
      <c r="P735" s="662"/>
      <c r="Q735" s="677"/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50</v>
      </c>
      <c r="B736" s="661" t="s">
        <v>580</v>
      </c>
      <c r="C736" s="661">
        <v>89301501</v>
      </c>
      <c r="D736" s="740" t="s">
        <v>4513</v>
      </c>
      <c r="E736" s="741" t="s">
        <v>3104</v>
      </c>
      <c r="F736" s="661" t="s">
        <v>3085</v>
      </c>
      <c r="G736" s="661" t="s">
        <v>3216</v>
      </c>
      <c r="H736" s="661" t="s">
        <v>581</v>
      </c>
      <c r="I736" s="661" t="s">
        <v>3434</v>
      </c>
      <c r="J736" s="661" t="s">
        <v>3218</v>
      </c>
      <c r="K736" s="661" t="s">
        <v>1156</v>
      </c>
      <c r="L736" s="662">
        <v>0</v>
      </c>
      <c r="M736" s="662">
        <v>0</v>
      </c>
      <c r="N736" s="661">
        <v>1</v>
      </c>
      <c r="O736" s="742">
        <v>0.5</v>
      </c>
      <c r="P736" s="662"/>
      <c r="Q736" s="677"/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50</v>
      </c>
      <c r="B737" s="661" t="s">
        <v>580</v>
      </c>
      <c r="C737" s="661">
        <v>89301501</v>
      </c>
      <c r="D737" s="740" t="s">
        <v>4513</v>
      </c>
      <c r="E737" s="741" t="s">
        <v>3104</v>
      </c>
      <c r="F737" s="661" t="s">
        <v>3085</v>
      </c>
      <c r="G737" s="661" t="s">
        <v>3216</v>
      </c>
      <c r="H737" s="661" t="s">
        <v>581</v>
      </c>
      <c r="I737" s="661" t="s">
        <v>3219</v>
      </c>
      <c r="J737" s="661" t="s">
        <v>863</v>
      </c>
      <c r="K737" s="661" t="s">
        <v>1156</v>
      </c>
      <c r="L737" s="662">
        <v>0</v>
      </c>
      <c r="M737" s="662">
        <v>0</v>
      </c>
      <c r="N737" s="661">
        <v>1</v>
      </c>
      <c r="O737" s="742">
        <v>0.5</v>
      </c>
      <c r="P737" s="662"/>
      <c r="Q737" s="677"/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50</v>
      </c>
      <c r="B738" s="661" t="s">
        <v>580</v>
      </c>
      <c r="C738" s="661">
        <v>89301501</v>
      </c>
      <c r="D738" s="740" t="s">
        <v>4513</v>
      </c>
      <c r="E738" s="741" t="s">
        <v>3104</v>
      </c>
      <c r="F738" s="661" t="s">
        <v>3085</v>
      </c>
      <c r="G738" s="661" t="s">
        <v>3216</v>
      </c>
      <c r="H738" s="661" t="s">
        <v>581</v>
      </c>
      <c r="I738" s="661" t="s">
        <v>862</v>
      </c>
      <c r="J738" s="661" t="s">
        <v>863</v>
      </c>
      <c r="K738" s="661" t="s">
        <v>864</v>
      </c>
      <c r="L738" s="662">
        <v>42.18</v>
      </c>
      <c r="M738" s="662">
        <v>84.36</v>
      </c>
      <c r="N738" s="661">
        <v>2</v>
      </c>
      <c r="O738" s="742">
        <v>1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50</v>
      </c>
      <c r="B739" s="661" t="s">
        <v>580</v>
      </c>
      <c r="C739" s="661">
        <v>89301501</v>
      </c>
      <c r="D739" s="740" t="s">
        <v>4513</v>
      </c>
      <c r="E739" s="741" t="s">
        <v>3104</v>
      </c>
      <c r="F739" s="661" t="s">
        <v>3085</v>
      </c>
      <c r="G739" s="661" t="s">
        <v>3317</v>
      </c>
      <c r="H739" s="661" t="s">
        <v>581</v>
      </c>
      <c r="I739" s="661" t="s">
        <v>3318</v>
      </c>
      <c r="J739" s="661" t="s">
        <v>3319</v>
      </c>
      <c r="K739" s="661"/>
      <c r="L739" s="662">
        <v>0</v>
      </c>
      <c r="M739" s="662">
        <v>0</v>
      </c>
      <c r="N739" s="661">
        <v>1</v>
      </c>
      <c r="O739" s="742">
        <v>0.5</v>
      </c>
      <c r="P739" s="662"/>
      <c r="Q739" s="677"/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50</v>
      </c>
      <c r="B740" s="661" t="s">
        <v>580</v>
      </c>
      <c r="C740" s="661">
        <v>89301501</v>
      </c>
      <c r="D740" s="740" t="s">
        <v>4513</v>
      </c>
      <c r="E740" s="741" t="s">
        <v>3104</v>
      </c>
      <c r="F740" s="661" t="s">
        <v>3085</v>
      </c>
      <c r="G740" s="661" t="s">
        <v>3144</v>
      </c>
      <c r="H740" s="661" t="s">
        <v>1608</v>
      </c>
      <c r="I740" s="661" t="s">
        <v>1909</v>
      </c>
      <c r="J740" s="661" t="s">
        <v>1910</v>
      </c>
      <c r="K740" s="661" t="s">
        <v>1911</v>
      </c>
      <c r="L740" s="662">
        <v>97.68</v>
      </c>
      <c r="M740" s="662">
        <v>293.04000000000002</v>
      </c>
      <c r="N740" s="661">
        <v>3</v>
      </c>
      <c r="O740" s="742">
        <v>1.5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50</v>
      </c>
      <c r="B741" s="661" t="s">
        <v>580</v>
      </c>
      <c r="C741" s="661">
        <v>89301501</v>
      </c>
      <c r="D741" s="740" t="s">
        <v>4513</v>
      </c>
      <c r="E741" s="741" t="s">
        <v>3104</v>
      </c>
      <c r="F741" s="661" t="s">
        <v>3085</v>
      </c>
      <c r="G741" s="661" t="s">
        <v>3144</v>
      </c>
      <c r="H741" s="661" t="s">
        <v>581</v>
      </c>
      <c r="I741" s="661" t="s">
        <v>3788</v>
      </c>
      <c r="J741" s="661" t="s">
        <v>3456</v>
      </c>
      <c r="K741" s="661" t="s">
        <v>3789</v>
      </c>
      <c r="L741" s="662">
        <v>0</v>
      </c>
      <c r="M741" s="662">
        <v>0</v>
      </c>
      <c r="N741" s="661">
        <v>2</v>
      </c>
      <c r="O741" s="742">
        <v>1</v>
      </c>
      <c r="P741" s="662"/>
      <c r="Q741" s="677"/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50</v>
      </c>
      <c r="B742" s="661" t="s">
        <v>580</v>
      </c>
      <c r="C742" s="661">
        <v>89301501</v>
      </c>
      <c r="D742" s="740" t="s">
        <v>4513</v>
      </c>
      <c r="E742" s="741" t="s">
        <v>3104</v>
      </c>
      <c r="F742" s="661" t="s">
        <v>3085</v>
      </c>
      <c r="G742" s="661" t="s">
        <v>3144</v>
      </c>
      <c r="H742" s="661" t="s">
        <v>581</v>
      </c>
      <c r="I742" s="661" t="s">
        <v>3790</v>
      </c>
      <c r="J742" s="661" t="s">
        <v>3791</v>
      </c>
      <c r="K742" s="661" t="s">
        <v>3146</v>
      </c>
      <c r="L742" s="662">
        <v>0</v>
      </c>
      <c r="M742" s="662">
        <v>0</v>
      </c>
      <c r="N742" s="661">
        <v>1</v>
      </c>
      <c r="O742" s="742">
        <v>1</v>
      </c>
      <c r="P742" s="662"/>
      <c r="Q742" s="677"/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50</v>
      </c>
      <c r="B743" s="661" t="s">
        <v>580</v>
      </c>
      <c r="C743" s="661">
        <v>89301501</v>
      </c>
      <c r="D743" s="740" t="s">
        <v>4513</v>
      </c>
      <c r="E743" s="741" t="s">
        <v>3104</v>
      </c>
      <c r="F743" s="661" t="s">
        <v>3085</v>
      </c>
      <c r="G743" s="661" t="s">
        <v>3149</v>
      </c>
      <c r="H743" s="661" t="s">
        <v>581</v>
      </c>
      <c r="I743" s="661" t="s">
        <v>3152</v>
      </c>
      <c r="J743" s="661" t="s">
        <v>3151</v>
      </c>
      <c r="K743" s="661" t="s">
        <v>3153</v>
      </c>
      <c r="L743" s="662">
        <v>0</v>
      </c>
      <c r="M743" s="662">
        <v>0</v>
      </c>
      <c r="N743" s="661">
        <v>4</v>
      </c>
      <c r="O743" s="742">
        <v>3</v>
      </c>
      <c r="P743" s="662"/>
      <c r="Q743" s="677"/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50</v>
      </c>
      <c r="B744" s="661" t="s">
        <v>580</v>
      </c>
      <c r="C744" s="661">
        <v>89301501</v>
      </c>
      <c r="D744" s="740" t="s">
        <v>4513</v>
      </c>
      <c r="E744" s="741" t="s">
        <v>3104</v>
      </c>
      <c r="F744" s="661" t="s">
        <v>3085</v>
      </c>
      <c r="G744" s="661" t="s">
        <v>3149</v>
      </c>
      <c r="H744" s="661" t="s">
        <v>581</v>
      </c>
      <c r="I744" s="661" t="s">
        <v>1037</v>
      </c>
      <c r="J744" s="661" t="s">
        <v>3151</v>
      </c>
      <c r="K744" s="661" t="s">
        <v>3154</v>
      </c>
      <c r="L744" s="662">
        <v>12.26</v>
      </c>
      <c r="M744" s="662">
        <v>61.3</v>
      </c>
      <c r="N744" s="661">
        <v>5</v>
      </c>
      <c r="O744" s="742">
        <v>2.5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50</v>
      </c>
      <c r="B745" s="661" t="s">
        <v>580</v>
      </c>
      <c r="C745" s="661">
        <v>89301501</v>
      </c>
      <c r="D745" s="740" t="s">
        <v>4513</v>
      </c>
      <c r="E745" s="741" t="s">
        <v>3104</v>
      </c>
      <c r="F745" s="661" t="s">
        <v>3085</v>
      </c>
      <c r="G745" s="661" t="s">
        <v>3149</v>
      </c>
      <c r="H745" s="661" t="s">
        <v>581</v>
      </c>
      <c r="I745" s="661" t="s">
        <v>1155</v>
      </c>
      <c r="J745" s="661" t="s">
        <v>1143</v>
      </c>
      <c r="K745" s="661" t="s">
        <v>1156</v>
      </c>
      <c r="L745" s="662">
        <v>12.26</v>
      </c>
      <c r="M745" s="662">
        <v>24.52</v>
      </c>
      <c r="N745" s="661">
        <v>2</v>
      </c>
      <c r="O745" s="742">
        <v>1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50</v>
      </c>
      <c r="B746" s="661" t="s">
        <v>580</v>
      </c>
      <c r="C746" s="661">
        <v>89301501</v>
      </c>
      <c r="D746" s="740" t="s">
        <v>4513</v>
      </c>
      <c r="E746" s="741" t="s">
        <v>3104</v>
      </c>
      <c r="F746" s="661" t="s">
        <v>3085</v>
      </c>
      <c r="G746" s="661" t="s">
        <v>3149</v>
      </c>
      <c r="H746" s="661" t="s">
        <v>581</v>
      </c>
      <c r="I746" s="661" t="s">
        <v>1155</v>
      </c>
      <c r="J746" s="661" t="s">
        <v>1143</v>
      </c>
      <c r="K746" s="661" t="s">
        <v>1156</v>
      </c>
      <c r="L746" s="662">
        <v>11.03</v>
      </c>
      <c r="M746" s="662">
        <v>11.03</v>
      </c>
      <c r="N746" s="661">
        <v>1</v>
      </c>
      <c r="O746" s="742">
        <v>0.5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50</v>
      </c>
      <c r="B747" s="661" t="s">
        <v>580</v>
      </c>
      <c r="C747" s="661">
        <v>89301501</v>
      </c>
      <c r="D747" s="740" t="s">
        <v>4513</v>
      </c>
      <c r="E747" s="741" t="s">
        <v>3104</v>
      </c>
      <c r="F747" s="661" t="s">
        <v>3085</v>
      </c>
      <c r="G747" s="661" t="s">
        <v>3155</v>
      </c>
      <c r="H747" s="661" t="s">
        <v>1608</v>
      </c>
      <c r="I747" s="661" t="s">
        <v>3245</v>
      </c>
      <c r="J747" s="661" t="s">
        <v>1913</v>
      </c>
      <c r="K747" s="661" t="s">
        <v>1914</v>
      </c>
      <c r="L747" s="662">
        <v>106.3</v>
      </c>
      <c r="M747" s="662">
        <v>106.3</v>
      </c>
      <c r="N747" s="661">
        <v>1</v>
      </c>
      <c r="O747" s="742">
        <v>1</v>
      </c>
      <c r="P747" s="662"/>
      <c r="Q747" s="677">
        <v>0</v>
      </c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50</v>
      </c>
      <c r="B748" s="661" t="s">
        <v>580</v>
      </c>
      <c r="C748" s="661">
        <v>89301501</v>
      </c>
      <c r="D748" s="740" t="s">
        <v>4513</v>
      </c>
      <c r="E748" s="741" t="s">
        <v>3104</v>
      </c>
      <c r="F748" s="661" t="s">
        <v>3085</v>
      </c>
      <c r="G748" s="661" t="s">
        <v>3160</v>
      </c>
      <c r="H748" s="661" t="s">
        <v>581</v>
      </c>
      <c r="I748" s="661" t="s">
        <v>825</v>
      </c>
      <c r="J748" s="661" t="s">
        <v>826</v>
      </c>
      <c r="K748" s="661" t="s">
        <v>3341</v>
      </c>
      <c r="L748" s="662">
        <v>83.56</v>
      </c>
      <c r="M748" s="662">
        <v>83.56</v>
      </c>
      <c r="N748" s="661">
        <v>1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50</v>
      </c>
      <c r="B749" s="661" t="s">
        <v>580</v>
      </c>
      <c r="C749" s="661">
        <v>89301501</v>
      </c>
      <c r="D749" s="740" t="s">
        <v>4513</v>
      </c>
      <c r="E749" s="741" t="s">
        <v>3104</v>
      </c>
      <c r="F749" s="661" t="s">
        <v>3085</v>
      </c>
      <c r="G749" s="661" t="s">
        <v>3160</v>
      </c>
      <c r="H749" s="661" t="s">
        <v>581</v>
      </c>
      <c r="I749" s="661" t="s">
        <v>845</v>
      </c>
      <c r="J749" s="661" t="s">
        <v>645</v>
      </c>
      <c r="K749" s="661" t="s">
        <v>3164</v>
      </c>
      <c r="L749" s="662">
        <v>44.89</v>
      </c>
      <c r="M749" s="662">
        <v>44.89</v>
      </c>
      <c r="N749" s="661">
        <v>1</v>
      </c>
      <c r="O749" s="742">
        <v>0.5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50</v>
      </c>
      <c r="B750" s="661" t="s">
        <v>580</v>
      </c>
      <c r="C750" s="661">
        <v>89301501</v>
      </c>
      <c r="D750" s="740" t="s">
        <v>4513</v>
      </c>
      <c r="E750" s="741" t="s">
        <v>3104</v>
      </c>
      <c r="F750" s="661" t="s">
        <v>3085</v>
      </c>
      <c r="G750" s="661" t="s">
        <v>3160</v>
      </c>
      <c r="H750" s="661" t="s">
        <v>581</v>
      </c>
      <c r="I750" s="661" t="s">
        <v>913</v>
      </c>
      <c r="J750" s="661" t="s">
        <v>1332</v>
      </c>
      <c r="K750" s="661" t="s">
        <v>3248</v>
      </c>
      <c r="L750" s="662">
        <v>33.68</v>
      </c>
      <c r="M750" s="662">
        <v>33.68</v>
      </c>
      <c r="N750" s="661">
        <v>1</v>
      </c>
      <c r="O750" s="742">
        <v>0.5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50</v>
      </c>
      <c r="B751" s="661" t="s">
        <v>580</v>
      </c>
      <c r="C751" s="661">
        <v>89301501</v>
      </c>
      <c r="D751" s="740" t="s">
        <v>4513</v>
      </c>
      <c r="E751" s="741" t="s">
        <v>3104</v>
      </c>
      <c r="F751" s="661" t="s">
        <v>3085</v>
      </c>
      <c r="G751" s="661" t="s">
        <v>3167</v>
      </c>
      <c r="H751" s="661" t="s">
        <v>1608</v>
      </c>
      <c r="I751" s="661" t="s">
        <v>1723</v>
      </c>
      <c r="J751" s="661" t="s">
        <v>1717</v>
      </c>
      <c r="K751" s="661" t="s">
        <v>1671</v>
      </c>
      <c r="L751" s="662">
        <v>2916.16</v>
      </c>
      <c r="M751" s="662">
        <v>2916.16</v>
      </c>
      <c r="N751" s="661">
        <v>1</v>
      </c>
      <c r="O751" s="742">
        <v>0.5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50</v>
      </c>
      <c r="B752" s="661" t="s">
        <v>580</v>
      </c>
      <c r="C752" s="661">
        <v>89301501</v>
      </c>
      <c r="D752" s="740" t="s">
        <v>4513</v>
      </c>
      <c r="E752" s="741" t="s">
        <v>3104</v>
      </c>
      <c r="F752" s="661" t="s">
        <v>3085</v>
      </c>
      <c r="G752" s="661" t="s">
        <v>3168</v>
      </c>
      <c r="H752" s="661" t="s">
        <v>1608</v>
      </c>
      <c r="I752" s="661" t="s">
        <v>1831</v>
      </c>
      <c r="J752" s="661" t="s">
        <v>1832</v>
      </c>
      <c r="K752" s="661" t="s">
        <v>1833</v>
      </c>
      <c r="L752" s="662">
        <v>55.38</v>
      </c>
      <c r="M752" s="662">
        <v>166.14000000000001</v>
      </c>
      <c r="N752" s="661">
        <v>3</v>
      </c>
      <c r="O752" s="742">
        <v>1.5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50</v>
      </c>
      <c r="B753" s="661" t="s">
        <v>580</v>
      </c>
      <c r="C753" s="661">
        <v>89301501</v>
      </c>
      <c r="D753" s="740" t="s">
        <v>4513</v>
      </c>
      <c r="E753" s="741" t="s">
        <v>3104</v>
      </c>
      <c r="F753" s="661" t="s">
        <v>3085</v>
      </c>
      <c r="G753" s="661" t="s">
        <v>3254</v>
      </c>
      <c r="H753" s="661" t="s">
        <v>1608</v>
      </c>
      <c r="I753" s="661" t="s">
        <v>3348</v>
      </c>
      <c r="J753" s="661" t="s">
        <v>1690</v>
      </c>
      <c r="K753" s="661" t="s">
        <v>3349</v>
      </c>
      <c r="L753" s="662">
        <v>0</v>
      </c>
      <c r="M753" s="662">
        <v>0</v>
      </c>
      <c r="N753" s="661">
        <v>1</v>
      </c>
      <c r="O753" s="742">
        <v>0.5</v>
      </c>
      <c r="P753" s="662"/>
      <c r="Q753" s="677"/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50</v>
      </c>
      <c r="B754" s="661" t="s">
        <v>580</v>
      </c>
      <c r="C754" s="661">
        <v>89301501</v>
      </c>
      <c r="D754" s="740" t="s">
        <v>4513</v>
      </c>
      <c r="E754" s="741" t="s">
        <v>3104</v>
      </c>
      <c r="F754" s="661" t="s">
        <v>3085</v>
      </c>
      <c r="G754" s="661" t="s">
        <v>3172</v>
      </c>
      <c r="H754" s="661" t="s">
        <v>581</v>
      </c>
      <c r="I754" s="661" t="s">
        <v>1080</v>
      </c>
      <c r="J754" s="661" t="s">
        <v>1081</v>
      </c>
      <c r="K754" s="661" t="s">
        <v>1082</v>
      </c>
      <c r="L754" s="662">
        <v>67.42</v>
      </c>
      <c r="M754" s="662">
        <v>134.84</v>
      </c>
      <c r="N754" s="661">
        <v>2</v>
      </c>
      <c r="O754" s="742">
        <v>1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50</v>
      </c>
      <c r="B755" s="661" t="s">
        <v>580</v>
      </c>
      <c r="C755" s="661">
        <v>89301501</v>
      </c>
      <c r="D755" s="740" t="s">
        <v>4513</v>
      </c>
      <c r="E755" s="741" t="s">
        <v>3104</v>
      </c>
      <c r="F755" s="661" t="s">
        <v>3085</v>
      </c>
      <c r="G755" s="661" t="s">
        <v>3172</v>
      </c>
      <c r="H755" s="661" t="s">
        <v>581</v>
      </c>
      <c r="I755" s="661" t="s">
        <v>1080</v>
      </c>
      <c r="J755" s="661" t="s">
        <v>1081</v>
      </c>
      <c r="K755" s="661" t="s">
        <v>1082</v>
      </c>
      <c r="L755" s="662">
        <v>50.47</v>
      </c>
      <c r="M755" s="662">
        <v>100.94</v>
      </c>
      <c r="N755" s="661">
        <v>2</v>
      </c>
      <c r="O755" s="742">
        <v>1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50</v>
      </c>
      <c r="B756" s="661" t="s">
        <v>580</v>
      </c>
      <c r="C756" s="661">
        <v>89301501</v>
      </c>
      <c r="D756" s="740" t="s">
        <v>4513</v>
      </c>
      <c r="E756" s="741" t="s">
        <v>3104</v>
      </c>
      <c r="F756" s="661" t="s">
        <v>3085</v>
      </c>
      <c r="G756" s="661" t="s">
        <v>3172</v>
      </c>
      <c r="H756" s="661" t="s">
        <v>1608</v>
      </c>
      <c r="I756" s="661" t="s">
        <v>3259</v>
      </c>
      <c r="J756" s="661" t="s">
        <v>3260</v>
      </c>
      <c r="K756" s="661" t="s">
        <v>614</v>
      </c>
      <c r="L756" s="662">
        <v>50.47</v>
      </c>
      <c r="M756" s="662">
        <v>151.41</v>
      </c>
      <c r="N756" s="661">
        <v>3</v>
      </c>
      <c r="O756" s="742">
        <v>1.5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50</v>
      </c>
      <c r="B757" s="661" t="s">
        <v>580</v>
      </c>
      <c r="C757" s="661">
        <v>89301501</v>
      </c>
      <c r="D757" s="740" t="s">
        <v>4513</v>
      </c>
      <c r="E757" s="741" t="s">
        <v>3104</v>
      </c>
      <c r="F757" s="661" t="s">
        <v>3085</v>
      </c>
      <c r="G757" s="661" t="s">
        <v>3174</v>
      </c>
      <c r="H757" s="661" t="s">
        <v>581</v>
      </c>
      <c r="I757" s="661" t="s">
        <v>1301</v>
      </c>
      <c r="J757" s="661" t="s">
        <v>1302</v>
      </c>
      <c r="K757" s="661" t="s">
        <v>1299</v>
      </c>
      <c r="L757" s="662">
        <v>214.07</v>
      </c>
      <c r="M757" s="662">
        <v>214.07</v>
      </c>
      <c r="N757" s="661">
        <v>1</v>
      </c>
      <c r="O757" s="742">
        <v>0.5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50</v>
      </c>
      <c r="B758" s="661" t="s">
        <v>580</v>
      </c>
      <c r="C758" s="661">
        <v>89301501</v>
      </c>
      <c r="D758" s="740" t="s">
        <v>4513</v>
      </c>
      <c r="E758" s="741" t="s">
        <v>3104</v>
      </c>
      <c r="F758" s="661" t="s">
        <v>3085</v>
      </c>
      <c r="G758" s="661" t="s">
        <v>3261</v>
      </c>
      <c r="H758" s="661" t="s">
        <v>581</v>
      </c>
      <c r="I758" s="661" t="s">
        <v>1375</v>
      </c>
      <c r="J758" s="661" t="s">
        <v>3736</v>
      </c>
      <c r="K758" s="661" t="s">
        <v>3547</v>
      </c>
      <c r="L758" s="662">
        <v>103.62</v>
      </c>
      <c r="M758" s="662">
        <v>103.62</v>
      </c>
      <c r="N758" s="661">
        <v>1</v>
      </c>
      <c r="O758" s="742">
        <v>0.5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50</v>
      </c>
      <c r="B759" s="661" t="s">
        <v>580</v>
      </c>
      <c r="C759" s="661">
        <v>89301501</v>
      </c>
      <c r="D759" s="740" t="s">
        <v>4513</v>
      </c>
      <c r="E759" s="741" t="s">
        <v>3104</v>
      </c>
      <c r="F759" s="661" t="s">
        <v>3085</v>
      </c>
      <c r="G759" s="661" t="s">
        <v>3178</v>
      </c>
      <c r="H759" s="661" t="s">
        <v>1608</v>
      </c>
      <c r="I759" s="661" t="s">
        <v>1641</v>
      </c>
      <c r="J759" s="661" t="s">
        <v>2972</v>
      </c>
      <c r="K759" s="661" t="s">
        <v>1166</v>
      </c>
      <c r="L759" s="662">
        <v>134.83000000000001</v>
      </c>
      <c r="M759" s="662">
        <v>134.83000000000001</v>
      </c>
      <c r="N759" s="661">
        <v>1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50</v>
      </c>
      <c r="B760" s="661" t="s">
        <v>580</v>
      </c>
      <c r="C760" s="661">
        <v>89301501</v>
      </c>
      <c r="D760" s="740" t="s">
        <v>4513</v>
      </c>
      <c r="E760" s="741" t="s">
        <v>3104</v>
      </c>
      <c r="F760" s="661" t="s">
        <v>3085</v>
      </c>
      <c r="G760" s="661" t="s">
        <v>3178</v>
      </c>
      <c r="H760" s="661" t="s">
        <v>1608</v>
      </c>
      <c r="I760" s="661" t="s">
        <v>1612</v>
      </c>
      <c r="J760" s="661" t="s">
        <v>1613</v>
      </c>
      <c r="K760" s="661" t="s">
        <v>1614</v>
      </c>
      <c r="L760" s="662">
        <v>14.6</v>
      </c>
      <c r="M760" s="662">
        <v>14.6</v>
      </c>
      <c r="N760" s="661">
        <v>1</v>
      </c>
      <c r="O760" s="742">
        <v>0.5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50</v>
      </c>
      <c r="B761" s="661" t="s">
        <v>580</v>
      </c>
      <c r="C761" s="661">
        <v>89301501</v>
      </c>
      <c r="D761" s="740" t="s">
        <v>4513</v>
      </c>
      <c r="E761" s="741" t="s">
        <v>3104</v>
      </c>
      <c r="F761" s="661" t="s">
        <v>3085</v>
      </c>
      <c r="G761" s="661" t="s">
        <v>3178</v>
      </c>
      <c r="H761" s="661" t="s">
        <v>1608</v>
      </c>
      <c r="I761" s="661" t="s">
        <v>1615</v>
      </c>
      <c r="J761" s="661" t="s">
        <v>1616</v>
      </c>
      <c r="K761" s="661" t="s">
        <v>1617</v>
      </c>
      <c r="L761" s="662">
        <v>16.82</v>
      </c>
      <c r="M761" s="662">
        <v>16.82</v>
      </c>
      <c r="N761" s="661">
        <v>1</v>
      </c>
      <c r="O761" s="742">
        <v>0.5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50</v>
      </c>
      <c r="B762" s="661" t="s">
        <v>580</v>
      </c>
      <c r="C762" s="661">
        <v>89301501</v>
      </c>
      <c r="D762" s="740" t="s">
        <v>4513</v>
      </c>
      <c r="E762" s="741" t="s">
        <v>3104</v>
      </c>
      <c r="F762" s="661" t="s">
        <v>3085</v>
      </c>
      <c r="G762" s="661" t="s">
        <v>3178</v>
      </c>
      <c r="H762" s="661" t="s">
        <v>1608</v>
      </c>
      <c r="I762" s="661" t="s">
        <v>1708</v>
      </c>
      <c r="J762" s="661" t="s">
        <v>2973</v>
      </c>
      <c r="K762" s="661" t="s">
        <v>1078</v>
      </c>
      <c r="L762" s="662">
        <v>67.42</v>
      </c>
      <c r="M762" s="662">
        <v>67.42</v>
      </c>
      <c r="N762" s="661">
        <v>1</v>
      </c>
      <c r="O762" s="742">
        <v>0.5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50</v>
      </c>
      <c r="B763" s="661" t="s">
        <v>580</v>
      </c>
      <c r="C763" s="661">
        <v>89301501</v>
      </c>
      <c r="D763" s="740" t="s">
        <v>4513</v>
      </c>
      <c r="E763" s="741" t="s">
        <v>3104</v>
      </c>
      <c r="F763" s="661" t="s">
        <v>3085</v>
      </c>
      <c r="G763" s="661" t="s">
        <v>3271</v>
      </c>
      <c r="H763" s="661" t="s">
        <v>1608</v>
      </c>
      <c r="I763" s="661" t="s">
        <v>3356</v>
      </c>
      <c r="J763" s="661" t="s">
        <v>3357</v>
      </c>
      <c r="K763" s="661" t="s">
        <v>2590</v>
      </c>
      <c r="L763" s="662">
        <v>130.59</v>
      </c>
      <c r="M763" s="662">
        <v>130.59</v>
      </c>
      <c r="N763" s="661">
        <v>1</v>
      </c>
      <c r="O763" s="742">
        <v>0.5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50</v>
      </c>
      <c r="B764" s="661" t="s">
        <v>580</v>
      </c>
      <c r="C764" s="661">
        <v>89301501</v>
      </c>
      <c r="D764" s="740" t="s">
        <v>4513</v>
      </c>
      <c r="E764" s="741" t="s">
        <v>3104</v>
      </c>
      <c r="F764" s="661" t="s">
        <v>3085</v>
      </c>
      <c r="G764" s="661" t="s">
        <v>3271</v>
      </c>
      <c r="H764" s="661" t="s">
        <v>1608</v>
      </c>
      <c r="I764" s="661" t="s">
        <v>3272</v>
      </c>
      <c r="J764" s="661" t="s">
        <v>3273</v>
      </c>
      <c r="K764" s="661" t="s">
        <v>1092</v>
      </c>
      <c r="L764" s="662">
        <v>201.88</v>
      </c>
      <c r="M764" s="662">
        <v>403.76</v>
      </c>
      <c r="N764" s="661">
        <v>2</v>
      </c>
      <c r="O764" s="742">
        <v>1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50</v>
      </c>
      <c r="B765" s="661" t="s">
        <v>580</v>
      </c>
      <c r="C765" s="661">
        <v>89301501</v>
      </c>
      <c r="D765" s="740" t="s">
        <v>4513</v>
      </c>
      <c r="E765" s="741" t="s">
        <v>3104</v>
      </c>
      <c r="F765" s="661" t="s">
        <v>3085</v>
      </c>
      <c r="G765" s="661" t="s">
        <v>3182</v>
      </c>
      <c r="H765" s="661" t="s">
        <v>581</v>
      </c>
      <c r="I765" s="661" t="s">
        <v>2253</v>
      </c>
      <c r="J765" s="661" t="s">
        <v>1150</v>
      </c>
      <c r="K765" s="661" t="s">
        <v>3183</v>
      </c>
      <c r="L765" s="662">
        <v>112.13</v>
      </c>
      <c r="M765" s="662">
        <v>224.26</v>
      </c>
      <c r="N765" s="661">
        <v>2</v>
      </c>
      <c r="O765" s="742">
        <v>1.5</v>
      </c>
      <c r="P765" s="662"/>
      <c r="Q765" s="677">
        <v>0</v>
      </c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50</v>
      </c>
      <c r="B766" s="661" t="s">
        <v>580</v>
      </c>
      <c r="C766" s="661">
        <v>89301501</v>
      </c>
      <c r="D766" s="740" t="s">
        <v>4513</v>
      </c>
      <c r="E766" s="741" t="s">
        <v>3104</v>
      </c>
      <c r="F766" s="661" t="s">
        <v>3085</v>
      </c>
      <c r="G766" s="661" t="s">
        <v>3792</v>
      </c>
      <c r="H766" s="661" t="s">
        <v>1608</v>
      </c>
      <c r="I766" s="661" t="s">
        <v>1788</v>
      </c>
      <c r="J766" s="661" t="s">
        <v>1789</v>
      </c>
      <c r="K766" s="661" t="s">
        <v>1092</v>
      </c>
      <c r="L766" s="662">
        <v>65.3</v>
      </c>
      <c r="M766" s="662">
        <v>65.3</v>
      </c>
      <c r="N766" s="661">
        <v>1</v>
      </c>
      <c r="O766" s="742">
        <v>0.5</v>
      </c>
      <c r="P766" s="662"/>
      <c r="Q766" s="677">
        <v>0</v>
      </c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50</v>
      </c>
      <c r="B767" s="661" t="s">
        <v>580</v>
      </c>
      <c r="C767" s="661">
        <v>89301501</v>
      </c>
      <c r="D767" s="740" t="s">
        <v>4513</v>
      </c>
      <c r="E767" s="741" t="s">
        <v>3104</v>
      </c>
      <c r="F767" s="661" t="s">
        <v>3085</v>
      </c>
      <c r="G767" s="661" t="s">
        <v>3279</v>
      </c>
      <c r="H767" s="661" t="s">
        <v>581</v>
      </c>
      <c r="I767" s="661" t="s">
        <v>2185</v>
      </c>
      <c r="J767" s="661" t="s">
        <v>822</v>
      </c>
      <c r="K767" s="661" t="s">
        <v>3281</v>
      </c>
      <c r="L767" s="662">
        <v>43.99</v>
      </c>
      <c r="M767" s="662">
        <v>87.98</v>
      </c>
      <c r="N767" s="661">
        <v>2</v>
      </c>
      <c r="O767" s="742">
        <v>1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50</v>
      </c>
      <c r="B768" s="661" t="s">
        <v>580</v>
      </c>
      <c r="C768" s="661">
        <v>89301501</v>
      </c>
      <c r="D768" s="740" t="s">
        <v>4513</v>
      </c>
      <c r="E768" s="741" t="s">
        <v>3104</v>
      </c>
      <c r="F768" s="661" t="s">
        <v>3085</v>
      </c>
      <c r="G768" s="661" t="s">
        <v>3184</v>
      </c>
      <c r="H768" s="661" t="s">
        <v>581</v>
      </c>
      <c r="I768" s="661" t="s">
        <v>2005</v>
      </c>
      <c r="J768" s="661" t="s">
        <v>2006</v>
      </c>
      <c r="K768" s="661" t="s">
        <v>3185</v>
      </c>
      <c r="L768" s="662">
        <v>23.46</v>
      </c>
      <c r="M768" s="662">
        <v>46.92</v>
      </c>
      <c r="N768" s="661">
        <v>2</v>
      </c>
      <c r="O768" s="742">
        <v>1.5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50</v>
      </c>
      <c r="B769" s="661" t="s">
        <v>580</v>
      </c>
      <c r="C769" s="661">
        <v>89301501</v>
      </c>
      <c r="D769" s="740" t="s">
        <v>4513</v>
      </c>
      <c r="E769" s="741" t="s">
        <v>3104</v>
      </c>
      <c r="F769" s="661" t="s">
        <v>3085</v>
      </c>
      <c r="G769" s="661" t="s">
        <v>3283</v>
      </c>
      <c r="H769" s="661" t="s">
        <v>581</v>
      </c>
      <c r="I769" s="661" t="s">
        <v>2009</v>
      </c>
      <c r="J769" s="661" t="s">
        <v>2010</v>
      </c>
      <c r="K769" s="661" t="s">
        <v>3284</v>
      </c>
      <c r="L769" s="662">
        <v>194.73</v>
      </c>
      <c r="M769" s="662">
        <v>389.46</v>
      </c>
      <c r="N769" s="661">
        <v>2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50</v>
      </c>
      <c r="B770" s="661" t="s">
        <v>580</v>
      </c>
      <c r="C770" s="661">
        <v>89301501</v>
      </c>
      <c r="D770" s="740" t="s">
        <v>4513</v>
      </c>
      <c r="E770" s="741" t="s">
        <v>3104</v>
      </c>
      <c r="F770" s="661" t="s">
        <v>3085</v>
      </c>
      <c r="G770" s="661" t="s">
        <v>3793</v>
      </c>
      <c r="H770" s="661" t="s">
        <v>581</v>
      </c>
      <c r="I770" s="661" t="s">
        <v>3794</v>
      </c>
      <c r="J770" s="661" t="s">
        <v>3795</v>
      </c>
      <c r="K770" s="661" t="s">
        <v>812</v>
      </c>
      <c r="L770" s="662">
        <v>314.95999999999998</v>
      </c>
      <c r="M770" s="662">
        <v>314.95999999999998</v>
      </c>
      <c r="N770" s="661">
        <v>1</v>
      </c>
      <c r="O770" s="742">
        <v>0.5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50</v>
      </c>
      <c r="B771" s="661" t="s">
        <v>580</v>
      </c>
      <c r="C771" s="661">
        <v>89301501</v>
      </c>
      <c r="D771" s="740" t="s">
        <v>4513</v>
      </c>
      <c r="E771" s="741" t="s">
        <v>3104</v>
      </c>
      <c r="F771" s="661" t="s">
        <v>3085</v>
      </c>
      <c r="G771" s="661" t="s">
        <v>3793</v>
      </c>
      <c r="H771" s="661" t="s">
        <v>581</v>
      </c>
      <c r="I771" s="661" t="s">
        <v>3796</v>
      </c>
      <c r="J771" s="661" t="s">
        <v>3797</v>
      </c>
      <c r="K771" s="661" t="s">
        <v>3714</v>
      </c>
      <c r="L771" s="662">
        <v>0</v>
      </c>
      <c r="M771" s="662">
        <v>0</v>
      </c>
      <c r="N771" s="661">
        <v>1</v>
      </c>
      <c r="O771" s="742">
        <v>0.5</v>
      </c>
      <c r="P771" s="662"/>
      <c r="Q771" s="677"/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50</v>
      </c>
      <c r="B772" s="661" t="s">
        <v>580</v>
      </c>
      <c r="C772" s="661">
        <v>89301501</v>
      </c>
      <c r="D772" s="740" t="s">
        <v>4513</v>
      </c>
      <c r="E772" s="741" t="s">
        <v>3104</v>
      </c>
      <c r="F772" s="661" t="s">
        <v>3085</v>
      </c>
      <c r="G772" s="661" t="s">
        <v>3285</v>
      </c>
      <c r="H772" s="661" t="s">
        <v>581</v>
      </c>
      <c r="I772" s="661" t="s">
        <v>810</v>
      </c>
      <c r="J772" s="661" t="s">
        <v>3286</v>
      </c>
      <c r="K772" s="661" t="s">
        <v>812</v>
      </c>
      <c r="L772" s="662">
        <v>129.94999999999999</v>
      </c>
      <c r="M772" s="662">
        <v>129.94999999999999</v>
      </c>
      <c r="N772" s="661">
        <v>1</v>
      </c>
      <c r="O772" s="742">
        <v>0.5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50</v>
      </c>
      <c r="B773" s="661" t="s">
        <v>580</v>
      </c>
      <c r="C773" s="661">
        <v>89301501</v>
      </c>
      <c r="D773" s="740" t="s">
        <v>4513</v>
      </c>
      <c r="E773" s="741" t="s">
        <v>3104</v>
      </c>
      <c r="F773" s="661" t="s">
        <v>3085</v>
      </c>
      <c r="G773" s="661" t="s">
        <v>3192</v>
      </c>
      <c r="H773" s="661" t="s">
        <v>1608</v>
      </c>
      <c r="I773" s="661" t="s">
        <v>3295</v>
      </c>
      <c r="J773" s="661" t="s">
        <v>1740</v>
      </c>
      <c r="K773" s="661" t="s">
        <v>3296</v>
      </c>
      <c r="L773" s="662">
        <v>49.01</v>
      </c>
      <c r="M773" s="662">
        <v>49.01</v>
      </c>
      <c r="N773" s="661">
        <v>1</v>
      </c>
      <c r="O773" s="742">
        <v>0.5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50</v>
      </c>
      <c r="B774" s="661" t="s">
        <v>580</v>
      </c>
      <c r="C774" s="661">
        <v>89301501</v>
      </c>
      <c r="D774" s="740" t="s">
        <v>4513</v>
      </c>
      <c r="E774" s="741" t="s">
        <v>3104</v>
      </c>
      <c r="F774" s="661" t="s">
        <v>3085</v>
      </c>
      <c r="G774" s="661" t="s">
        <v>3192</v>
      </c>
      <c r="H774" s="661" t="s">
        <v>1608</v>
      </c>
      <c r="I774" s="661" t="s">
        <v>1751</v>
      </c>
      <c r="J774" s="661" t="s">
        <v>2952</v>
      </c>
      <c r="K774" s="661" t="s">
        <v>1160</v>
      </c>
      <c r="L774" s="662">
        <v>193.14</v>
      </c>
      <c r="M774" s="662">
        <v>772.56</v>
      </c>
      <c r="N774" s="661">
        <v>4</v>
      </c>
      <c r="O774" s="742">
        <v>3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50</v>
      </c>
      <c r="B775" s="661" t="s">
        <v>580</v>
      </c>
      <c r="C775" s="661">
        <v>89301501</v>
      </c>
      <c r="D775" s="740" t="s">
        <v>4513</v>
      </c>
      <c r="E775" s="741" t="s">
        <v>3105</v>
      </c>
      <c r="F775" s="661" t="s">
        <v>3085</v>
      </c>
      <c r="G775" s="661" t="s">
        <v>3109</v>
      </c>
      <c r="H775" s="661" t="s">
        <v>1608</v>
      </c>
      <c r="I775" s="661" t="s">
        <v>1627</v>
      </c>
      <c r="J775" s="661" t="s">
        <v>1628</v>
      </c>
      <c r="K775" s="661" t="s">
        <v>2960</v>
      </c>
      <c r="L775" s="662">
        <v>75.28</v>
      </c>
      <c r="M775" s="662">
        <v>301.12</v>
      </c>
      <c r="N775" s="661">
        <v>4</v>
      </c>
      <c r="O775" s="742">
        <v>3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50</v>
      </c>
      <c r="B776" s="661" t="s">
        <v>580</v>
      </c>
      <c r="C776" s="661">
        <v>89301501</v>
      </c>
      <c r="D776" s="740" t="s">
        <v>4513</v>
      </c>
      <c r="E776" s="741" t="s">
        <v>3105</v>
      </c>
      <c r="F776" s="661" t="s">
        <v>3085</v>
      </c>
      <c r="G776" s="661" t="s">
        <v>3109</v>
      </c>
      <c r="H776" s="661" t="s">
        <v>581</v>
      </c>
      <c r="I776" s="661" t="s">
        <v>3373</v>
      </c>
      <c r="J776" s="661" t="s">
        <v>3371</v>
      </c>
      <c r="K776" s="661" t="s">
        <v>2960</v>
      </c>
      <c r="L776" s="662">
        <v>0</v>
      </c>
      <c r="M776" s="662">
        <v>0</v>
      </c>
      <c r="N776" s="661">
        <v>1</v>
      </c>
      <c r="O776" s="742">
        <v>0.5</v>
      </c>
      <c r="P776" s="662"/>
      <c r="Q776" s="677"/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50</v>
      </c>
      <c r="B777" s="661" t="s">
        <v>580</v>
      </c>
      <c r="C777" s="661">
        <v>89301501</v>
      </c>
      <c r="D777" s="740" t="s">
        <v>4513</v>
      </c>
      <c r="E777" s="741" t="s">
        <v>3105</v>
      </c>
      <c r="F777" s="661" t="s">
        <v>3085</v>
      </c>
      <c r="G777" s="661" t="s">
        <v>3112</v>
      </c>
      <c r="H777" s="661" t="s">
        <v>581</v>
      </c>
      <c r="I777" s="661" t="s">
        <v>2001</v>
      </c>
      <c r="J777" s="661" t="s">
        <v>2999</v>
      </c>
      <c r="K777" s="661" t="s">
        <v>3000</v>
      </c>
      <c r="L777" s="662">
        <v>333.31</v>
      </c>
      <c r="M777" s="662">
        <v>333.31</v>
      </c>
      <c r="N777" s="661">
        <v>1</v>
      </c>
      <c r="O777" s="742">
        <v>1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50</v>
      </c>
      <c r="B778" s="661" t="s">
        <v>580</v>
      </c>
      <c r="C778" s="661">
        <v>89301501</v>
      </c>
      <c r="D778" s="740" t="s">
        <v>4513</v>
      </c>
      <c r="E778" s="741" t="s">
        <v>3105</v>
      </c>
      <c r="F778" s="661" t="s">
        <v>3085</v>
      </c>
      <c r="G778" s="661" t="s">
        <v>3115</v>
      </c>
      <c r="H778" s="661" t="s">
        <v>1608</v>
      </c>
      <c r="I778" s="661" t="s">
        <v>1743</v>
      </c>
      <c r="J778" s="661" t="s">
        <v>1748</v>
      </c>
      <c r="K778" s="661" t="s">
        <v>1092</v>
      </c>
      <c r="L778" s="662">
        <v>130.59</v>
      </c>
      <c r="M778" s="662">
        <v>130.59</v>
      </c>
      <c r="N778" s="661">
        <v>1</v>
      </c>
      <c r="O778" s="742">
        <v>0.5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50</v>
      </c>
      <c r="B779" s="661" t="s">
        <v>580</v>
      </c>
      <c r="C779" s="661">
        <v>89301501</v>
      </c>
      <c r="D779" s="740" t="s">
        <v>4513</v>
      </c>
      <c r="E779" s="741" t="s">
        <v>3105</v>
      </c>
      <c r="F779" s="661" t="s">
        <v>3085</v>
      </c>
      <c r="G779" s="661" t="s">
        <v>3115</v>
      </c>
      <c r="H779" s="661" t="s">
        <v>1608</v>
      </c>
      <c r="I779" s="661" t="s">
        <v>1816</v>
      </c>
      <c r="J779" s="661" t="s">
        <v>1821</v>
      </c>
      <c r="K779" s="661" t="s">
        <v>617</v>
      </c>
      <c r="L779" s="662">
        <v>201.88</v>
      </c>
      <c r="M779" s="662">
        <v>605.64</v>
      </c>
      <c r="N779" s="661">
        <v>3</v>
      </c>
      <c r="O779" s="742">
        <v>2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50</v>
      </c>
      <c r="B780" s="661" t="s">
        <v>580</v>
      </c>
      <c r="C780" s="661">
        <v>89301501</v>
      </c>
      <c r="D780" s="740" t="s">
        <v>4513</v>
      </c>
      <c r="E780" s="741" t="s">
        <v>3105</v>
      </c>
      <c r="F780" s="661" t="s">
        <v>3085</v>
      </c>
      <c r="G780" s="661" t="s">
        <v>3116</v>
      </c>
      <c r="H780" s="661" t="s">
        <v>581</v>
      </c>
      <c r="I780" s="661" t="s">
        <v>3117</v>
      </c>
      <c r="J780" s="661" t="s">
        <v>3118</v>
      </c>
      <c r="K780" s="661" t="s">
        <v>3119</v>
      </c>
      <c r="L780" s="662">
        <v>31.43</v>
      </c>
      <c r="M780" s="662">
        <v>31.43</v>
      </c>
      <c r="N780" s="661">
        <v>1</v>
      </c>
      <c r="O780" s="742">
        <v>0.5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50</v>
      </c>
      <c r="B781" s="661" t="s">
        <v>580</v>
      </c>
      <c r="C781" s="661">
        <v>89301501</v>
      </c>
      <c r="D781" s="740" t="s">
        <v>4513</v>
      </c>
      <c r="E781" s="741" t="s">
        <v>3105</v>
      </c>
      <c r="F781" s="661" t="s">
        <v>3085</v>
      </c>
      <c r="G781" s="661" t="s">
        <v>3116</v>
      </c>
      <c r="H781" s="661" t="s">
        <v>1608</v>
      </c>
      <c r="I781" s="661" t="s">
        <v>1684</v>
      </c>
      <c r="J781" s="661" t="s">
        <v>631</v>
      </c>
      <c r="K781" s="661" t="s">
        <v>1082</v>
      </c>
      <c r="L781" s="662">
        <v>44.89</v>
      </c>
      <c r="M781" s="662">
        <v>359.11999999999995</v>
      </c>
      <c r="N781" s="661">
        <v>8</v>
      </c>
      <c r="O781" s="742">
        <v>5</v>
      </c>
      <c r="P781" s="662">
        <v>44.89</v>
      </c>
      <c r="Q781" s="677">
        <v>0.12500000000000003</v>
      </c>
      <c r="R781" s="661">
        <v>1</v>
      </c>
      <c r="S781" s="677">
        <v>0.125</v>
      </c>
      <c r="T781" s="742">
        <v>1</v>
      </c>
      <c r="U781" s="700">
        <v>0.2</v>
      </c>
    </row>
    <row r="782" spans="1:21" ht="14.4" customHeight="1" x14ac:dyDescent="0.3">
      <c r="A782" s="660">
        <v>50</v>
      </c>
      <c r="B782" s="661" t="s">
        <v>580</v>
      </c>
      <c r="C782" s="661">
        <v>89301501</v>
      </c>
      <c r="D782" s="740" t="s">
        <v>4513</v>
      </c>
      <c r="E782" s="741" t="s">
        <v>3105</v>
      </c>
      <c r="F782" s="661" t="s">
        <v>3085</v>
      </c>
      <c r="G782" s="661" t="s">
        <v>3729</v>
      </c>
      <c r="H782" s="661" t="s">
        <v>1608</v>
      </c>
      <c r="I782" s="661" t="s">
        <v>2096</v>
      </c>
      <c r="J782" s="661" t="s">
        <v>2097</v>
      </c>
      <c r="K782" s="661" t="s">
        <v>3008</v>
      </c>
      <c r="L782" s="662">
        <v>184.22</v>
      </c>
      <c r="M782" s="662">
        <v>184.22</v>
      </c>
      <c r="N782" s="661">
        <v>1</v>
      </c>
      <c r="O782" s="742">
        <v>1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50</v>
      </c>
      <c r="B783" s="661" t="s">
        <v>580</v>
      </c>
      <c r="C783" s="661">
        <v>89301501</v>
      </c>
      <c r="D783" s="740" t="s">
        <v>4513</v>
      </c>
      <c r="E783" s="741" t="s">
        <v>3105</v>
      </c>
      <c r="F783" s="661" t="s">
        <v>3085</v>
      </c>
      <c r="G783" s="661" t="s">
        <v>3120</v>
      </c>
      <c r="H783" s="661" t="s">
        <v>1608</v>
      </c>
      <c r="I783" s="661" t="s">
        <v>2100</v>
      </c>
      <c r="J783" s="661" t="s">
        <v>2101</v>
      </c>
      <c r="K783" s="661" t="s">
        <v>3008</v>
      </c>
      <c r="L783" s="662">
        <v>69.86</v>
      </c>
      <c r="M783" s="662">
        <v>69.86</v>
      </c>
      <c r="N783" s="661">
        <v>1</v>
      </c>
      <c r="O783" s="742">
        <v>1</v>
      </c>
      <c r="P783" s="662">
        <v>69.86</v>
      </c>
      <c r="Q783" s="677">
        <v>1</v>
      </c>
      <c r="R783" s="661">
        <v>1</v>
      </c>
      <c r="S783" s="677">
        <v>1</v>
      </c>
      <c r="T783" s="742">
        <v>1</v>
      </c>
      <c r="U783" s="700">
        <v>1</v>
      </c>
    </row>
    <row r="784" spans="1:21" ht="14.4" customHeight="1" x14ac:dyDescent="0.3">
      <c r="A784" s="660">
        <v>50</v>
      </c>
      <c r="B784" s="661" t="s">
        <v>580</v>
      </c>
      <c r="C784" s="661">
        <v>89301501</v>
      </c>
      <c r="D784" s="740" t="s">
        <v>4513</v>
      </c>
      <c r="E784" s="741" t="s">
        <v>3105</v>
      </c>
      <c r="F784" s="661" t="s">
        <v>3085</v>
      </c>
      <c r="G784" s="661" t="s">
        <v>3305</v>
      </c>
      <c r="H784" s="661" t="s">
        <v>1608</v>
      </c>
      <c r="I784" s="661" t="s">
        <v>1755</v>
      </c>
      <c r="J784" s="661" t="s">
        <v>1756</v>
      </c>
      <c r="K784" s="661" t="s">
        <v>2956</v>
      </c>
      <c r="L784" s="662">
        <v>2118.42</v>
      </c>
      <c r="M784" s="662">
        <v>2118.42</v>
      </c>
      <c r="N784" s="661">
        <v>1</v>
      </c>
      <c r="O784" s="742">
        <v>1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50</v>
      </c>
      <c r="B785" s="661" t="s">
        <v>580</v>
      </c>
      <c r="C785" s="661">
        <v>89301501</v>
      </c>
      <c r="D785" s="740" t="s">
        <v>4513</v>
      </c>
      <c r="E785" s="741" t="s">
        <v>3105</v>
      </c>
      <c r="F785" s="661" t="s">
        <v>3085</v>
      </c>
      <c r="G785" s="661" t="s">
        <v>3127</v>
      </c>
      <c r="H785" s="661" t="s">
        <v>581</v>
      </c>
      <c r="I785" s="661" t="s">
        <v>3410</v>
      </c>
      <c r="J785" s="661" t="s">
        <v>3411</v>
      </c>
      <c r="K785" s="661" t="s">
        <v>3215</v>
      </c>
      <c r="L785" s="662">
        <v>66.599999999999994</v>
      </c>
      <c r="M785" s="662">
        <v>66.599999999999994</v>
      </c>
      <c r="N785" s="661">
        <v>1</v>
      </c>
      <c r="O785" s="742">
        <v>0.5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50</v>
      </c>
      <c r="B786" s="661" t="s">
        <v>580</v>
      </c>
      <c r="C786" s="661">
        <v>89301501</v>
      </c>
      <c r="D786" s="740" t="s">
        <v>4513</v>
      </c>
      <c r="E786" s="741" t="s">
        <v>3105</v>
      </c>
      <c r="F786" s="661" t="s">
        <v>3085</v>
      </c>
      <c r="G786" s="661" t="s">
        <v>3127</v>
      </c>
      <c r="H786" s="661" t="s">
        <v>581</v>
      </c>
      <c r="I786" s="661" t="s">
        <v>3128</v>
      </c>
      <c r="J786" s="661" t="s">
        <v>3129</v>
      </c>
      <c r="K786" s="661" t="s">
        <v>3130</v>
      </c>
      <c r="L786" s="662">
        <v>0</v>
      </c>
      <c r="M786" s="662">
        <v>0</v>
      </c>
      <c r="N786" s="661">
        <v>1</v>
      </c>
      <c r="O786" s="742">
        <v>0.5</v>
      </c>
      <c r="P786" s="662"/>
      <c r="Q786" s="677"/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50</v>
      </c>
      <c r="B787" s="661" t="s">
        <v>580</v>
      </c>
      <c r="C787" s="661">
        <v>89301501</v>
      </c>
      <c r="D787" s="740" t="s">
        <v>4513</v>
      </c>
      <c r="E787" s="741" t="s">
        <v>3105</v>
      </c>
      <c r="F787" s="661" t="s">
        <v>3085</v>
      </c>
      <c r="G787" s="661" t="s">
        <v>3216</v>
      </c>
      <c r="H787" s="661" t="s">
        <v>581</v>
      </c>
      <c r="I787" s="661" t="s">
        <v>3219</v>
      </c>
      <c r="J787" s="661" t="s">
        <v>863</v>
      </c>
      <c r="K787" s="661" t="s">
        <v>1156</v>
      </c>
      <c r="L787" s="662">
        <v>0</v>
      </c>
      <c r="M787" s="662">
        <v>0</v>
      </c>
      <c r="N787" s="661">
        <v>1</v>
      </c>
      <c r="O787" s="742">
        <v>0.5</v>
      </c>
      <c r="P787" s="662"/>
      <c r="Q787" s="677"/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50</v>
      </c>
      <c r="B788" s="661" t="s">
        <v>580</v>
      </c>
      <c r="C788" s="661">
        <v>89301501</v>
      </c>
      <c r="D788" s="740" t="s">
        <v>4513</v>
      </c>
      <c r="E788" s="741" t="s">
        <v>3105</v>
      </c>
      <c r="F788" s="661" t="s">
        <v>3085</v>
      </c>
      <c r="G788" s="661" t="s">
        <v>3221</v>
      </c>
      <c r="H788" s="661" t="s">
        <v>581</v>
      </c>
      <c r="I788" s="661" t="s">
        <v>3312</v>
      </c>
      <c r="J788" s="661" t="s">
        <v>3223</v>
      </c>
      <c r="K788" s="661" t="s">
        <v>3313</v>
      </c>
      <c r="L788" s="662">
        <v>0</v>
      </c>
      <c r="M788" s="662">
        <v>0</v>
      </c>
      <c r="N788" s="661">
        <v>1</v>
      </c>
      <c r="O788" s="742">
        <v>0.5</v>
      </c>
      <c r="P788" s="662"/>
      <c r="Q788" s="677"/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50</v>
      </c>
      <c r="B789" s="661" t="s">
        <v>580</v>
      </c>
      <c r="C789" s="661">
        <v>89301501</v>
      </c>
      <c r="D789" s="740" t="s">
        <v>4513</v>
      </c>
      <c r="E789" s="741" t="s">
        <v>3105</v>
      </c>
      <c r="F789" s="661" t="s">
        <v>3085</v>
      </c>
      <c r="G789" s="661" t="s">
        <v>3221</v>
      </c>
      <c r="H789" s="661" t="s">
        <v>581</v>
      </c>
      <c r="I789" s="661" t="s">
        <v>3222</v>
      </c>
      <c r="J789" s="661" t="s">
        <v>3223</v>
      </c>
      <c r="K789" s="661" t="s">
        <v>3224</v>
      </c>
      <c r="L789" s="662">
        <v>67.069999999999993</v>
      </c>
      <c r="M789" s="662">
        <v>67.069999999999993</v>
      </c>
      <c r="N789" s="661">
        <v>1</v>
      </c>
      <c r="O789" s="742">
        <v>0.5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50</v>
      </c>
      <c r="B790" s="661" t="s">
        <v>580</v>
      </c>
      <c r="C790" s="661">
        <v>89301501</v>
      </c>
      <c r="D790" s="740" t="s">
        <v>4513</v>
      </c>
      <c r="E790" s="741" t="s">
        <v>3105</v>
      </c>
      <c r="F790" s="661" t="s">
        <v>3085</v>
      </c>
      <c r="G790" s="661" t="s">
        <v>3320</v>
      </c>
      <c r="H790" s="661" t="s">
        <v>581</v>
      </c>
      <c r="I790" s="661" t="s">
        <v>3321</v>
      </c>
      <c r="J790" s="661" t="s">
        <v>3322</v>
      </c>
      <c r="K790" s="661" t="s">
        <v>3323</v>
      </c>
      <c r="L790" s="662">
        <v>134.15</v>
      </c>
      <c r="M790" s="662">
        <v>134.15</v>
      </c>
      <c r="N790" s="661">
        <v>1</v>
      </c>
      <c r="O790" s="742">
        <v>0.5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50</v>
      </c>
      <c r="B791" s="661" t="s">
        <v>580</v>
      </c>
      <c r="C791" s="661">
        <v>89301501</v>
      </c>
      <c r="D791" s="740" t="s">
        <v>4513</v>
      </c>
      <c r="E791" s="741" t="s">
        <v>3105</v>
      </c>
      <c r="F791" s="661" t="s">
        <v>3085</v>
      </c>
      <c r="G791" s="661" t="s">
        <v>3320</v>
      </c>
      <c r="H791" s="661" t="s">
        <v>581</v>
      </c>
      <c r="I791" s="661" t="s">
        <v>3443</v>
      </c>
      <c r="J791" s="661" t="s">
        <v>3322</v>
      </c>
      <c r="K791" s="661" t="s">
        <v>3444</v>
      </c>
      <c r="L791" s="662">
        <v>0</v>
      </c>
      <c r="M791" s="662">
        <v>0</v>
      </c>
      <c r="N791" s="661">
        <v>1</v>
      </c>
      <c r="O791" s="742">
        <v>1</v>
      </c>
      <c r="P791" s="662"/>
      <c r="Q791" s="677"/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50</v>
      </c>
      <c r="B792" s="661" t="s">
        <v>580</v>
      </c>
      <c r="C792" s="661">
        <v>89301501</v>
      </c>
      <c r="D792" s="740" t="s">
        <v>4513</v>
      </c>
      <c r="E792" s="741" t="s">
        <v>3105</v>
      </c>
      <c r="F792" s="661" t="s">
        <v>3085</v>
      </c>
      <c r="G792" s="661" t="s">
        <v>3144</v>
      </c>
      <c r="H792" s="661" t="s">
        <v>581</v>
      </c>
      <c r="I792" s="661" t="s">
        <v>3452</v>
      </c>
      <c r="J792" s="661" t="s">
        <v>3327</v>
      </c>
      <c r="K792" s="661" t="s">
        <v>606</v>
      </c>
      <c r="L792" s="662">
        <v>104.66</v>
      </c>
      <c r="M792" s="662">
        <v>209.32</v>
      </c>
      <c r="N792" s="661">
        <v>2</v>
      </c>
      <c r="O792" s="742">
        <v>1.5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50</v>
      </c>
      <c r="B793" s="661" t="s">
        <v>580</v>
      </c>
      <c r="C793" s="661">
        <v>89301501</v>
      </c>
      <c r="D793" s="740" t="s">
        <v>4513</v>
      </c>
      <c r="E793" s="741" t="s">
        <v>3105</v>
      </c>
      <c r="F793" s="661" t="s">
        <v>3085</v>
      </c>
      <c r="G793" s="661" t="s">
        <v>3144</v>
      </c>
      <c r="H793" s="661" t="s">
        <v>1608</v>
      </c>
      <c r="I793" s="661" t="s">
        <v>1909</v>
      </c>
      <c r="J793" s="661" t="s">
        <v>1910</v>
      </c>
      <c r="K793" s="661" t="s">
        <v>1911</v>
      </c>
      <c r="L793" s="662">
        <v>97.68</v>
      </c>
      <c r="M793" s="662">
        <v>390.72</v>
      </c>
      <c r="N793" s="661">
        <v>4</v>
      </c>
      <c r="O793" s="742">
        <v>2.5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50</v>
      </c>
      <c r="B794" s="661" t="s">
        <v>580</v>
      </c>
      <c r="C794" s="661">
        <v>89301501</v>
      </c>
      <c r="D794" s="740" t="s">
        <v>4513</v>
      </c>
      <c r="E794" s="741" t="s">
        <v>3105</v>
      </c>
      <c r="F794" s="661" t="s">
        <v>3085</v>
      </c>
      <c r="G794" s="661" t="s">
        <v>3144</v>
      </c>
      <c r="H794" s="661" t="s">
        <v>581</v>
      </c>
      <c r="I794" s="661" t="s">
        <v>604</v>
      </c>
      <c r="J794" s="661" t="s">
        <v>605</v>
      </c>
      <c r="K794" s="661" t="s">
        <v>606</v>
      </c>
      <c r="L794" s="662">
        <v>104.66</v>
      </c>
      <c r="M794" s="662">
        <v>104.66</v>
      </c>
      <c r="N794" s="661">
        <v>1</v>
      </c>
      <c r="O794" s="742">
        <v>0.5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50</v>
      </c>
      <c r="B795" s="661" t="s">
        <v>580</v>
      </c>
      <c r="C795" s="661">
        <v>89301501</v>
      </c>
      <c r="D795" s="740" t="s">
        <v>4513</v>
      </c>
      <c r="E795" s="741" t="s">
        <v>3105</v>
      </c>
      <c r="F795" s="661" t="s">
        <v>3085</v>
      </c>
      <c r="G795" s="661" t="s">
        <v>3144</v>
      </c>
      <c r="H795" s="661" t="s">
        <v>581</v>
      </c>
      <c r="I795" s="661" t="s">
        <v>3318</v>
      </c>
      <c r="J795" s="661" t="s">
        <v>3319</v>
      </c>
      <c r="K795" s="661"/>
      <c r="L795" s="662">
        <v>0</v>
      </c>
      <c r="M795" s="662">
        <v>0</v>
      </c>
      <c r="N795" s="661">
        <v>2</v>
      </c>
      <c r="O795" s="742">
        <v>1</v>
      </c>
      <c r="P795" s="662"/>
      <c r="Q795" s="677"/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50</v>
      </c>
      <c r="B796" s="661" t="s">
        <v>580</v>
      </c>
      <c r="C796" s="661">
        <v>89301501</v>
      </c>
      <c r="D796" s="740" t="s">
        <v>4513</v>
      </c>
      <c r="E796" s="741" t="s">
        <v>3105</v>
      </c>
      <c r="F796" s="661" t="s">
        <v>3085</v>
      </c>
      <c r="G796" s="661" t="s">
        <v>3144</v>
      </c>
      <c r="H796" s="661" t="s">
        <v>581</v>
      </c>
      <c r="I796" s="661" t="s">
        <v>3455</v>
      </c>
      <c r="J796" s="661" t="s">
        <v>3456</v>
      </c>
      <c r="K796" s="661" t="s">
        <v>3457</v>
      </c>
      <c r="L796" s="662">
        <v>0</v>
      </c>
      <c r="M796" s="662">
        <v>0</v>
      </c>
      <c r="N796" s="661">
        <v>1</v>
      </c>
      <c r="O796" s="742">
        <v>0.5</v>
      </c>
      <c r="P796" s="662"/>
      <c r="Q796" s="677"/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50</v>
      </c>
      <c r="B797" s="661" t="s">
        <v>580</v>
      </c>
      <c r="C797" s="661">
        <v>89301501</v>
      </c>
      <c r="D797" s="740" t="s">
        <v>4513</v>
      </c>
      <c r="E797" s="741" t="s">
        <v>3105</v>
      </c>
      <c r="F797" s="661" t="s">
        <v>3085</v>
      </c>
      <c r="G797" s="661" t="s">
        <v>3798</v>
      </c>
      <c r="H797" s="661" t="s">
        <v>581</v>
      </c>
      <c r="I797" s="661" t="s">
        <v>3799</v>
      </c>
      <c r="J797" s="661" t="s">
        <v>1485</v>
      </c>
      <c r="K797" s="661" t="s">
        <v>3800</v>
      </c>
      <c r="L797" s="662">
        <v>378.91</v>
      </c>
      <c r="M797" s="662">
        <v>378.91</v>
      </c>
      <c r="N797" s="661">
        <v>1</v>
      </c>
      <c r="O797" s="742">
        <v>1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50</v>
      </c>
      <c r="B798" s="661" t="s">
        <v>580</v>
      </c>
      <c r="C798" s="661">
        <v>89301501</v>
      </c>
      <c r="D798" s="740" t="s">
        <v>4513</v>
      </c>
      <c r="E798" s="741" t="s">
        <v>3105</v>
      </c>
      <c r="F798" s="661" t="s">
        <v>3085</v>
      </c>
      <c r="G798" s="661" t="s">
        <v>3149</v>
      </c>
      <c r="H798" s="661" t="s">
        <v>581</v>
      </c>
      <c r="I798" s="661" t="s">
        <v>1087</v>
      </c>
      <c r="J798" s="661" t="s">
        <v>3151</v>
      </c>
      <c r="K798" s="661" t="s">
        <v>3649</v>
      </c>
      <c r="L798" s="662">
        <v>36.78</v>
      </c>
      <c r="M798" s="662">
        <v>36.78</v>
      </c>
      <c r="N798" s="661">
        <v>1</v>
      </c>
      <c r="O798" s="742">
        <v>0.5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50</v>
      </c>
      <c r="B799" s="661" t="s">
        <v>580</v>
      </c>
      <c r="C799" s="661">
        <v>89301501</v>
      </c>
      <c r="D799" s="740" t="s">
        <v>4513</v>
      </c>
      <c r="E799" s="741" t="s">
        <v>3105</v>
      </c>
      <c r="F799" s="661" t="s">
        <v>3085</v>
      </c>
      <c r="G799" s="661" t="s">
        <v>3149</v>
      </c>
      <c r="H799" s="661" t="s">
        <v>581</v>
      </c>
      <c r="I799" s="661" t="s">
        <v>3150</v>
      </c>
      <c r="J799" s="661" t="s">
        <v>3151</v>
      </c>
      <c r="K799" s="661" t="s">
        <v>3028</v>
      </c>
      <c r="L799" s="662">
        <v>0</v>
      </c>
      <c r="M799" s="662">
        <v>0</v>
      </c>
      <c r="N799" s="661">
        <v>5</v>
      </c>
      <c r="O799" s="742">
        <v>2.5</v>
      </c>
      <c r="P799" s="662"/>
      <c r="Q799" s="677"/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50</v>
      </c>
      <c r="B800" s="661" t="s">
        <v>580</v>
      </c>
      <c r="C800" s="661">
        <v>89301501</v>
      </c>
      <c r="D800" s="740" t="s">
        <v>4513</v>
      </c>
      <c r="E800" s="741" t="s">
        <v>3105</v>
      </c>
      <c r="F800" s="661" t="s">
        <v>3085</v>
      </c>
      <c r="G800" s="661" t="s">
        <v>3149</v>
      </c>
      <c r="H800" s="661" t="s">
        <v>581</v>
      </c>
      <c r="I800" s="661" t="s">
        <v>1153</v>
      </c>
      <c r="J800" s="661" t="s">
        <v>1143</v>
      </c>
      <c r="K800" s="661" t="s">
        <v>864</v>
      </c>
      <c r="L800" s="662">
        <v>30.65</v>
      </c>
      <c r="M800" s="662">
        <v>30.65</v>
      </c>
      <c r="N800" s="661">
        <v>1</v>
      </c>
      <c r="O800" s="742">
        <v>0.5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50</v>
      </c>
      <c r="B801" s="661" t="s">
        <v>580</v>
      </c>
      <c r="C801" s="661">
        <v>89301501</v>
      </c>
      <c r="D801" s="740" t="s">
        <v>4513</v>
      </c>
      <c r="E801" s="741" t="s">
        <v>3105</v>
      </c>
      <c r="F801" s="661" t="s">
        <v>3085</v>
      </c>
      <c r="G801" s="661" t="s">
        <v>3149</v>
      </c>
      <c r="H801" s="661" t="s">
        <v>581</v>
      </c>
      <c r="I801" s="661" t="s">
        <v>3473</v>
      </c>
      <c r="J801" s="661" t="s">
        <v>1247</v>
      </c>
      <c r="K801" s="661" t="s">
        <v>3474</v>
      </c>
      <c r="L801" s="662">
        <v>30.65</v>
      </c>
      <c r="M801" s="662">
        <v>30.65</v>
      </c>
      <c r="N801" s="661">
        <v>1</v>
      </c>
      <c r="O801" s="742">
        <v>0.5</v>
      </c>
      <c r="P801" s="662"/>
      <c r="Q801" s="677">
        <v>0</v>
      </c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50</v>
      </c>
      <c r="B802" s="661" t="s">
        <v>580</v>
      </c>
      <c r="C802" s="661">
        <v>89301501</v>
      </c>
      <c r="D802" s="740" t="s">
        <v>4513</v>
      </c>
      <c r="E802" s="741" t="s">
        <v>3105</v>
      </c>
      <c r="F802" s="661" t="s">
        <v>3085</v>
      </c>
      <c r="G802" s="661" t="s">
        <v>3149</v>
      </c>
      <c r="H802" s="661" t="s">
        <v>581</v>
      </c>
      <c r="I802" s="661" t="s">
        <v>3231</v>
      </c>
      <c r="J802" s="661" t="s">
        <v>3151</v>
      </c>
      <c r="K802" s="661" t="s">
        <v>3232</v>
      </c>
      <c r="L802" s="662">
        <v>34.31</v>
      </c>
      <c r="M802" s="662">
        <v>34.31</v>
      </c>
      <c r="N802" s="661">
        <v>1</v>
      </c>
      <c r="O802" s="742">
        <v>0.5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50</v>
      </c>
      <c r="B803" s="661" t="s">
        <v>580</v>
      </c>
      <c r="C803" s="661">
        <v>89301501</v>
      </c>
      <c r="D803" s="740" t="s">
        <v>4513</v>
      </c>
      <c r="E803" s="741" t="s">
        <v>3105</v>
      </c>
      <c r="F803" s="661" t="s">
        <v>3085</v>
      </c>
      <c r="G803" s="661" t="s">
        <v>3160</v>
      </c>
      <c r="H803" s="661" t="s">
        <v>581</v>
      </c>
      <c r="I803" s="661" t="s">
        <v>3161</v>
      </c>
      <c r="J803" s="661" t="s">
        <v>645</v>
      </c>
      <c r="K803" s="661" t="s">
        <v>1178</v>
      </c>
      <c r="L803" s="662">
        <v>0</v>
      </c>
      <c r="M803" s="662">
        <v>0</v>
      </c>
      <c r="N803" s="661">
        <v>1</v>
      </c>
      <c r="O803" s="742">
        <v>1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50</v>
      </c>
      <c r="B804" s="661" t="s">
        <v>580</v>
      </c>
      <c r="C804" s="661">
        <v>89301501</v>
      </c>
      <c r="D804" s="740" t="s">
        <v>4513</v>
      </c>
      <c r="E804" s="741" t="s">
        <v>3105</v>
      </c>
      <c r="F804" s="661" t="s">
        <v>3085</v>
      </c>
      <c r="G804" s="661" t="s">
        <v>3160</v>
      </c>
      <c r="H804" s="661" t="s">
        <v>581</v>
      </c>
      <c r="I804" s="661" t="s">
        <v>3162</v>
      </c>
      <c r="J804" s="661" t="s">
        <v>826</v>
      </c>
      <c r="K804" s="661" t="s">
        <v>3163</v>
      </c>
      <c r="L804" s="662">
        <v>23.4</v>
      </c>
      <c r="M804" s="662">
        <v>23.4</v>
      </c>
      <c r="N804" s="661">
        <v>1</v>
      </c>
      <c r="O804" s="742">
        <v>1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50</v>
      </c>
      <c r="B805" s="661" t="s">
        <v>580</v>
      </c>
      <c r="C805" s="661">
        <v>89301501</v>
      </c>
      <c r="D805" s="740" t="s">
        <v>4513</v>
      </c>
      <c r="E805" s="741" t="s">
        <v>3105</v>
      </c>
      <c r="F805" s="661" t="s">
        <v>3085</v>
      </c>
      <c r="G805" s="661" t="s">
        <v>3160</v>
      </c>
      <c r="H805" s="661" t="s">
        <v>581</v>
      </c>
      <c r="I805" s="661" t="s">
        <v>3246</v>
      </c>
      <c r="J805" s="661" t="s">
        <v>826</v>
      </c>
      <c r="K805" s="661" t="s">
        <v>3247</v>
      </c>
      <c r="L805" s="662">
        <v>0</v>
      </c>
      <c r="M805" s="662">
        <v>0</v>
      </c>
      <c r="N805" s="661">
        <v>1</v>
      </c>
      <c r="O805" s="742">
        <v>0.5</v>
      </c>
      <c r="P805" s="662"/>
      <c r="Q805" s="677"/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50</v>
      </c>
      <c r="B806" s="661" t="s">
        <v>580</v>
      </c>
      <c r="C806" s="661">
        <v>89301501</v>
      </c>
      <c r="D806" s="740" t="s">
        <v>4513</v>
      </c>
      <c r="E806" s="741" t="s">
        <v>3105</v>
      </c>
      <c r="F806" s="661" t="s">
        <v>3085</v>
      </c>
      <c r="G806" s="661" t="s">
        <v>3160</v>
      </c>
      <c r="H806" s="661" t="s">
        <v>581</v>
      </c>
      <c r="I806" s="661" t="s">
        <v>3165</v>
      </c>
      <c r="J806" s="661" t="s">
        <v>1332</v>
      </c>
      <c r="K806" s="661" t="s">
        <v>3166</v>
      </c>
      <c r="L806" s="662">
        <v>0</v>
      </c>
      <c r="M806" s="662">
        <v>0</v>
      </c>
      <c r="N806" s="661">
        <v>2</v>
      </c>
      <c r="O806" s="742">
        <v>1</v>
      </c>
      <c r="P806" s="662"/>
      <c r="Q806" s="677"/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50</v>
      </c>
      <c r="B807" s="661" t="s">
        <v>580</v>
      </c>
      <c r="C807" s="661">
        <v>89301501</v>
      </c>
      <c r="D807" s="740" t="s">
        <v>4513</v>
      </c>
      <c r="E807" s="741" t="s">
        <v>3105</v>
      </c>
      <c r="F807" s="661" t="s">
        <v>3085</v>
      </c>
      <c r="G807" s="661" t="s">
        <v>3160</v>
      </c>
      <c r="H807" s="661" t="s">
        <v>581</v>
      </c>
      <c r="I807" s="661" t="s">
        <v>913</v>
      </c>
      <c r="J807" s="661" t="s">
        <v>1332</v>
      </c>
      <c r="K807" s="661" t="s">
        <v>3248</v>
      </c>
      <c r="L807" s="662">
        <v>33.68</v>
      </c>
      <c r="M807" s="662">
        <v>33.68</v>
      </c>
      <c r="N807" s="661">
        <v>1</v>
      </c>
      <c r="O807" s="742">
        <v>0.5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50</v>
      </c>
      <c r="B808" s="661" t="s">
        <v>580</v>
      </c>
      <c r="C808" s="661">
        <v>89301501</v>
      </c>
      <c r="D808" s="740" t="s">
        <v>4513</v>
      </c>
      <c r="E808" s="741" t="s">
        <v>3105</v>
      </c>
      <c r="F808" s="661" t="s">
        <v>3085</v>
      </c>
      <c r="G808" s="661" t="s">
        <v>3168</v>
      </c>
      <c r="H808" s="661" t="s">
        <v>1608</v>
      </c>
      <c r="I808" s="661" t="s">
        <v>3250</v>
      </c>
      <c r="J808" s="661" t="s">
        <v>3251</v>
      </c>
      <c r="K808" s="661" t="s">
        <v>1166</v>
      </c>
      <c r="L808" s="662">
        <v>41.53</v>
      </c>
      <c r="M808" s="662">
        <v>83.06</v>
      </c>
      <c r="N808" s="661">
        <v>2</v>
      </c>
      <c r="O808" s="742">
        <v>1.5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50</v>
      </c>
      <c r="B809" s="661" t="s">
        <v>580</v>
      </c>
      <c r="C809" s="661">
        <v>89301501</v>
      </c>
      <c r="D809" s="740" t="s">
        <v>4513</v>
      </c>
      <c r="E809" s="741" t="s">
        <v>3105</v>
      </c>
      <c r="F809" s="661" t="s">
        <v>3085</v>
      </c>
      <c r="G809" s="661" t="s">
        <v>3168</v>
      </c>
      <c r="H809" s="661" t="s">
        <v>1608</v>
      </c>
      <c r="I809" s="661" t="s">
        <v>1831</v>
      </c>
      <c r="J809" s="661" t="s">
        <v>1832</v>
      </c>
      <c r="K809" s="661" t="s">
        <v>1833</v>
      </c>
      <c r="L809" s="662">
        <v>55.38</v>
      </c>
      <c r="M809" s="662">
        <v>55.38</v>
      </c>
      <c r="N809" s="661">
        <v>1</v>
      </c>
      <c r="O809" s="742">
        <v>0.5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50</v>
      </c>
      <c r="B810" s="661" t="s">
        <v>580</v>
      </c>
      <c r="C810" s="661">
        <v>89301501</v>
      </c>
      <c r="D810" s="740" t="s">
        <v>4513</v>
      </c>
      <c r="E810" s="741" t="s">
        <v>3105</v>
      </c>
      <c r="F810" s="661" t="s">
        <v>3085</v>
      </c>
      <c r="G810" s="661" t="s">
        <v>3254</v>
      </c>
      <c r="H810" s="661" t="s">
        <v>1608</v>
      </c>
      <c r="I810" s="661" t="s">
        <v>1689</v>
      </c>
      <c r="J810" s="661" t="s">
        <v>1690</v>
      </c>
      <c r="K810" s="661" t="s">
        <v>2931</v>
      </c>
      <c r="L810" s="662">
        <v>97.97</v>
      </c>
      <c r="M810" s="662">
        <v>97.97</v>
      </c>
      <c r="N810" s="661">
        <v>1</v>
      </c>
      <c r="O810" s="742">
        <v>0.5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50</v>
      </c>
      <c r="B811" s="661" t="s">
        <v>580</v>
      </c>
      <c r="C811" s="661">
        <v>89301501</v>
      </c>
      <c r="D811" s="740" t="s">
        <v>4513</v>
      </c>
      <c r="E811" s="741" t="s">
        <v>3105</v>
      </c>
      <c r="F811" s="661" t="s">
        <v>3085</v>
      </c>
      <c r="G811" s="661" t="s">
        <v>3172</v>
      </c>
      <c r="H811" s="661" t="s">
        <v>581</v>
      </c>
      <c r="I811" s="661" t="s">
        <v>1080</v>
      </c>
      <c r="J811" s="661" t="s">
        <v>1081</v>
      </c>
      <c r="K811" s="661" t="s">
        <v>1082</v>
      </c>
      <c r="L811" s="662">
        <v>67.42</v>
      </c>
      <c r="M811" s="662">
        <v>134.84</v>
      </c>
      <c r="N811" s="661">
        <v>2</v>
      </c>
      <c r="O811" s="742">
        <v>1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50</v>
      </c>
      <c r="B812" s="661" t="s">
        <v>580</v>
      </c>
      <c r="C812" s="661">
        <v>89301501</v>
      </c>
      <c r="D812" s="740" t="s">
        <v>4513</v>
      </c>
      <c r="E812" s="741" t="s">
        <v>3105</v>
      </c>
      <c r="F812" s="661" t="s">
        <v>3085</v>
      </c>
      <c r="G812" s="661" t="s">
        <v>3172</v>
      </c>
      <c r="H812" s="661" t="s">
        <v>581</v>
      </c>
      <c r="I812" s="661" t="s">
        <v>1080</v>
      </c>
      <c r="J812" s="661" t="s">
        <v>1081</v>
      </c>
      <c r="K812" s="661" t="s">
        <v>1082</v>
      </c>
      <c r="L812" s="662">
        <v>50.47</v>
      </c>
      <c r="M812" s="662">
        <v>50.47</v>
      </c>
      <c r="N812" s="661">
        <v>1</v>
      </c>
      <c r="O812" s="742">
        <v>0.5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50</v>
      </c>
      <c r="B813" s="661" t="s">
        <v>580</v>
      </c>
      <c r="C813" s="661">
        <v>89301501</v>
      </c>
      <c r="D813" s="740" t="s">
        <v>4513</v>
      </c>
      <c r="E813" s="741" t="s">
        <v>3105</v>
      </c>
      <c r="F813" s="661" t="s">
        <v>3085</v>
      </c>
      <c r="G813" s="661" t="s">
        <v>3174</v>
      </c>
      <c r="H813" s="661" t="s">
        <v>581</v>
      </c>
      <c r="I813" s="661" t="s">
        <v>1301</v>
      </c>
      <c r="J813" s="661" t="s">
        <v>1302</v>
      </c>
      <c r="K813" s="661" t="s">
        <v>1299</v>
      </c>
      <c r="L813" s="662">
        <v>214.07</v>
      </c>
      <c r="M813" s="662">
        <v>214.07</v>
      </c>
      <c r="N813" s="661">
        <v>1</v>
      </c>
      <c r="O813" s="742">
        <v>0.5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50</v>
      </c>
      <c r="B814" s="661" t="s">
        <v>580</v>
      </c>
      <c r="C814" s="661">
        <v>89301501</v>
      </c>
      <c r="D814" s="740" t="s">
        <v>4513</v>
      </c>
      <c r="E814" s="741" t="s">
        <v>3105</v>
      </c>
      <c r="F814" s="661" t="s">
        <v>3085</v>
      </c>
      <c r="G814" s="661" t="s">
        <v>3178</v>
      </c>
      <c r="H814" s="661" t="s">
        <v>1608</v>
      </c>
      <c r="I814" s="661" t="s">
        <v>1641</v>
      </c>
      <c r="J814" s="661" t="s">
        <v>2972</v>
      </c>
      <c r="K814" s="661" t="s">
        <v>1166</v>
      </c>
      <c r="L814" s="662">
        <v>100.92</v>
      </c>
      <c r="M814" s="662">
        <v>201.84</v>
      </c>
      <c r="N814" s="661">
        <v>2</v>
      </c>
      <c r="O814" s="742">
        <v>1.5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50</v>
      </c>
      <c r="B815" s="661" t="s">
        <v>580</v>
      </c>
      <c r="C815" s="661">
        <v>89301501</v>
      </c>
      <c r="D815" s="740" t="s">
        <v>4513</v>
      </c>
      <c r="E815" s="741" t="s">
        <v>3105</v>
      </c>
      <c r="F815" s="661" t="s">
        <v>3085</v>
      </c>
      <c r="G815" s="661" t="s">
        <v>3178</v>
      </c>
      <c r="H815" s="661" t="s">
        <v>1608</v>
      </c>
      <c r="I815" s="661" t="s">
        <v>1708</v>
      </c>
      <c r="J815" s="661" t="s">
        <v>2973</v>
      </c>
      <c r="K815" s="661" t="s">
        <v>1078</v>
      </c>
      <c r="L815" s="662">
        <v>67.42</v>
      </c>
      <c r="M815" s="662">
        <v>67.42</v>
      </c>
      <c r="N815" s="661">
        <v>1</v>
      </c>
      <c r="O815" s="742">
        <v>1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50</v>
      </c>
      <c r="B816" s="661" t="s">
        <v>580</v>
      </c>
      <c r="C816" s="661">
        <v>89301501</v>
      </c>
      <c r="D816" s="740" t="s">
        <v>4513</v>
      </c>
      <c r="E816" s="741" t="s">
        <v>3105</v>
      </c>
      <c r="F816" s="661" t="s">
        <v>3085</v>
      </c>
      <c r="G816" s="661" t="s">
        <v>3182</v>
      </c>
      <c r="H816" s="661" t="s">
        <v>581</v>
      </c>
      <c r="I816" s="661" t="s">
        <v>2253</v>
      </c>
      <c r="J816" s="661" t="s">
        <v>1150</v>
      </c>
      <c r="K816" s="661" t="s">
        <v>3183</v>
      </c>
      <c r="L816" s="662">
        <v>112.13</v>
      </c>
      <c r="M816" s="662">
        <v>224.26</v>
      </c>
      <c r="N816" s="661">
        <v>2</v>
      </c>
      <c r="O816" s="742">
        <v>1.5</v>
      </c>
      <c r="P816" s="662"/>
      <c r="Q816" s="677">
        <v>0</v>
      </c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50</v>
      </c>
      <c r="B817" s="661" t="s">
        <v>580</v>
      </c>
      <c r="C817" s="661">
        <v>89301501</v>
      </c>
      <c r="D817" s="740" t="s">
        <v>4513</v>
      </c>
      <c r="E817" s="741" t="s">
        <v>3105</v>
      </c>
      <c r="F817" s="661" t="s">
        <v>3085</v>
      </c>
      <c r="G817" s="661" t="s">
        <v>3279</v>
      </c>
      <c r="H817" s="661" t="s">
        <v>581</v>
      </c>
      <c r="I817" s="661" t="s">
        <v>2185</v>
      </c>
      <c r="J817" s="661" t="s">
        <v>822</v>
      </c>
      <c r="K817" s="661" t="s">
        <v>3281</v>
      </c>
      <c r="L817" s="662">
        <v>43.99</v>
      </c>
      <c r="M817" s="662">
        <v>43.99</v>
      </c>
      <c r="N817" s="661">
        <v>1</v>
      </c>
      <c r="O817" s="742">
        <v>0.5</v>
      </c>
      <c r="P817" s="662"/>
      <c r="Q817" s="677">
        <v>0</v>
      </c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50</v>
      </c>
      <c r="B818" s="661" t="s">
        <v>580</v>
      </c>
      <c r="C818" s="661">
        <v>89301501</v>
      </c>
      <c r="D818" s="740" t="s">
        <v>4513</v>
      </c>
      <c r="E818" s="741" t="s">
        <v>3105</v>
      </c>
      <c r="F818" s="661" t="s">
        <v>3085</v>
      </c>
      <c r="G818" s="661" t="s">
        <v>3184</v>
      </c>
      <c r="H818" s="661" t="s">
        <v>581</v>
      </c>
      <c r="I818" s="661" t="s">
        <v>2005</v>
      </c>
      <c r="J818" s="661" t="s">
        <v>2006</v>
      </c>
      <c r="K818" s="661" t="s">
        <v>3185</v>
      </c>
      <c r="L818" s="662">
        <v>23.46</v>
      </c>
      <c r="M818" s="662">
        <v>46.92</v>
      </c>
      <c r="N818" s="661">
        <v>2</v>
      </c>
      <c r="O818" s="742">
        <v>2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50</v>
      </c>
      <c r="B819" s="661" t="s">
        <v>580</v>
      </c>
      <c r="C819" s="661">
        <v>89301501</v>
      </c>
      <c r="D819" s="740" t="s">
        <v>4513</v>
      </c>
      <c r="E819" s="741" t="s">
        <v>3105</v>
      </c>
      <c r="F819" s="661" t="s">
        <v>3085</v>
      </c>
      <c r="G819" s="661" t="s">
        <v>3287</v>
      </c>
      <c r="H819" s="661" t="s">
        <v>581</v>
      </c>
      <c r="I819" s="661" t="s">
        <v>837</v>
      </c>
      <c r="J819" s="661" t="s">
        <v>838</v>
      </c>
      <c r="K819" s="661" t="s">
        <v>2050</v>
      </c>
      <c r="L819" s="662">
        <v>49.34</v>
      </c>
      <c r="M819" s="662">
        <v>49.34</v>
      </c>
      <c r="N819" s="661">
        <v>1</v>
      </c>
      <c r="O819" s="742">
        <v>0.5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50</v>
      </c>
      <c r="B820" s="661" t="s">
        <v>580</v>
      </c>
      <c r="C820" s="661">
        <v>89301501</v>
      </c>
      <c r="D820" s="740" t="s">
        <v>4513</v>
      </c>
      <c r="E820" s="741" t="s">
        <v>3105</v>
      </c>
      <c r="F820" s="661" t="s">
        <v>3085</v>
      </c>
      <c r="G820" s="661" t="s">
        <v>3291</v>
      </c>
      <c r="H820" s="661" t="s">
        <v>581</v>
      </c>
      <c r="I820" s="661" t="s">
        <v>3785</v>
      </c>
      <c r="J820" s="661" t="s">
        <v>3786</v>
      </c>
      <c r="K820" s="661" t="s">
        <v>3787</v>
      </c>
      <c r="L820" s="662">
        <v>157.76</v>
      </c>
      <c r="M820" s="662">
        <v>157.76</v>
      </c>
      <c r="N820" s="661">
        <v>1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50</v>
      </c>
      <c r="B821" s="661" t="s">
        <v>580</v>
      </c>
      <c r="C821" s="661">
        <v>89301501</v>
      </c>
      <c r="D821" s="740" t="s">
        <v>4513</v>
      </c>
      <c r="E821" s="741" t="s">
        <v>3105</v>
      </c>
      <c r="F821" s="661" t="s">
        <v>3085</v>
      </c>
      <c r="G821" s="661" t="s">
        <v>3192</v>
      </c>
      <c r="H821" s="661" t="s">
        <v>1608</v>
      </c>
      <c r="I821" s="661" t="s">
        <v>1824</v>
      </c>
      <c r="J821" s="661" t="s">
        <v>2950</v>
      </c>
      <c r="K821" s="661" t="s">
        <v>2951</v>
      </c>
      <c r="L821" s="662">
        <v>156.25</v>
      </c>
      <c r="M821" s="662">
        <v>156.25</v>
      </c>
      <c r="N821" s="661">
        <v>1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50</v>
      </c>
      <c r="B822" s="661" t="s">
        <v>580</v>
      </c>
      <c r="C822" s="661">
        <v>89301501</v>
      </c>
      <c r="D822" s="740" t="s">
        <v>4513</v>
      </c>
      <c r="E822" s="741" t="s">
        <v>3105</v>
      </c>
      <c r="F822" s="661" t="s">
        <v>3085</v>
      </c>
      <c r="G822" s="661" t="s">
        <v>3192</v>
      </c>
      <c r="H822" s="661" t="s">
        <v>1608</v>
      </c>
      <c r="I822" s="661" t="s">
        <v>1751</v>
      </c>
      <c r="J822" s="661" t="s">
        <v>2952</v>
      </c>
      <c r="K822" s="661" t="s">
        <v>1160</v>
      </c>
      <c r="L822" s="662">
        <v>193.14</v>
      </c>
      <c r="M822" s="662">
        <v>772.56</v>
      </c>
      <c r="N822" s="661">
        <v>4</v>
      </c>
      <c r="O822" s="742">
        <v>2.5</v>
      </c>
      <c r="P822" s="662"/>
      <c r="Q822" s="677">
        <v>0</v>
      </c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50</v>
      </c>
      <c r="B823" s="661" t="s">
        <v>580</v>
      </c>
      <c r="C823" s="661">
        <v>89301501</v>
      </c>
      <c r="D823" s="740" t="s">
        <v>4513</v>
      </c>
      <c r="E823" s="741" t="s">
        <v>3106</v>
      </c>
      <c r="F823" s="661" t="s">
        <v>3085</v>
      </c>
      <c r="G823" s="661" t="s">
        <v>3109</v>
      </c>
      <c r="H823" s="661" t="s">
        <v>1608</v>
      </c>
      <c r="I823" s="661" t="s">
        <v>1627</v>
      </c>
      <c r="J823" s="661" t="s">
        <v>1628</v>
      </c>
      <c r="K823" s="661" t="s">
        <v>2960</v>
      </c>
      <c r="L823" s="662">
        <v>75.28</v>
      </c>
      <c r="M823" s="662">
        <v>75.28</v>
      </c>
      <c r="N823" s="661">
        <v>1</v>
      </c>
      <c r="O823" s="742">
        <v>0.5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50</v>
      </c>
      <c r="B824" s="661" t="s">
        <v>580</v>
      </c>
      <c r="C824" s="661">
        <v>89301501</v>
      </c>
      <c r="D824" s="740" t="s">
        <v>4513</v>
      </c>
      <c r="E824" s="741" t="s">
        <v>3106</v>
      </c>
      <c r="F824" s="661" t="s">
        <v>3085</v>
      </c>
      <c r="G824" s="661" t="s">
        <v>3109</v>
      </c>
      <c r="H824" s="661" t="s">
        <v>1608</v>
      </c>
      <c r="I824" s="661" t="s">
        <v>1631</v>
      </c>
      <c r="J824" s="661" t="s">
        <v>1628</v>
      </c>
      <c r="K824" s="661" t="s">
        <v>2961</v>
      </c>
      <c r="L824" s="662">
        <v>150.55000000000001</v>
      </c>
      <c r="M824" s="662">
        <v>150.55000000000001</v>
      </c>
      <c r="N824" s="661">
        <v>1</v>
      </c>
      <c r="O824" s="742">
        <v>1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50</v>
      </c>
      <c r="B825" s="661" t="s">
        <v>580</v>
      </c>
      <c r="C825" s="661">
        <v>89301501</v>
      </c>
      <c r="D825" s="740" t="s">
        <v>4513</v>
      </c>
      <c r="E825" s="741" t="s">
        <v>3106</v>
      </c>
      <c r="F825" s="661" t="s">
        <v>3085</v>
      </c>
      <c r="G825" s="661" t="s">
        <v>3109</v>
      </c>
      <c r="H825" s="661" t="s">
        <v>581</v>
      </c>
      <c r="I825" s="661" t="s">
        <v>3373</v>
      </c>
      <c r="J825" s="661" t="s">
        <v>3371</v>
      </c>
      <c r="K825" s="661" t="s">
        <v>2960</v>
      </c>
      <c r="L825" s="662">
        <v>0</v>
      </c>
      <c r="M825" s="662">
        <v>0</v>
      </c>
      <c r="N825" s="661">
        <v>1</v>
      </c>
      <c r="O825" s="742">
        <v>0.5</v>
      </c>
      <c r="P825" s="662"/>
      <c r="Q825" s="677"/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50</v>
      </c>
      <c r="B826" s="661" t="s">
        <v>580</v>
      </c>
      <c r="C826" s="661">
        <v>89301501</v>
      </c>
      <c r="D826" s="740" t="s">
        <v>4513</v>
      </c>
      <c r="E826" s="741" t="s">
        <v>3106</v>
      </c>
      <c r="F826" s="661" t="s">
        <v>3085</v>
      </c>
      <c r="G826" s="661" t="s">
        <v>3110</v>
      </c>
      <c r="H826" s="661" t="s">
        <v>581</v>
      </c>
      <c r="I826" s="661" t="s">
        <v>3301</v>
      </c>
      <c r="J826" s="661" t="s">
        <v>1159</v>
      </c>
      <c r="K826" s="661" t="s">
        <v>1078</v>
      </c>
      <c r="L826" s="662">
        <v>0</v>
      </c>
      <c r="M826" s="662">
        <v>0</v>
      </c>
      <c r="N826" s="661">
        <v>1</v>
      </c>
      <c r="O826" s="742">
        <v>0.5</v>
      </c>
      <c r="P826" s="662"/>
      <c r="Q826" s="677"/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50</v>
      </c>
      <c r="B827" s="661" t="s">
        <v>580</v>
      </c>
      <c r="C827" s="661">
        <v>89301501</v>
      </c>
      <c r="D827" s="740" t="s">
        <v>4513</v>
      </c>
      <c r="E827" s="741" t="s">
        <v>3106</v>
      </c>
      <c r="F827" s="661" t="s">
        <v>3085</v>
      </c>
      <c r="G827" s="661" t="s">
        <v>3801</v>
      </c>
      <c r="H827" s="661" t="s">
        <v>581</v>
      </c>
      <c r="I827" s="661" t="s">
        <v>3802</v>
      </c>
      <c r="J827" s="661" t="s">
        <v>2057</v>
      </c>
      <c r="K827" s="661" t="s">
        <v>3803</v>
      </c>
      <c r="L827" s="662">
        <v>64.23</v>
      </c>
      <c r="M827" s="662">
        <v>64.23</v>
      </c>
      <c r="N827" s="661">
        <v>1</v>
      </c>
      <c r="O827" s="742">
        <v>0.5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50</v>
      </c>
      <c r="B828" s="661" t="s">
        <v>580</v>
      </c>
      <c r="C828" s="661">
        <v>89301501</v>
      </c>
      <c r="D828" s="740" t="s">
        <v>4513</v>
      </c>
      <c r="E828" s="741" t="s">
        <v>3106</v>
      </c>
      <c r="F828" s="661" t="s">
        <v>3085</v>
      </c>
      <c r="G828" s="661" t="s">
        <v>3112</v>
      </c>
      <c r="H828" s="661" t="s">
        <v>581</v>
      </c>
      <c r="I828" s="661" t="s">
        <v>3113</v>
      </c>
      <c r="J828" s="661" t="s">
        <v>2999</v>
      </c>
      <c r="K828" s="661" t="s">
        <v>3114</v>
      </c>
      <c r="L828" s="662">
        <v>0</v>
      </c>
      <c r="M828" s="662">
        <v>0</v>
      </c>
      <c r="N828" s="661">
        <v>1</v>
      </c>
      <c r="O828" s="742">
        <v>0.5</v>
      </c>
      <c r="P828" s="662"/>
      <c r="Q828" s="677"/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50</v>
      </c>
      <c r="B829" s="661" t="s">
        <v>580</v>
      </c>
      <c r="C829" s="661">
        <v>89301501</v>
      </c>
      <c r="D829" s="740" t="s">
        <v>4513</v>
      </c>
      <c r="E829" s="741" t="s">
        <v>3106</v>
      </c>
      <c r="F829" s="661" t="s">
        <v>3085</v>
      </c>
      <c r="G829" s="661" t="s">
        <v>3115</v>
      </c>
      <c r="H829" s="661" t="s">
        <v>581</v>
      </c>
      <c r="I829" s="661" t="s">
        <v>3591</v>
      </c>
      <c r="J829" s="661" t="s">
        <v>3203</v>
      </c>
      <c r="K829" s="661" t="s">
        <v>1092</v>
      </c>
      <c r="L829" s="662">
        <v>130.59</v>
      </c>
      <c r="M829" s="662">
        <v>130.59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50</v>
      </c>
      <c r="B830" s="661" t="s">
        <v>580</v>
      </c>
      <c r="C830" s="661">
        <v>89301501</v>
      </c>
      <c r="D830" s="740" t="s">
        <v>4513</v>
      </c>
      <c r="E830" s="741" t="s">
        <v>3106</v>
      </c>
      <c r="F830" s="661" t="s">
        <v>3085</v>
      </c>
      <c r="G830" s="661" t="s">
        <v>3115</v>
      </c>
      <c r="H830" s="661" t="s">
        <v>581</v>
      </c>
      <c r="I830" s="661" t="s">
        <v>3202</v>
      </c>
      <c r="J830" s="661" t="s">
        <v>3203</v>
      </c>
      <c r="K830" s="661" t="s">
        <v>1092</v>
      </c>
      <c r="L830" s="662">
        <v>130.59</v>
      </c>
      <c r="M830" s="662">
        <v>130.59</v>
      </c>
      <c r="N830" s="661">
        <v>1</v>
      </c>
      <c r="O830" s="742">
        <v>0.5</v>
      </c>
      <c r="P830" s="662"/>
      <c r="Q830" s="677">
        <v>0</v>
      </c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50</v>
      </c>
      <c r="B831" s="661" t="s">
        <v>580</v>
      </c>
      <c r="C831" s="661">
        <v>89301501</v>
      </c>
      <c r="D831" s="740" t="s">
        <v>4513</v>
      </c>
      <c r="E831" s="741" t="s">
        <v>3106</v>
      </c>
      <c r="F831" s="661" t="s">
        <v>3085</v>
      </c>
      <c r="G831" s="661" t="s">
        <v>3115</v>
      </c>
      <c r="H831" s="661" t="s">
        <v>1608</v>
      </c>
      <c r="I831" s="661" t="s">
        <v>1816</v>
      </c>
      <c r="J831" s="661" t="s">
        <v>1821</v>
      </c>
      <c r="K831" s="661" t="s">
        <v>617</v>
      </c>
      <c r="L831" s="662">
        <v>201.88</v>
      </c>
      <c r="M831" s="662">
        <v>201.88</v>
      </c>
      <c r="N831" s="661">
        <v>1</v>
      </c>
      <c r="O831" s="742">
        <v>0.5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50</v>
      </c>
      <c r="B832" s="661" t="s">
        <v>580</v>
      </c>
      <c r="C832" s="661">
        <v>89301501</v>
      </c>
      <c r="D832" s="740" t="s">
        <v>4513</v>
      </c>
      <c r="E832" s="741" t="s">
        <v>3106</v>
      </c>
      <c r="F832" s="661" t="s">
        <v>3085</v>
      </c>
      <c r="G832" s="661" t="s">
        <v>3115</v>
      </c>
      <c r="H832" s="661" t="s">
        <v>1608</v>
      </c>
      <c r="I832" s="661" t="s">
        <v>3302</v>
      </c>
      <c r="J832" s="661" t="s">
        <v>3198</v>
      </c>
      <c r="K832" s="661" t="s">
        <v>3199</v>
      </c>
      <c r="L832" s="662">
        <v>312.54000000000002</v>
      </c>
      <c r="M832" s="662">
        <v>312.54000000000002</v>
      </c>
      <c r="N832" s="661">
        <v>1</v>
      </c>
      <c r="O832" s="742">
        <v>0.5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50</v>
      </c>
      <c r="B833" s="661" t="s">
        <v>580</v>
      </c>
      <c r="C833" s="661">
        <v>89301501</v>
      </c>
      <c r="D833" s="740" t="s">
        <v>4513</v>
      </c>
      <c r="E833" s="741" t="s">
        <v>3106</v>
      </c>
      <c r="F833" s="661" t="s">
        <v>3085</v>
      </c>
      <c r="G833" s="661" t="s">
        <v>3116</v>
      </c>
      <c r="H833" s="661" t="s">
        <v>581</v>
      </c>
      <c r="I833" s="661" t="s">
        <v>3117</v>
      </c>
      <c r="J833" s="661" t="s">
        <v>3118</v>
      </c>
      <c r="K833" s="661" t="s">
        <v>3119</v>
      </c>
      <c r="L833" s="662">
        <v>31.43</v>
      </c>
      <c r="M833" s="662">
        <v>94.289999999999992</v>
      </c>
      <c r="N833" s="661">
        <v>3</v>
      </c>
      <c r="O833" s="742">
        <v>1.5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50</v>
      </c>
      <c r="B834" s="661" t="s">
        <v>580</v>
      </c>
      <c r="C834" s="661">
        <v>89301501</v>
      </c>
      <c r="D834" s="740" t="s">
        <v>4513</v>
      </c>
      <c r="E834" s="741" t="s">
        <v>3106</v>
      </c>
      <c r="F834" s="661" t="s">
        <v>3085</v>
      </c>
      <c r="G834" s="661" t="s">
        <v>3116</v>
      </c>
      <c r="H834" s="661" t="s">
        <v>1608</v>
      </c>
      <c r="I834" s="661" t="s">
        <v>1684</v>
      </c>
      <c r="J834" s="661" t="s">
        <v>631</v>
      </c>
      <c r="K834" s="661" t="s">
        <v>1082</v>
      </c>
      <c r="L834" s="662">
        <v>44.89</v>
      </c>
      <c r="M834" s="662">
        <v>269.33999999999997</v>
      </c>
      <c r="N834" s="661">
        <v>6</v>
      </c>
      <c r="O834" s="742">
        <v>4</v>
      </c>
      <c r="P834" s="662">
        <v>44.89</v>
      </c>
      <c r="Q834" s="677">
        <v>0.16666666666666669</v>
      </c>
      <c r="R834" s="661">
        <v>1</v>
      </c>
      <c r="S834" s="677">
        <v>0.16666666666666666</v>
      </c>
      <c r="T834" s="742">
        <v>0.5</v>
      </c>
      <c r="U834" s="700">
        <v>0.125</v>
      </c>
    </row>
    <row r="835" spans="1:21" ht="14.4" customHeight="1" x14ac:dyDescent="0.3">
      <c r="A835" s="660">
        <v>50</v>
      </c>
      <c r="B835" s="661" t="s">
        <v>580</v>
      </c>
      <c r="C835" s="661">
        <v>89301501</v>
      </c>
      <c r="D835" s="740" t="s">
        <v>4513</v>
      </c>
      <c r="E835" s="741" t="s">
        <v>3106</v>
      </c>
      <c r="F835" s="661" t="s">
        <v>3085</v>
      </c>
      <c r="G835" s="661" t="s">
        <v>3116</v>
      </c>
      <c r="H835" s="661" t="s">
        <v>1608</v>
      </c>
      <c r="I835" s="661" t="s">
        <v>2588</v>
      </c>
      <c r="J835" s="661" t="s">
        <v>2589</v>
      </c>
      <c r="K835" s="661" t="s">
        <v>2590</v>
      </c>
      <c r="L835" s="662">
        <v>60.02</v>
      </c>
      <c r="M835" s="662">
        <v>60.02</v>
      </c>
      <c r="N835" s="661">
        <v>1</v>
      </c>
      <c r="O835" s="742">
        <v>0.5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50</v>
      </c>
      <c r="B836" s="661" t="s">
        <v>580</v>
      </c>
      <c r="C836" s="661">
        <v>89301501</v>
      </c>
      <c r="D836" s="740" t="s">
        <v>4513</v>
      </c>
      <c r="E836" s="741" t="s">
        <v>3106</v>
      </c>
      <c r="F836" s="661" t="s">
        <v>3085</v>
      </c>
      <c r="G836" s="661" t="s">
        <v>3121</v>
      </c>
      <c r="H836" s="661" t="s">
        <v>1608</v>
      </c>
      <c r="I836" s="661" t="s">
        <v>3804</v>
      </c>
      <c r="J836" s="661" t="s">
        <v>2582</v>
      </c>
      <c r="K836" s="661" t="s">
        <v>1092</v>
      </c>
      <c r="L836" s="662">
        <v>216.16</v>
      </c>
      <c r="M836" s="662">
        <v>216.16</v>
      </c>
      <c r="N836" s="661">
        <v>1</v>
      </c>
      <c r="O836" s="742">
        <v>1</v>
      </c>
      <c r="P836" s="662"/>
      <c r="Q836" s="677">
        <v>0</v>
      </c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50</v>
      </c>
      <c r="B837" s="661" t="s">
        <v>580</v>
      </c>
      <c r="C837" s="661">
        <v>89301501</v>
      </c>
      <c r="D837" s="740" t="s">
        <v>4513</v>
      </c>
      <c r="E837" s="741" t="s">
        <v>3106</v>
      </c>
      <c r="F837" s="661" t="s">
        <v>3085</v>
      </c>
      <c r="G837" s="661" t="s">
        <v>3399</v>
      </c>
      <c r="H837" s="661" t="s">
        <v>581</v>
      </c>
      <c r="I837" s="661" t="s">
        <v>3617</v>
      </c>
      <c r="J837" s="661" t="s">
        <v>3401</v>
      </c>
      <c r="K837" s="661" t="s">
        <v>3618</v>
      </c>
      <c r="L837" s="662">
        <v>0</v>
      </c>
      <c r="M837" s="662">
        <v>0</v>
      </c>
      <c r="N837" s="661">
        <v>1</v>
      </c>
      <c r="O837" s="742">
        <v>0.5</v>
      </c>
      <c r="P837" s="662"/>
      <c r="Q837" s="677"/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50</v>
      </c>
      <c r="B838" s="661" t="s">
        <v>580</v>
      </c>
      <c r="C838" s="661">
        <v>89301501</v>
      </c>
      <c r="D838" s="740" t="s">
        <v>4513</v>
      </c>
      <c r="E838" s="741" t="s">
        <v>3106</v>
      </c>
      <c r="F838" s="661" t="s">
        <v>3085</v>
      </c>
      <c r="G838" s="661" t="s">
        <v>3124</v>
      </c>
      <c r="H838" s="661" t="s">
        <v>581</v>
      </c>
      <c r="I838" s="661" t="s">
        <v>965</v>
      </c>
      <c r="J838" s="661" t="s">
        <v>1045</v>
      </c>
      <c r="K838" s="661" t="s">
        <v>3403</v>
      </c>
      <c r="L838" s="662">
        <v>128.9</v>
      </c>
      <c r="M838" s="662">
        <v>128.9</v>
      </c>
      <c r="N838" s="661">
        <v>1</v>
      </c>
      <c r="O838" s="742">
        <v>1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50</v>
      </c>
      <c r="B839" s="661" t="s">
        <v>580</v>
      </c>
      <c r="C839" s="661">
        <v>89301501</v>
      </c>
      <c r="D839" s="740" t="s">
        <v>4513</v>
      </c>
      <c r="E839" s="741" t="s">
        <v>3106</v>
      </c>
      <c r="F839" s="661" t="s">
        <v>3085</v>
      </c>
      <c r="G839" s="661" t="s">
        <v>3127</v>
      </c>
      <c r="H839" s="661" t="s">
        <v>581</v>
      </c>
      <c r="I839" s="661" t="s">
        <v>1033</v>
      </c>
      <c r="J839" s="661" t="s">
        <v>3129</v>
      </c>
      <c r="K839" s="661" t="s">
        <v>3215</v>
      </c>
      <c r="L839" s="662">
        <v>66.599999999999994</v>
      </c>
      <c r="M839" s="662">
        <v>199.79999999999998</v>
      </c>
      <c r="N839" s="661">
        <v>3</v>
      </c>
      <c r="O839" s="742">
        <v>1.5</v>
      </c>
      <c r="P839" s="662">
        <v>66.599999999999994</v>
      </c>
      <c r="Q839" s="677">
        <v>0.33333333333333331</v>
      </c>
      <c r="R839" s="661">
        <v>1</v>
      </c>
      <c r="S839" s="677">
        <v>0.33333333333333331</v>
      </c>
      <c r="T839" s="742">
        <v>0.5</v>
      </c>
      <c r="U839" s="700">
        <v>0.33333333333333331</v>
      </c>
    </row>
    <row r="840" spans="1:21" ht="14.4" customHeight="1" x14ac:dyDescent="0.3">
      <c r="A840" s="660">
        <v>50</v>
      </c>
      <c r="B840" s="661" t="s">
        <v>580</v>
      </c>
      <c r="C840" s="661">
        <v>89301501</v>
      </c>
      <c r="D840" s="740" t="s">
        <v>4513</v>
      </c>
      <c r="E840" s="741" t="s">
        <v>3106</v>
      </c>
      <c r="F840" s="661" t="s">
        <v>3085</v>
      </c>
      <c r="G840" s="661" t="s">
        <v>3131</v>
      </c>
      <c r="H840" s="661" t="s">
        <v>1608</v>
      </c>
      <c r="I840" s="661" t="s">
        <v>1772</v>
      </c>
      <c r="J840" s="661" t="s">
        <v>1773</v>
      </c>
      <c r="K840" s="661" t="s">
        <v>1774</v>
      </c>
      <c r="L840" s="662">
        <v>58.29</v>
      </c>
      <c r="M840" s="662">
        <v>58.29</v>
      </c>
      <c r="N840" s="661">
        <v>1</v>
      </c>
      <c r="O840" s="742">
        <v>0.5</v>
      </c>
      <c r="P840" s="662">
        <v>58.29</v>
      </c>
      <c r="Q840" s="677">
        <v>1</v>
      </c>
      <c r="R840" s="661">
        <v>1</v>
      </c>
      <c r="S840" s="677">
        <v>1</v>
      </c>
      <c r="T840" s="742">
        <v>0.5</v>
      </c>
      <c r="U840" s="700">
        <v>1</v>
      </c>
    </row>
    <row r="841" spans="1:21" ht="14.4" customHeight="1" x14ac:dyDescent="0.3">
      <c r="A841" s="660">
        <v>50</v>
      </c>
      <c r="B841" s="661" t="s">
        <v>580</v>
      </c>
      <c r="C841" s="661">
        <v>89301501</v>
      </c>
      <c r="D841" s="740" t="s">
        <v>4513</v>
      </c>
      <c r="E841" s="741" t="s">
        <v>3106</v>
      </c>
      <c r="F841" s="661" t="s">
        <v>3085</v>
      </c>
      <c r="G841" s="661" t="s">
        <v>3805</v>
      </c>
      <c r="H841" s="661" t="s">
        <v>581</v>
      </c>
      <c r="I841" s="661" t="s">
        <v>3806</v>
      </c>
      <c r="J841" s="661" t="s">
        <v>3807</v>
      </c>
      <c r="K841" s="661" t="s">
        <v>3808</v>
      </c>
      <c r="L841" s="662">
        <v>163.9</v>
      </c>
      <c r="M841" s="662">
        <v>327.8</v>
      </c>
      <c r="N841" s="661">
        <v>2</v>
      </c>
      <c r="O841" s="742">
        <v>1.5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50</v>
      </c>
      <c r="B842" s="661" t="s">
        <v>580</v>
      </c>
      <c r="C842" s="661">
        <v>89301501</v>
      </c>
      <c r="D842" s="740" t="s">
        <v>4513</v>
      </c>
      <c r="E842" s="741" t="s">
        <v>3106</v>
      </c>
      <c r="F842" s="661" t="s">
        <v>3085</v>
      </c>
      <c r="G842" s="661" t="s">
        <v>3634</v>
      </c>
      <c r="H842" s="661" t="s">
        <v>581</v>
      </c>
      <c r="I842" s="661" t="s">
        <v>652</v>
      </c>
      <c r="J842" s="661" t="s">
        <v>3635</v>
      </c>
      <c r="K842" s="661" t="s">
        <v>3281</v>
      </c>
      <c r="L842" s="662">
        <v>31.95</v>
      </c>
      <c r="M842" s="662">
        <v>95.85</v>
      </c>
      <c r="N842" s="661">
        <v>3</v>
      </c>
      <c r="O842" s="742">
        <v>0.5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50</v>
      </c>
      <c r="B843" s="661" t="s">
        <v>580</v>
      </c>
      <c r="C843" s="661">
        <v>89301501</v>
      </c>
      <c r="D843" s="740" t="s">
        <v>4513</v>
      </c>
      <c r="E843" s="741" t="s">
        <v>3106</v>
      </c>
      <c r="F843" s="661" t="s">
        <v>3085</v>
      </c>
      <c r="G843" s="661" t="s">
        <v>3216</v>
      </c>
      <c r="H843" s="661" t="s">
        <v>581</v>
      </c>
      <c r="I843" s="661" t="s">
        <v>3219</v>
      </c>
      <c r="J843" s="661" t="s">
        <v>863</v>
      </c>
      <c r="K843" s="661" t="s">
        <v>1156</v>
      </c>
      <c r="L843" s="662">
        <v>0</v>
      </c>
      <c r="M843" s="662">
        <v>0</v>
      </c>
      <c r="N843" s="661">
        <v>1</v>
      </c>
      <c r="O843" s="742">
        <v>0.5</v>
      </c>
      <c r="P843" s="662"/>
      <c r="Q843" s="677"/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50</v>
      </c>
      <c r="B844" s="661" t="s">
        <v>580</v>
      </c>
      <c r="C844" s="661">
        <v>89301501</v>
      </c>
      <c r="D844" s="740" t="s">
        <v>4513</v>
      </c>
      <c r="E844" s="741" t="s">
        <v>3106</v>
      </c>
      <c r="F844" s="661" t="s">
        <v>3085</v>
      </c>
      <c r="G844" s="661" t="s">
        <v>3220</v>
      </c>
      <c r="H844" s="661" t="s">
        <v>581</v>
      </c>
      <c r="I844" s="661" t="s">
        <v>1104</v>
      </c>
      <c r="J844" s="661" t="s">
        <v>1105</v>
      </c>
      <c r="K844" s="661" t="s">
        <v>1106</v>
      </c>
      <c r="L844" s="662">
        <v>24.22</v>
      </c>
      <c r="M844" s="662">
        <v>24.22</v>
      </c>
      <c r="N844" s="661">
        <v>1</v>
      </c>
      <c r="O844" s="742">
        <v>0.5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50</v>
      </c>
      <c r="B845" s="661" t="s">
        <v>580</v>
      </c>
      <c r="C845" s="661">
        <v>89301501</v>
      </c>
      <c r="D845" s="740" t="s">
        <v>4513</v>
      </c>
      <c r="E845" s="741" t="s">
        <v>3106</v>
      </c>
      <c r="F845" s="661" t="s">
        <v>3085</v>
      </c>
      <c r="G845" s="661" t="s">
        <v>3221</v>
      </c>
      <c r="H845" s="661" t="s">
        <v>581</v>
      </c>
      <c r="I845" s="661" t="s">
        <v>3222</v>
      </c>
      <c r="J845" s="661" t="s">
        <v>3223</v>
      </c>
      <c r="K845" s="661" t="s">
        <v>3224</v>
      </c>
      <c r="L845" s="662">
        <v>67.069999999999993</v>
      </c>
      <c r="M845" s="662">
        <v>67.069999999999993</v>
      </c>
      <c r="N845" s="661">
        <v>1</v>
      </c>
      <c r="O845" s="742">
        <v>0.5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50</v>
      </c>
      <c r="B846" s="661" t="s">
        <v>580</v>
      </c>
      <c r="C846" s="661">
        <v>89301501</v>
      </c>
      <c r="D846" s="740" t="s">
        <v>4513</v>
      </c>
      <c r="E846" s="741" t="s">
        <v>3106</v>
      </c>
      <c r="F846" s="661" t="s">
        <v>3085</v>
      </c>
      <c r="G846" s="661" t="s">
        <v>3445</v>
      </c>
      <c r="H846" s="661" t="s">
        <v>581</v>
      </c>
      <c r="I846" s="661" t="s">
        <v>3446</v>
      </c>
      <c r="J846" s="661" t="s">
        <v>3447</v>
      </c>
      <c r="K846" s="661" t="s">
        <v>3448</v>
      </c>
      <c r="L846" s="662">
        <v>0</v>
      </c>
      <c r="M846" s="662">
        <v>0</v>
      </c>
      <c r="N846" s="661">
        <v>1</v>
      </c>
      <c r="O846" s="742">
        <v>1</v>
      </c>
      <c r="P846" s="662"/>
      <c r="Q846" s="677"/>
      <c r="R846" s="661"/>
      <c r="S846" s="677">
        <v>0</v>
      </c>
      <c r="T846" s="742"/>
      <c r="U846" s="700">
        <v>0</v>
      </c>
    </row>
    <row r="847" spans="1:21" ht="14.4" customHeight="1" x14ac:dyDescent="0.3">
      <c r="A847" s="660">
        <v>50</v>
      </c>
      <c r="B847" s="661" t="s">
        <v>580</v>
      </c>
      <c r="C847" s="661">
        <v>89301501</v>
      </c>
      <c r="D847" s="740" t="s">
        <v>4513</v>
      </c>
      <c r="E847" s="741" t="s">
        <v>3106</v>
      </c>
      <c r="F847" s="661" t="s">
        <v>3085</v>
      </c>
      <c r="G847" s="661" t="s">
        <v>3228</v>
      </c>
      <c r="H847" s="661" t="s">
        <v>1608</v>
      </c>
      <c r="I847" s="661" t="s">
        <v>3809</v>
      </c>
      <c r="J847" s="661" t="s">
        <v>2104</v>
      </c>
      <c r="K847" s="661" t="s">
        <v>3810</v>
      </c>
      <c r="L847" s="662">
        <v>0</v>
      </c>
      <c r="M847" s="662">
        <v>0</v>
      </c>
      <c r="N847" s="661">
        <v>1</v>
      </c>
      <c r="O847" s="742">
        <v>0.5</v>
      </c>
      <c r="P847" s="662"/>
      <c r="Q847" s="677"/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50</v>
      </c>
      <c r="B848" s="661" t="s">
        <v>580</v>
      </c>
      <c r="C848" s="661">
        <v>89301501</v>
      </c>
      <c r="D848" s="740" t="s">
        <v>4513</v>
      </c>
      <c r="E848" s="741" t="s">
        <v>3106</v>
      </c>
      <c r="F848" s="661" t="s">
        <v>3085</v>
      </c>
      <c r="G848" s="661" t="s">
        <v>3144</v>
      </c>
      <c r="H848" s="661" t="s">
        <v>1608</v>
      </c>
      <c r="I848" s="661" t="s">
        <v>1909</v>
      </c>
      <c r="J848" s="661" t="s">
        <v>1910</v>
      </c>
      <c r="K848" s="661" t="s">
        <v>1911</v>
      </c>
      <c r="L848" s="662">
        <v>97.68</v>
      </c>
      <c r="M848" s="662">
        <v>293.04000000000002</v>
      </c>
      <c r="N848" s="661">
        <v>3</v>
      </c>
      <c r="O848" s="742">
        <v>1.5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50</v>
      </c>
      <c r="B849" s="661" t="s">
        <v>580</v>
      </c>
      <c r="C849" s="661">
        <v>89301501</v>
      </c>
      <c r="D849" s="740" t="s">
        <v>4513</v>
      </c>
      <c r="E849" s="741" t="s">
        <v>3106</v>
      </c>
      <c r="F849" s="661" t="s">
        <v>3085</v>
      </c>
      <c r="G849" s="661" t="s">
        <v>3144</v>
      </c>
      <c r="H849" s="661" t="s">
        <v>581</v>
      </c>
      <c r="I849" s="661" t="s">
        <v>3811</v>
      </c>
      <c r="J849" s="661" t="s">
        <v>605</v>
      </c>
      <c r="K849" s="661" t="s">
        <v>1911</v>
      </c>
      <c r="L849" s="662">
        <v>0</v>
      </c>
      <c r="M849" s="662">
        <v>0</v>
      </c>
      <c r="N849" s="661">
        <v>3</v>
      </c>
      <c r="O849" s="742">
        <v>2.5</v>
      </c>
      <c r="P849" s="662"/>
      <c r="Q849" s="677"/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50</v>
      </c>
      <c r="B850" s="661" t="s">
        <v>580</v>
      </c>
      <c r="C850" s="661">
        <v>89301501</v>
      </c>
      <c r="D850" s="740" t="s">
        <v>4513</v>
      </c>
      <c r="E850" s="741" t="s">
        <v>3106</v>
      </c>
      <c r="F850" s="661" t="s">
        <v>3085</v>
      </c>
      <c r="G850" s="661" t="s">
        <v>3144</v>
      </c>
      <c r="H850" s="661" t="s">
        <v>581</v>
      </c>
      <c r="I850" s="661" t="s">
        <v>604</v>
      </c>
      <c r="J850" s="661" t="s">
        <v>605</v>
      </c>
      <c r="K850" s="661" t="s">
        <v>606</v>
      </c>
      <c r="L850" s="662">
        <v>104.66</v>
      </c>
      <c r="M850" s="662">
        <v>209.32</v>
      </c>
      <c r="N850" s="661">
        <v>2</v>
      </c>
      <c r="O850" s="742">
        <v>1.5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50</v>
      </c>
      <c r="B851" s="661" t="s">
        <v>580</v>
      </c>
      <c r="C851" s="661">
        <v>89301501</v>
      </c>
      <c r="D851" s="740" t="s">
        <v>4513</v>
      </c>
      <c r="E851" s="741" t="s">
        <v>3106</v>
      </c>
      <c r="F851" s="661" t="s">
        <v>3085</v>
      </c>
      <c r="G851" s="661" t="s">
        <v>3149</v>
      </c>
      <c r="H851" s="661" t="s">
        <v>581</v>
      </c>
      <c r="I851" s="661" t="s">
        <v>3150</v>
      </c>
      <c r="J851" s="661" t="s">
        <v>3151</v>
      </c>
      <c r="K851" s="661" t="s">
        <v>3028</v>
      </c>
      <c r="L851" s="662">
        <v>0</v>
      </c>
      <c r="M851" s="662">
        <v>0</v>
      </c>
      <c r="N851" s="661">
        <v>1</v>
      </c>
      <c r="O851" s="742">
        <v>0.5</v>
      </c>
      <c r="P851" s="662"/>
      <c r="Q851" s="677"/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50</v>
      </c>
      <c r="B852" s="661" t="s">
        <v>580</v>
      </c>
      <c r="C852" s="661">
        <v>89301501</v>
      </c>
      <c r="D852" s="740" t="s">
        <v>4513</v>
      </c>
      <c r="E852" s="741" t="s">
        <v>3106</v>
      </c>
      <c r="F852" s="661" t="s">
        <v>3085</v>
      </c>
      <c r="G852" s="661" t="s">
        <v>3149</v>
      </c>
      <c r="H852" s="661" t="s">
        <v>581</v>
      </c>
      <c r="I852" s="661" t="s">
        <v>1153</v>
      </c>
      <c r="J852" s="661" t="s">
        <v>1143</v>
      </c>
      <c r="K852" s="661" t="s">
        <v>864</v>
      </c>
      <c r="L852" s="662">
        <v>30.65</v>
      </c>
      <c r="M852" s="662">
        <v>61.3</v>
      </c>
      <c r="N852" s="661">
        <v>2</v>
      </c>
      <c r="O852" s="742">
        <v>1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50</v>
      </c>
      <c r="B853" s="661" t="s">
        <v>580</v>
      </c>
      <c r="C853" s="661">
        <v>89301501</v>
      </c>
      <c r="D853" s="740" t="s">
        <v>4513</v>
      </c>
      <c r="E853" s="741" t="s">
        <v>3106</v>
      </c>
      <c r="F853" s="661" t="s">
        <v>3085</v>
      </c>
      <c r="G853" s="661" t="s">
        <v>3149</v>
      </c>
      <c r="H853" s="661" t="s">
        <v>581</v>
      </c>
      <c r="I853" s="661" t="s">
        <v>1142</v>
      </c>
      <c r="J853" s="661" t="s">
        <v>1143</v>
      </c>
      <c r="K853" s="661" t="s">
        <v>1144</v>
      </c>
      <c r="L853" s="662">
        <v>61.29</v>
      </c>
      <c r="M853" s="662">
        <v>61.29</v>
      </c>
      <c r="N853" s="661">
        <v>1</v>
      </c>
      <c r="O853" s="742">
        <v>0.5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50</v>
      </c>
      <c r="B854" s="661" t="s">
        <v>580</v>
      </c>
      <c r="C854" s="661">
        <v>89301501</v>
      </c>
      <c r="D854" s="740" t="s">
        <v>4513</v>
      </c>
      <c r="E854" s="741" t="s">
        <v>3106</v>
      </c>
      <c r="F854" s="661" t="s">
        <v>3085</v>
      </c>
      <c r="G854" s="661" t="s">
        <v>3149</v>
      </c>
      <c r="H854" s="661" t="s">
        <v>581</v>
      </c>
      <c r="I854" s="661" t="s">
        <v>1155</v>
      </c>
      <c r="J854" s="661" t="s">
        <v>1143</v>
      </c>
      <c r="K854" s="661" t="s">
        <v>1156</v>
      </c>
      <c r="L854" s="662">
        <v>12.26</v>
      </c>
      <c r="M854" s="662">
        <v>12.26</v>
      </c>
      <c r="N854" s="661">
        <v>1</v>
      </c>
      <c r="O854" s="742">
        <v>0.5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50</v>
      </c>
      <c r="B855" s="661" t="s">
        <v>580</v>
      </c>
      <c r="C855" s="661">
        <v>89301501</v>
      </c>
      <c r="D855" s="740" t="s">
        <v>4513</v>
      </c>
      <c r="E855" s="741" t="s">
        <v>3106</v>
      </c>
      <c r="F855" s="661" t="s">
        <v>3085</v>
      </c>
      <c r="G855" s="661" t="s">
        <v>3149</v>
      </c>
      <c r="H855" s="661" t="s">
        <v>581</v>
      </c>
      <c r="I855" s="661" t="s">
        <v>3231</v>
      </c>
      <c r="J855" s="661" t="s">
        <v>3151</v>
      </c>
      <c r="K855" s="661" t="s">
        <v>3232</v>
      </c>
      <c r="L855" s="662">
        <v>34.31</v>
      </c>
      <c r="M855" s="662">
        <v>34.31</v>
      </c>
      <c r="N855" s="661">
        <v>1</v>
      </c>
      <c r="O855" s="742">
        <v>0.5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50</v>
      </c>
      <c r="B856" s="661" t="s">
        <v>580</v>
      </c>
      <c r="C856" s="661">
        <v>89301501</v>
      </c>
      <c r="D856" s="740" t="s">
        <v>4513</v>
      </c>
      <c r="E856" s="741" t="s">
        <v>3106</v>
      </c>
      <c r="F856" s="661" t="s">
        <v>3085</v>
      </c>
      <c r="G856" s="661" t="s">
        <v>3482</v>
      </c>
      <c r="H856" s="661" t="s">
        <v>1608</v>
      </c>
      <c r="I856" s="661" t="s">
        <v>1644</v>
      </c>
      <c r="J856" s="661" t="s">
        <v>2933</v>
      </c>
      <c r="K856" s="661" t="s">
        <v>2934</v>
      </c>
      <c r="L856" s="662">
        <v>97.97</v>
      </c>
      <c r="M856" s="662">
        <v>195.94</v>
      </c>
      <c r="N856" s="661">
        <v>2</v>
      </c>
      <c r="O856" s="742">
        <v>1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50</v>
      </c>
      <c r="B857" s="661" t="s">
        <v>580</v>
      </c>
      <c r="C857" s="661">
        <v>89301501</v>
      </c>
      <c r="D857" s="740" t="s">
        <v>4513</v>
      </c>
      <c r="E857" s="741" t="s">
        <v>3106</v>
      </c>
      <c r="F857" s="661" t="s">
        <v>3085</v>
      </c>
      <c r="G857" s="661" t="s">
        <v>3160</v>
      </c>
      <c r="H857" s="661" t="s">
        <v>581</v>
      </c>
      <c r="I857" s="661" t="s">
        <v>3812</v>
      </c>
      <c r="J857" s="661" t="s">
        <v>918</v>
      </c>
      <c r="K857" s="661" t="s">
        <v>3813</v>
      </c>
      <c r="L857" s="662">
        <v>0</v>
      </c>
      <c r="M857" s="662">
        <v>0</v>
      </c>
      <c r="N857" s="661">
        <v>1</v>
      </c>
      <c r="O857" s="742">
        <v>0.5</v>
      </c>
      <c r="P857" s="662"/>
      <c r="Q857" s="677"/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50</v>
      </c>
      <c r="B858" s="661" t="s">
        <v>580</v>
      </c>
      <c r="C858" s="661">
        <v>89301501</v>
      </c>
      <c r="D858" s="740" t="s">
        <v>4513</v>
      </c>
      <c r="E858" s="741" t="s">
        <v>3106</v>
      </c>
      <c r="F858" s="661" t="s">
        <v>3085</v>
      </c>
      <c r="G858" s="661" t="s">
        <v>3160</v>
      </c>
      <c r="H858" s="661" t="s">
        <v>581</v>
      </c>
      <c r="I858" s="661" t="s">
        <v>917</v>
      </c>
      <c r="J858" s="661" t="s">
        <v>918</v>
      </c>
      <c r="K858" s="661" t="s">
        <v>919</v>
      </c>
      <c r="L858" s="662">
        <v>60.02</v>
      </c>
      <c r="M858" s="662">
        <v>60.02</v>
      </c>
      <c r="N858" s="661">
        <v>1</v>
      </c>
      <c r="O858" s="742">
        <v>0.5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50</v>
      </c>
      <c r="B859" s="661" t="s">
        <v>580</v>
      </c>
      <c r="C859" s="661">
        <v>89301501</v>
      </c>
      <c r="D859" s="740" t="s">
        <v>4513</v>
      </c>
      <c r="E859" s="741" t="s">
        <v>3106</v>
      </c>
      <c r="F859" s="661" t="s">
        <v>3085</v>
      </c>
      <c r="G859" s="661" t="s">
        <v>3506</v>
      </c>
      <c r="H859" s="661" t="s">
        <v>581</v>
      </c>
      <c r="I859" s="661" t="s">
        <v>882</v>
      </c>
      <c r="J859" s="661" t="s">
        <v>883</v>
      </c>
      <c r="K859" s="661" t="s">
        <v>3814</v>
      </c>
      <c r="L859" s="662">
        <v>81.03</v>
      </c>
      <c r="M859" s="662">
        <v>81.03</v>
      </c>
      <c r="N859" s="661">
        <v>1</v>
      </c>
      <c r="O859" s="742">
        <v>0.5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50</v>
      </c>
      <c r="B860" s="661" t="s">
        <v>580</v>
      </c>
      <c r="C860" s="661">
        <v>89301501</v>
      </c>
      <c r="D860" s="740" t="s">
        <v>4513</v>
      </c>
      <c r="E860" s="741" t="s">
        <v>3106</v>
      </c>
      <c r="F860" s="661" t="s">
        <v>3085</v>
      </c>
      <c r="G860" s="661" t="s">
        <v>3167</v>
      </c>
      <c r="H860" s="661" t="s">
        <v>1608</v>
      </c>
      <c r="I860" s="661" t="s">
        <v>3507</v>
      </c>
      <c r="J860" s="661" t="s">
        <v>1717</v>
      </c>
      <c r="K860" s="661" t="s">
        <v>3508</v>
      </c>
      <c r="L860" s="662">
        <v>349.94</v>
      </c>
      <c r="M860" s="662">
        <v>349.94</v>
      </c>
      <c r="N860" s="661">
        <v>1</v>
      </c>
      <c r="O860" s="742">
        <v>1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50</v>
      </c>
      <c r="B861" s="661" t="s">
        <v>580</v>
      </c>
      <c r="C861" s="661">
        <v>89301501</v>
      </c>
      <c r="D861" s="740" t="s">
        <v>4513</v>
      </c>
      <c r="E861" s="741" t="s">
        <v>3106</v>
      </c>
      <c r="F861" s="661" t="s">
        <v>3085</v>
      </c>
      <c r="G861" s="661" t="s">
        <v>3167</v>
      </c>
      <c r="H861" s="661" t="s">
        <v>1608</v>
      </c>
      <c r="I861" s="661" t="s">
        <v>1720</v>
      </c>
      <c r="J861" s="661" t="s">
        <v>1717</v>
      </c>
      <c r="K861" s="661" t="s">
        <v>1668</v>
      </c>
      <c r="L861" s="662">
        <v>2332.92</v>
      </c>
      <c r="M861" s="662">
        <v>4665.84</v>
      </c>
      <c r="N861" s="661">
        <v>2</v>
      </c>
      <c r="O861" s="742">
        <v>1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50</v>
      </c>
      <c r="B862" s="661" t="s">
        <v>580</v>
      </c>
      <c r="C862" s="661">
        <v>89301501</v>
      </c>
      <c r="D862" s="740" t="s">
        <v>4513</v>
      </c>
      <c r="E862" s="741" t="s">
        <v>3106</v>
      </c>
      <c r="F862" s="661" t="s">
        <v>3085</v>
      </c>
      <c r="G862" s="661" t="s">
        <v>3167</v>
      </c>
      <c r="H862" s="661" t="s">
        <v>1608</v>
      </c>
      <c r="I862" s="661" t="s">
        <v>1723</v>
      </c>
      <c r="J862" s="661" t="s">
        <v>1717</v>
      </c>
      <c r="K862" s="661" t="s">
        <v>1671</v>
      </c>
      <c r="L862" s="662">
        <v>2916.16</v>
      </c>
      <c r="M862" s="662">
        <v>2916.16</v>
      </c>
      <c r="N862" s="661">
        <v>1</v>
      </c>
      <c r="O862" s="742">
        <v>0.5</v>
      </c>
      <c r="P862" s="662"/>
      <c r="Q862" s="677">
        <v>0</v>
      </c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50</v>
      </c>
      <c r="B863" s="661" t="s">
        <v>580</v>
      </c>
      <c r="C863" s="661">
        <v>89301501</v>
      </c>
      <c r="D863" s="740" t="s">
        <v>4513</v>
      </c>
      <c r="E863" s="741" t="s">
        <v>3106</v>
      </c>
      <c r="F863" s="661" t="s">
        <v>3085</v>
      </c>
      <c r="G863" s="661" t="s">
        <v>3249</v>
      </c>
      <c r="H863" s="661" t="s">
        <v>581</v>
      </c>
      <c r="I863" s="661" t="s">
        <v>1195</v>
      </c>
      <c r="J863" s="661" t="s">
        <v>1196</v>
      </c>
      <c r="K863" s="661" t="s">
        <v>1197</v>
      </c>
      <c r="L863" s="662">
        <v>41.89</v>
      </c>
      <c r="M863" s="662">
        <v>41.89</v>
      </c>
      <c r="N863" s="661">
        <v>1</v>
      </c>
      <c r="O863" s="742">
        <v>0.5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50</v>
      </c>
      <c r="B864" s="661" t="s">
        <v>580</v>
      </c>
      <c r="C864" s="661">
        <v>89301501</v>
      </c>
      <c r="D864" s="740" t="s">
        <v>4513</v>
      </c>
      <c r="E864" s="741" t="s">
        <v>3106</v>
      </c>
      <c r="F864" s="661" t="s">
        <v>3085</v>
      </c>
      <c r="G864" s="661" t="s">
        <v>3168</v>
      </c>
      <c r="H864" s="661" t="s">
        <v>1608</v>
      </c>
      <c r="I864" s="661" t="s">
        <v>1831</v>
      </c>
      <c r="J864" s="661" t="s">
        <v>1832</v>
      </c>
      <c r="K864" s="661" t="s">
        <v>1833</v>
      </c>
      <c r="L864" s="662">
        <v>55.38</v>
      </c>
      <c r="M864" s="662">
        <v>110.76</v>
      </c>
      <c r="N864" s="661">
        <v>2</v>
      </c>
      <c r="O864" s="742">
        <v>1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50</v>
      </c>
      <c r="B865" s="661" t="s">
        <v>580</v>
      </c>
      <c r="C865" s="661">
        <v>89301501</v>
      </c>
      <c r="D865" s="740" t="s">
        <v>4513</v>
      </c>
      <c r="E865" s="741" t="s">
        <v>3106</v>
      </c>
      <c r="F865" s="661" t="s">
        <v>3085</v>
      </c>
      <c r="G865" s="661" t="s">
        <v>3815</v>
      </c>
      <c r="H865" s="661" t="s">
        <v>581</v>
      </c>
      <c r="I865" s="661" t="s">
        <v>3816</v>
      </c>
      <c r="J865" s="661" t="s">
        <v>3817</v>
      </c>
      <c r="K865" s="661" t="s">
        <v>3818</v>
      </c>
      <c r="L865" s="662">
        <v>121.59</v>
      </c>
      <c r="M865" s="662">
        <v>243.18</v>
      </c>
      <c r="N865" s="661">
        <v>2</v>
      </c>
      <c r="O865" s="742">
        <v>0.5</v>
      </c>
      <c r="P865" s="662">
        <v>243.18</v>
      </c>
      <c r="Q865" s="677">
        <v>1</v>
      </c>
      <c r="R865" s="661">
        <v>2</v>
      </c>
      <c r="S865" s="677">
        <v>1</v>
      </c>
      <c r="T865" s="742">
        <v>0.5</v>
      </c>
      <c r="U865" s="700">
        <v>1</v>
      </c>
    </row>
    <row r="866" spans="1:21" ht="14.4" customHeight="1" x14ac:dyDescent="0.3">
      <c r="A866" s="660">
        <v>50</v>
      </c>
      <c r="B866" s="661" t="s">
        <v>580</v>
      </c>
      <c r="C866" s="661">
        <v>89301501</v>
      </c>
      <c r="D866" s="740" t="s">
        <v>4513</v>
      </c>
      <c r="E866" s="741" t="s">
        <v>3106</v>
      </c>
      <c r="F866" s="661" t="s">
        <v>3085</v>
      </c>
      <c r="G866" s="661" t="s">
        <v>3254</v>
      </c>
      <c r="H866" s="661" t="s">
        <v>1608</v>
      </c>
      <c r="I866" s="661" t="s">
        <v>3255</v>
      </c>
      <c r="J866" s="661" t="s">
        <v>1690</v>
      </c>
      <c r="K866" s="661" t="s">
        <v>1691</v>
      </c>
      <c r="L866" s="662">
        <v>0</v>
      </c>
      <c r="M866" s="662">
        <v>0</v>
      </c>
      <c r="N866" s="661">
        <v>1</v>
      </c>
      <c r="O866" s="742">
        <v>0.5</v>
      </c>
      <c r="P866" s="662"/>
      <c r="Q866" s="677"/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50</v>
      </c>
      <c r="B867" s="661" t="s">
        <v>580</v>
      </c>
      <c r="C867" s="661">
        <v>89301501</v>
      </c>
      <c r="D867" s="740" t="s">
        <v>4513</v>
      </c>
      <c r="E867" s="741" t="s">
        <v>3106</v>
      </c>
      <c r="F867" s="661" t="s">
        <v>3085</v>
      </c>
      <c r="G867" s="661" t="s">
        <v>3254</v>
      </c>
      <c r="H867" s="661" t="s">
        <v>1608</v>
      </c>
      <c r="I867" s="661" t="s">
        <v>3819</v>
      </c>
      <c r="J867" s="661" t="s">
        <v>1610</v>
      </c>
      <c r="K867" s="661" t="s">
        <v>3820</v>
      </c>
      <c r="L867" s="662">
        <v>0</v>
      </c>
      <c r="M867" s="662">
        <v>0</v>
      </c>
      <c r="N867" s="661">
        <v>1</v>
      </c>
      <c r="O867" s="742">
        <v>0.5</v>
      </c>
      <c r="P867" s="662"/>
      <c r="Q867" s="677"/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50</v>
      </c>
      <c r="B868" s="661" t="s">
        <v>580</v>
      </c>
      <c r="C868" s="661">
        <v>89301501</v>
      </c>
      <c r="D868" s="740" t="s">
        <v>4513</v>
      </c>
      <c r="E868" s="741" t="s">
        <v>3106</v>
      </c>
      <c r="F868" s="661" t="s">
        <v>3085</v>
      </c>
      <c r="G868" s="661" t="s">
        <v>3172</v>
      </c>
      <c r="H868" s="661" t="s">
        <v>581</v>
      </c>
      <c r="I868" s="661" t="s">
        <v>1080</v>
      </c>
      <c r="J868" s="661" t="s">
        <v>1081</v>
      </c>
      <c r="K868" s="661" t="s">
        <v>1082</v>
      </c>
      <c r="L868" s="662">
        <v>50.47</v>
      </c>
      <c r="M868" s="662">
        <v>50.47</v>
      </c>
      <c r="N868" s="661">
        <v>1</v>
      </c>
      <c r="O868" s="742">
        <v>0.5</v>
      </c>
      <c r="P868" s="662">
        <v>50.47</v>
      </c>
      <c r="Q868" s="677">
        <v>1</v>
      </c>
      <c r="R868" s="661">
        <v>1</v>
      </c>
      <c r="S868" s="677">
        <v>1</v>
      </c>
      <c r="T868" s="742">
        <v>0.5</v>
      </c>
      <c r="U868" s="700">
        <v>1</v>
      </c>
    </row>
    <row r="869" spans="1:21" ht="14.4" customHeight="1" x14ac:dyDescent="0.3">
      <c r="A869" s="660">
        <v>50</v>
      </c>
      <c r="B869" s="661" t="s">
        <v>580</v>
      </c>
      <c r="C869" s="661">
        <v>89301501</v>
      </c>
      <c r="D869" s="740" t="s">
        <v>4513</v>
      </c>
      <c r="E869" s="741" t="s">
        <v>3106</v>
      </c>
      <c r="F869" s="661" t="s">
        <v>3085</v>
      </c>
      <c r="G869" s="661" t="s">
        <v>3261</v>
      </c>
      <c r="H869" s="661" t="s">
        <v>581</v>
      </c>
      <c r="I869" s="661" t="s">
        <v>1375</v>
      </c>
      <c r="J869" s="661" t="s">
        <v>3736</v>
      </c>
      <c r="K869" s="661" t="s">
        <v>3547</v>
      </c>
      <c r="L869" s="662">
        <v>103.62</v>
      </c>
      <c r="M869" s="662">
        <v>103.62</v>
      </c>
      <c r="N869" s="661">
        <v>1</v>
      </c>
      <c r="O869" s="742">
        <v>0.5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50</v>
      </c>
      <c r="B870" s="661" t="s">
        <v>580</v>
      </c>
      <c r="C870" s="661">
        <v>89301501</v>
      </c>
      <c r="D870" s="740" t="s">
        <v>4513</v>
      </c>
      <c r="E870" s="741" t="s">
        <v>3106</v>
      </c>
      <c r="F870" s="661" t="s">
        <v>3085</v>
      </c>
      <c r="G870" s="661" t="s">
        <v>3541</v>
      </c>
      <c r="H870" s="661" t="s">
        <v>581</v>
      </c>
      <c r="I870" s="661" t="s">
        <v>3821</v>
      </c>
      <c r="J870" s="661" t="s">
        <v>3774</v>
      </c>
      <c r="K870" s="661" t="s">
        <v>3822</v>
      </c>
      <c r="L870" s="662">
        <v>334.76</v>
      </c>
      <c r="M870" s="662">
        <v>334.76</v>
      </c>
      <c r="N870" s="661">
        <v>1</v>
      </c>
      <c r="O870" s="742">
        <v>0.5</v>
      </c>
      <c r="P870" s="662"/>
      <c r="Q870" s="677">
        <v>0</v>
      </c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50</v>
      </c>
      <c r="B871" s="661" t="s">
        <v>580</v>
      </c>
      <c r="C871" s="661">
        <v>89301501</v>
      </c>
      <c r="D871" s="740" t="s">
        <v>4513</v>
      </c>
      <c r="E871" s="741" t="s">
        <v>3106</v>
      </c>
      <c r="F871" s="661" t="s">
        <v>3085</v>
      </c>
      <c r="G871" s="661" t="s">
        <v>3178</v>
      </c>
      <c r="H871" s="661" t="s">
        <v>1608</v>
      </c>
      <c r="I871" s="661" t="s">
        <v>1708</v>
      </c>
      <c r="J871" s="661" t="s">
        <v>2973</v>
      </c>
      <c r="K871" s="661" t="s">
        <v>1078</v>
      </c>
      <c r="L871" s="662">
        <v>67.42</v>
      </c>
      <c r="M871" s="662">
        <v>67.42</v>
      </c>
      <c r="N871" s="661">
        <v>1</v>
      </c>
      <c r="O871" s="742">
        <v>0.5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50</v>
      </c>
      <c r="B872" s="661" t="s">
        <v>580</v>
      </c>
      <c r="C872" s="661">
        <v>89301501</v>
      </c>
      <c r="D872" s="740" t="s">
        <v>4513</v>
      </c>
      <c r="E872" s="741" t="s">
        <v>3106</v>
      </c>
      <c r="F872" s="661" t="s">
        <v>3085</v>
      </c>
      <c r="G872" s="661" t="s">
        <v>3178</v>
      </c>
      <c r="H872" s="661" t="s">
        <v>1608</v>
      </c>
      <c r="I872" s="661" t="s">
        <v>1708</v>
      </c>
      <c r="J872" s="661" t="s">
        <v>2973</v>
      </c>
      <c r="K872" s="661" t="s">
        <v>1078</v>
      </c>
      <c r="L872" s="662">
        <v>50.47</v>
      </c>
      <c r="M872" s="662">
        <v>50.47</v>
      </c>
      <c r="N872" s="661">
        <v>1</v>
      </c>
      <c r="O872" s="742">
        <v>0.5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50</v>
      </c>
      <c r="B873" s="661" t="s">
        <v>580</v>
      </c>
      <c r="C873" s="661">
        <v>89301501</v>
      </c>
      <c r="D873" s="740" t="s">
        <v>4513</v>
      </c>
      <c r="E873" s="741" t="s">
        <v>3106</v>
      </c>
      <c r="F873" s="661" t="s">
        <v>3085</v>
      </c>
      <c r="G873" s="661" t="s">
        <v>3182</v>
      </c>
      <c r="H873" s="661" t="s">
        <v>581</v>
      </c>
      <c r="I873" s="661" t="s">
        <v>2253</v>
      </c>
      <c r="J873" s="661" t="s">
        <v>1150</v>
      </c>
      <c r="K873" s="661" t="s">
        <v>3183</v>
      </c>
      <c r="L873" s="662">
        <v>112.13</v>
      </c>
      <c r="M873" s="662">
        <v>224.26</v>
      </c>
      <c r="N873" s="661">
        <v>2</v>
      </c>
      <c r="O873" s="742">
        <v>1.5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50</v>
      </c>
      <c r="B874" s="661" t="s">
        <v>580</v>
      </c>
      <c r="C874" s="661">
        <v>89301501</v>
      </c>
      <c r="D874" s="740" t="s">
        <v>4513</v>
      </c>
      <c r="E874" s="741" t="s">
        <v>3106</v>
      </c>
      <c r="F874" s="661" t="s">
        <v>3085</v>
      </c>
      <c r="G874" s="661" t="s">
        <v>3792</v>
      </c>
      <c r="H874" s="661" t="s">
        <v>581</v>
      </c>
      <c r="I874" s="661" t="s">
        <v>3823</v>
      </c>
      <c r="J874" s="661" t="s">
        <v>3824</v>
      </c>
      <c r="K874" s="661" t="s">
        <v>1698</v>
      </c>
      <c r="L874" s="662">
        <v>0</v>
      </c>
      <c r="M874" s="662">
        <v>0</v>
      </c>
      <c r="N874" s="661">
        <v>1</v>
      </c>
      <c r="O874" s="742">
        <v>0.5</v>
      </c>
      <c r="P874" s="662"/>
      <c r="Q874" s="677"/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50</v>
      </c>
      <c r="B875" s="661" t="s">
        <v>580</v>
      </c>
      <c r="C875" s="661">
        <v>89301501</v>
      </c>
      <c r="D875" s="740" t="s">
        <v>4513</v>
      </c>
      <c r="E875" s="741" t="s">
        <v>3106</v>
      </c>
      <c r="F875" s="661" t="s">
        <v>3085</v>
      </c>
      <c r="G875" s="661" t="s">
        <v>3279</v>
      </c>
      <c r="H875" s="661" t="s">
        <v>581</v>
      </c>
      <c r="I875" s="661" t="s">
        <v>821</v>
      </c>
      <c r="J875" s="661" t="s">
        <v>822</v>
      </c>
      <c r="K875" s="661" t="s">
        <v>3280</v>
      </c>
      <c r="L875" s="662">
        <v>219.94</v>
      </c>
      <c r="M875" s="662">
        <v>1319.6399999999999</v>
      </c>
      <c r="N875" s="661">
        <v>6</v>
      </c>
      <c r="O875" s="742">
        <v>2.5</v>
      </c>
      <c r="P875" s="662">
        <v>439.88</v>
      </c>
      <c r="Q875" s="677">
        <v>0.33333333333333337</v>
      </c>
      <c r="R875" s="661">
        <v>2</v>
      </c>
      <c r="S875" s="677">
        <v>0.33333333333333331</v>
      </c>
      <c r="T875" s="742">
        <v>0.5</v>
      </c>
      <c r="U875" s="700">
        <v>0.2</v>
      </c>
    </row>
    <row r="876" spans="1:21" ht="14.4" customHeight="1" x14ac:dyDescent="0.3">
      <c r="A876" s="660">
        <v>50</v>
      </c>
      <c r="B876" s="661" t="s">
        <v>580</v>
      </c>
      <c r="C876" s="661">
        <v>89301501</v>
      </c>
      <c r="D876" s="740" t="s">
        <v>4513</v>
      </c>
      <c r="E876" s="741" t="s">
        <v>3106</v>
      </c>
      <c r="F876" s="661" t="s">
        <v>3085</v>
      </c>
      <c r="G876" s="661" t="s">
        <v>3279</v>
      </c>
      <c r="H876" s="661" t="s">
        <v>581</v>
      </c>
      <c r="I876" s="661" t="s">
        <v>2185</v>
      </c>
      <c r="J876" s="661" t="s">
        <v>822</v>
      </c>
      <c r="K876" s="661" t="s">
        <v>3281</v>
      </c>
      <c r="L876" s="662">
        <v>43.99</v>
      </c>
      <c r="M876" s="662">
        <v>43.99</v>
      </c>
      <c r="N876" s="661">
        <v>1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50</v>
      </c>
      <c r="B877" s="661" t="s">
        <v>580</v>
      </c>
      <c r="C877" s="661">
        <v>89301501</v>
      </c>
      <c r="D877" s="740" t="s">
        <v>4513</v>
      </c>
      <c r="E877" s="741" t="s">
        <v>3106</v>
      </c>
      <c r="F877" s="661" t="s">
        <v>3085</v>
      </c>
      <c r="G877" s="661" t="s">
        <v>3184</v>
      </c>
      <c r="H877" s="661" t="s">
        <v>581</v>
      </c>
      <c r="I877" s="661" t="s">
        <v>2005</v>
      </c>
      <c r="J877" s="661" t="s">
        <v>2006</v>
      </c>
      <c r="K877" s="661" t="s">
        <v>3185</v>
      </c>
      <c r="L877" s="662">
        <v>23.46</v>
      </c>
      <c r="M877" s="662">
        <v>23.46</v>
      </c>
      <c r="N877" s="661">
        <v>1</v>
      </c>
      <c r="O877" s="742">
        <v>1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50</v>
      </c>
      <c r="B878" s="661" t="s">
        <v>580</v>
      </c>
      <c r="C878" s="661">
        <v>89301501</v>
      </c>
      <c r="D878" s="740" t="s">
        <v>4513</v>
      </c>
      <c r="E878" s="741" t="s">
        <v>3106</v>
      </c>
      <c r="F878" s="661" t="s">
        <v>3085</v>
      </c>
      <c r="G878" s="661" t="s">
        <v>3283</v>
      </c>
      <c r="H878" s="661" t="s">
        <v>581</v>
      </c>
      <c r="I878" s="661" t="s">
        <v>2009</v>
      </c>
      <c r="J878" s="661" t="s">
        <v>2010</v>
      </c>
      <c r="K878" s="661" t="s">
        <v>3284</v>
      </c>
      <c r="L878" s="662">
        <v>194.73</v>
      </c>
      <c r="M878" s="662">
        <v>194.73</v>
      </c>
      <c r="N878" s="661">
        <v>1</v>
      </c>
      <c r="O878" s="742">
        <v>1</v>
      </c>
      <c r="P878" s="662">
        <v>194.73</v>
      </c>
      <c r="Q878" s="677">
        <v>1</v>
      </c>
      <c r="R878" s="661">
        <v>1</v>
      </c>
      <c r="S878" s="677">
        <v>1</v>
      </c>
      <c r="T878" s="742">
        <v>1</v>
      </c>
      <c r="U878" s="700">
        <v>1</v>
      </c>
    </row>
    <row r="879" spans="1:21" ht="14.4" customHeight="1" x14ac:dyDescent="0.3">
      <c r="A879" s="660">
        <v>50</v>
      </c>
      <c r="B879" s="661" t="s">
        <v>580</v>
      </c>
      <c r="C879" s="661">
        <v>89301501</v>
      </c>
      <c r="D879" s="740" t="s">
        <v>4513</v>
      </c>
      <c r="E879" s="741" t="s">
        <v>3106</v>
      </c>
      <c r="F879" s="661" t="s">
        <v>3085</v>
      </c>
      <c r="G879" s="661" t="s">
        <v>3793</v>
      </c>
      <c r="H879" s="661" t="s">
        <v>581</v>
      </c>
      <c r="I879" s="661" t="s">
        <v>3825</v>
      </c>
      <c r="J879" s="661" t="s">
        <v>3826</v>
      </c>
      <c r="K879" s="661" t="s">
        <v>812</v>
      </c>
      <c r="L879" s="662">
        <v>258.10000000000002</v>
      </c>
      <c r="M879" s="662">
        <v>258.10000000000002</v>
      </c>
      <c r="N879" s="661">
        <v>1</v>
      </c>
      <c r="O879" s="742">
        <v>0.5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50</v>
      </c>
      <c r="B880" s="661" t="s">
        <v>580</v>
      </c>
      <c r="C880" s="661">
        <v>89301501</v>
      </c>
      <c r="D880" s="740" t="s">
        <v>4513</v>
      </c>
      <c r="E880" s="741" t="s">
        <v>3106</v>
      </c>
      <c r="F880" s="661" t="s">
        <v>3085</v>
      </c>
      <c r="G880" s="661" t="s">
        <v>3285</v>
      </c>
      <c r="H880" s="661" t="s">
        <v>581</v>
      </c>
      <c r="I880" s="661" t="s">
        <v>3361</v>
      </c>
      <c r="J880" s="661" t="s">
        <v>3286</v>
      </c>
      <c r="K880" s="661" t="s">
        <v>3362</v>
      </c>
      <c r="L880" s="662">
        <v>0</v>
      </c>
      <c r="M880" s="662">
        <v>0</v>
      </c>
      <c r="N880" s="661">
        <v>1</v>
      </c>
      <c r="O880" s="742">
        <v>0.5</v>
      </c>
      <c r="P880" s="662"/>
      <c r="Q880" s="677"/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50</v>
      </c>
      <c r="B881" s="661" t="s">
        <v>580</v>
      </c>
      <c r="C881" s="661">
        <v>89301501</v>
      </c>
      <c r="D881" s="740" t="s">
        <v>4513</v>
      </c>
      <c r="E881" s="741" t="s">
        <v>3106</v>
      </c>
      <c r="F881" s="661" t="s">
        <v>3085</v>
      </c>
      <c r="G881" s="661" t="s">
        <v>3285</v>
      </c>
      <c r="H881" s="661" t="s">
        <v>581</v>
      </c>
      <c r="I881" s="661" t="s">
        <v>810</v>
      </c>
      <c r="J881" s="661" t="s">
        <v>3286</v>
      </c>
      <c r="K881" s="661" t="s">
        <v>812</v>
      </c>
      <c r="L881" s="662">
        <v>129.94999999999999</v>
      </c>
      <c r="M881" s="662">
        <v>129.94999999999999</v>
      </c>
      <c r="N881" s="661">
        <v>1</v>
      </c>
      <c r="O881" s="742">
        <v>0.5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50</v>
      </c>
      <c r="B882" s="661" t="s">
        <v>580</v>
      </c>
      <c r="C882" s="661">
        <v>89301501</v>
      </c>
      <c r="D882" s="740" t="s">
        <v>4513</v>
      </c>
      <c r="E882" s="741" t="s">
        <v>3106</v>
      </c>
      <c r="F882" s="661" t="s">
        <v>3085</v>
      </c>
      <c r="G882" s="661" t="s">
        <v>3285</v>
      </c>
      <c r="H882" s="661" t="s">
        <v>581</v>
      </c>
      <c r="I882" s="661" t="s">
        <v>3572</v>
      </c>
      <c r="J882" s="661" t="s">
        <v>3286</v>
      </c>
      <c r="K882" s="661" t="s">
        <v>1299</v>
      </c>
      <c r="L882" s="662">
        <v>0</v>
      </c>
      <c r="M882" s="662">
        <v>0</v>
      </c>
      <c r="N882" s="661">
        <v>1</v>
      </c>
      <c r="O882" s="742">
        <v>0.5</v>
      </c>
      <c r="P882" s="662"/>
      <c r="Q882" s="677"/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50</v>
      </c>
      <c r="B883" s="661" t="s">
        <v>580</v>
      </c>
      <c r="C883" s="661">
        <v>89301501</v>
      </c>
      <c r="D883" s="740" t="s">
        <v>4513</v>
      </c>
      <c r="E883" s="741" t="s">
        <v>3106</v>
      </c>
      <c r="F883" s="661" t="s">
        <v>3085</v>
      </c>
      <c r="G883" s="661" t="s">
        <v>3577</v>
      </c>
      <c r="H883" s="661" t="s">
        <v>581</v>
      </c>
      <c r="I883" s="661" t="s">
        <v>3578</v>
      </c>
      <c r="J883" s="661" t="s">
        <v>3579</v>
      </c>
      <c r="K883" s="661" t="s">
        <v>3580</v>
      </c>
      <c r="L883" s="662">
        <v>0</v>
      </c>
      <c r="M883" s="662">
        <v>0</v>
      </c>
      <c r="N883" s="661">
        <v>1</v>
      </c>
      <c r="O883" s="742">
        <v>0.5</v>
      </c>
      <c r="P883" s="662"/>
      <c r="Q883" s="677"/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50</v>
      </c>
      <c r="B884" s="661" t="s">
        <v>580</v>
      </c>
      <c r="C884" s="661">
        <v>89301501</v>
      </c>
      <c r="D884" s="740" t="s">
        <v>4513</v>
      </c>
      <c r="E884" s="741" t="s">
        <v>3106</v>
      </c>
      <c r="F884" s="661" t="s">
        <v>3085</v>
      </c>
      <c r="G884" s="661" t="s">
        <v>3723</v>
      </c>
      <c r="H884" s="661" t="s">
        <v>581</v>
      </c>
      <c r="I884" s="661" t="s">
        <v>829</v>
      </c>
      <c r="J884" s="661" t="s">
        <v>830</v>
      </c>
      <c r="K884" s="661" t="s">
        <v>831</v>
      </c>
      <c r="L884" s="662">
        <v>157.01</v>
      </c>
      <c r="M884" s="662">
        <v>157.01</v>
      </c>
      <c r="N884" s="661">
        <v>1</v>
      </c>
      <c r="O884" s="742">
        <v>0.5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50</v>
      </c>
      <c r="B885" s="661" t="s">
        <v>580</v>
      </c>
      <c r="C885" s="661">
        <v>89301501</v>
      </c>
      <c r="D885" s="740" t="s">
        <v>4513</v>
      </c>
      <c r="E885" s="741" t="s">
        <v>3106</v>
      </c>
      <c r="F885" s="661" t="s">
        <v>3085</v>
      </c>
      <c r="G885" s="661" t="s">
        <v>3191</v>
      </c>
      <c r="H885" s="661" t="s">
        <v>581</v>
      </c>
      <c r="I885" s="661" t="s">
        <v>3290</v>
      </c>
      <c r="J885" s="661" t="s">
        <v>942</v>
      </c>
      <c r="K885" s="661" t="s">
        <v>943</v>
      </c>
      <c r="L885" s="662">
        <v>91.88</v>
      </c>
      <c r="M885" s="662">
        <v>91.88</v>
      </c>
      <c r="N885" s="661">
        <v>1</v>
      </c>
      <c r="O885" s="742">
        <v>0.5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50</v>
      </c>
      <c r="B886" s="661" t="s">
        <v>580</v>
      </c>
      <c r="C886" s="661">
        <v>89301501</v>
      </c>
      <c r="D886" s="740" t="s">
        <v>4513</v>
      </c>
      <c r="E886" s="741" t="s">
        <v>3106</v>
      </c>
      <c r="F886" s="661" t="s">
        <v>3085</v>
      </c>
      <c r="G886" s="661" t="s">
        <v>3191</v>
      </c>
      <c r="H886" s="661" t="s">
        <v>581</v>
      </c>
      <c r="I886" s="661" t="s">
        <v>937</v>
      </c>
      <c r="J886" s="661" t="s">
        <v>938</v>
      </c>
      <c r="K886" s="661" t="s">
        <v>939</v>
      </c>
      <c r="L886" s="662">
        <v>45.94</v>
      </c>
      <c r="M886" s="662">
        <v>45.94</v>
      </c>
      <c r="N886" s="661">
        <v>1</v>
      </c>
      <c r="O886" s="742">
        <v>1</v>
      </c>
      <c r="P886" s="662"/>
      <c r="Q886" s="677">
        <v>0</v>
      </c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50</v>
      </c>
      <c r="B887" s="661" t="s">
        <v>580</v>
      </c>
      <c r="C887" s="661">
        <v>89301501</v>
      </c>
      <c r="D887" s="740" t="s">
        <v>4513</v>
      </c>
      <c r="E887" s="741" t="s">
        <v>3106</v>
      </c>
      <c r="F887" s="661" t="s">
        <v>3085</v>
      </c>
      <c r="G887" s="661" t="s">
        <v>3291</v>
      </c>
      <c r="H887" s="661" t="s">
        <v>581</v>
      </c>
      <c r="I887" s="661" t="s">
        <v>3785</v>
      </c>
      <c r="J887" s="661" t="s">
        <v>3786</v>
      </c>
      <c r="K887" s="661" t="s">
        <v>3787</v>
      </c>
      <c r="L887" s="662">
        <v>157.76</v>
      </c>
      <c r="M887" s="662">
        <v>157.76</v>
      </c>
      <c r="N887" s="661">
        <v>1</v>
      </c>
      <c r="O887" s="742">
        <v>1</v>
      </c>
      <c r="P887" s="662">
        <v>157.76</v>
      </c>
      <c r="Q887" s="677">
        <v>1</v>
      </c>
      <c r="R887" s="661">
        <v>1</v>
      </c>
      <c r="S887" s="677">
        <v>1</v>
      </c>
      <c r="T887" s="742">
        <v>1</v>
      </c>
      <c r="U887" s="700">
        <v>1</v>
      </c>
    </row>
    <row r="888" spans="1:21" ht="14.4" customHeight="1" x14ac:dyDescent="0.3">
      <c r="A888" s="660">
        <v>50</v>
      </c>
      <c r="B888" s="661" t="s">
        <v>580</v>
      </c>
      <c r="C888" s="661">
        <v>89301501</v>
      </c>
      <c r="D888" s="740" t="s">
        <v>4513</v>
      </c>
      <c r="E888" s="741" t="s">
        <v>3106</v>
      </c>
      <c r="F888" s="661" t="s">
        <v>3085</v>
      </c>
      <c r="G888" s="661" t="s">
        <v>3192</v>
      </c>
      <c r="H888" s="661" t="s">
        <v>1608</v>
      </c>
      <c r="I888" s="661" t="s">
        <v>3295</v>
      </c>
      <c r="J888" s="661" t="s">
        <v>1740</v>
      </c>
      <c r="K888" s="661" t="s">
        <v>3296</v>
      </c>
      <c r="L888" s="662">
        <v>49.01</v>
      </c>
      <c r="M888" s="662">
        <v>98.02</v>
      </c>
      <c r="N888" s="661">
        <v>2</v>
      </c>
      <c r="O888" s="742">
        <v>1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50</v>
      </c>
      <c r="B889" s="661" t="s">
        <v>580</v>
      </c>
      <c r="C889" s="661">
        <v>89301501</v>
      </c>
      <c r="D889" s="740" t="s">
        <v>4513</v>
      </c>
      <c r="E889" s="741" t="s">
        <v>3106</v>
      </c>
      <c r="F889" s="661" t="s">
        <v>3085</v>
      </c>
      <c r="G889" s="661" t="s">
        <v>3192</v>
      </c>
      <c r="H889" s="661" t="s">
        <v>1608</v>
      </c>
      <c r="I889" s="661" t="s">
        <v>3827</v>
      </c>
      <c r="J889" s="661" t="s">
        <v>3298</v>
      </c>
      <c r="K889" s="661" t="s">
        <v>1160</v>
      </c>
      <c r="L889" s="662">
        <v>193.14</v>
      </c>
      <c r="M889" s="662">
        <v>579.41999999999996</v>
      </c>
      <c r="N889" s="661">
        <v>3</v>
      </c>
      <c r="O889" s="742">
        <v>2.5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50</v>
      </c>
      <c r="B890" s="661" t="s">
        <v>580</v>
      </c>
      <c r="C890" s="661">
        <v>89301501</v>
      </c>
      <c r="D890" s="740" t="s">
        <v>4513</v>
      </c>
      <c r="E890" s="741" t="s">
        <v>3106</v>
      </c>
      <c r="F890" s="661" t="s">
        <v>3085</v>
      </c>
      <c r="G890" s="661" t="s">
        <v>3828</v>
      </c>
      <c r="H890" s="661" t="s">
        <v>581</v>
      </c>
      <c r="I890" s="661" t="s">
        <v>3829</v>
      </c>
      <c r="J890" s="661" t="s">
        <v>3830</v>
      </c>
      <c r="K890" s="661" t="s">
        <v>2590</v>
      </c>
      <c r="L890" s="662">
        <v>0</v>
      </c>
      <c r="M890" s="662">
        <v>0</v>
      </c>
      <c r="N890" s="661">
        <v>1</v>
      </c>
      <c r="O890" s="742">
        <v>1</v>
      </c>
      <c r="P890" s="662">
        <v>0</v>
      </c>
      <c r="Q890" s="677"/>
      <c r="R890" s="661">
        <v>1</v>
      </c>
      <c r="S890" s="677">
        <v>1</v>
      </c>
      <c r="T890" s="742">
        <v>1</v>
      </c>
      <c r="U890" s="700">
        <v>1</v>
      </c>
    </row>
    <row r="891" spans="1:21" ht="14.4" customHeight="1" x14ac:dyDescent="0.3">
      <c r="A891" s="660">
        <v>50</v>
      </c>
      <c r="B891" s="661" t="s">
        <v>580</v>
      </c>
      <c r="C891" s="661">
        <v>89301502</v>
      </c>
      <c r="D891" s="740" t="s">
        <v>4514</v>
      </c>
      <c r="E891" s="741" t="s">
        <v>3094</v>
      </c>
      <c r="F891" s="661" t="s">
        <v>3085</v>
      </c>
      <c r="G891" s="661" t="s">
        <v>3831</v>
      </c>
      <c r="H891" s="661" t="s">
        <v>581</v>
      </c>
      <c r="I891" s="661" t="s">
        <v>3832</v>
      </c>
      <c r="J891" s="661" t="s">
        <v>3833</v>
      </c>
      <c r="K891" s="661" t="s">
        <v>1586</v>
      </c>
      <c r="L891" s="662">
        <v>533.26</v>
      </c>
      <c r="M891" s="662">
        <v>533.26</v>
      </c>
      <c r="N891" s="661">
        <v>1</v>
      </c>
      <c r="O891" s="742">
        <v>0.5</v>
      </c>
      <c r="P891" s="662">
        <v>533.26</v>
      </c>
      <c r="Q891" s="677">
        <v>1</v>
      </c>
      <c r="R891" s="661">
        <v>1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50</v>
      </c>
      <c r="B892" s="661" t="s">
        <v>580</v>
      </c>
      <c r="C892" s="661">
        <v>89301502</v>
      </c>
      <c r="D892" s="740" t="s">
        <v>4514</v>
      </c>
      <c r="E892" s="741" t="s">
        <v>3094</v>
      </c>
      <c r="F892" s="661" t="s">
        <v>3085</v>
      </c>
      <c r="G892" s="661" t="s">
        <v>3277</v>
      </c>
      <c r="H892" s="661" t="s">
        <v>1608</v>
      </c>
      <c r="I892" s="661" t="s">
        <v>1799</v>
      </c>
      <c r="J892" s="661" t="s">
        <v>1800</v>
      </c>
      <c r="K892" s="661" t="s">
        <v>3045</v>
      </c>
      <c r="L892" s="662">
        <v>94.8</v>
      </c>
      <c r="M892" s="662">
        <v>94.8</v>
      </c>
      <c r="N892" s="661">
        <v>1</v>
      </c>
      <c r="O892" s="742">
        <v>0.5</v>
      </c>
      <c r="P892" s="662">
        <v>94.8</v>
      </c>
      <c r="Q892" s="677">
        <v>1</v>
      </c>
      <c r="R892" s="661">
        <v>1</v>
      </c>
      <c r="S892" s="677">
        <v>1</v>
      </c>
      <c r="T892" s="742">
        <v>0.5</v>
      </c>
      <c r="U892" s="700">
        <v>1</v>
      </c>
    </row>
    <row r="893" spans="1:21" ht="14.4" customHeight="1" x14ac:dyDescent="0.3">
      <c r="A893" s="660">
        <v>50</v>
      </c>
      <c r="B893" s="661" t="s">
        <v>580</v>
      </c>
      <c r="C893" s="661">
        <v>89301502</v>
      </c>
      <c r="D893" s="740" t="s">
        <v>4514</v>
      </c>
      <c r="E893" s="741" t="s">
        <v>3096</v>
      </c>
      <c r="F893" s="661" t="s">
        <v>3085</v>
      </c>
      <c r="G893" s="661" t="s">
        <v>3366</v>
      </c>
      <c r="H893" s="661" t="s">
        <v>581</v>
      </c>
      <c r="I893" s="661" t="s">
        <v>1130</v>
      </c>
      <c r="J893" s="661" t="s">
        <v>1131</v>
      </c>
      <c r="K893" s="661" t="s">
        <v>1132</v>
      </c>
      <c r="L893" s="662">
        <v>95.25</v>
      </c>
      <c r="M893" s="662">
        <v>95.25</v>
      </c>
      <c r="N893" s="661">
        <v>1</v>
      </c>
      <c r="O893" s="742">
        <v>0.5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50</v>
      </c>
      <c r="B894" s="661" t="s">
        <v>580</v>
      </c>
      <c r="C894" s="661">
        <v>89301502</v>
      </c>
      <c r="D894" s="740" t="s">
        <v>4514</v>
      </c>
      <c r="E894" s="741" t="s">
        <v>3096</v>
      </c>
      <c r="F894" s="661" t="s">
        <v>3085</v>
      </c>
      <c r="G894" s="661" t="s">
        <v>3366</v>
      </c>
      <c r="H894" s="661" t="s">
        <v>581</v>
      </c>
      <c r="I894" s="661" t="s">
        <v>3834</v>
      </c>
      <c r="J894" s="661" t="s">
        <v>3368</v>
      </c>
      <c r="K894" s="661" t="s">
        <v>1132</v>
      </c>
      <c r="L894" s="662">
        <v>0</v>
      </c>
      <c r="M894" s="662">
        <v>0</v>
      </c>
      <c r="N894" s="661">
        <v>1</v>
      </c>
      <c r="O894" s="742">
        <v>0.5</v>
      </c>
      <c r="P894" s="662"/>
      <c r="Q894" s="677"/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50</v>
      </c>
      <c r="B895" s="661" t="s">
        <v>580</v>
      </c>
      <c r="C895" s="661">
        <v>89301502</v>
      </c>
      <c r="D895" s="740" t="s">
        <v>4514</v>
      </c>
      <c r="E895" s="741" t="s">
        <v>3096</v>
      </c>
      <c r="F895" s="661" t="s">
        <v>3085</v>
      </c>
      <c r="G895" s="661" t="s">
        <v>3366</v>
      </c>
      <c r="H895" s="661" t="s">
        <v>581</v>
      </c>
      <c r="I895" s="661" t="s">
        <v>2181</v>
      </c>
      <c r="J895" s="661" t="s">
        <v>3368</v>
      </c>
      <c r="K895" s="661" t="s">
        <v>3369</v>
      </c>
      <c r="L895" s="662">
        <v>44.8</v>
      </c>
      <c r="M895" s="662">
        <v>89.6</v>
      </c>
      <c r="N895" s="661">
        <v>2</v>
      </c>
      <c r="O895" s="742">
        <v>0.5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50</v>
      </c>
      <c r="B896" s="661" t="s">
        <v>580</v>
      </c>
      <c r="C896" s="661">
        <v>89301502</v>
      </c>
      <c r="D896" s="740" t="s">
        <v>4514</v>
      </c>
      <c r="E896" s="741" t="s">
        <v>3096</v>
      </c>
      <c r="F896" s="661" t="s">
        <v>3085</v>
      </c>
      <c r="G896" s="661" t="s">
        <v>3193</v>
      </c>
      <c r="H896" s="661" t="s">
        <v>581</v>
      </c>
      <c r="I896" s="661" t="s">
        <v>3835</v>
      </c>
      <c r="J896" s="661" t="s">
        <v>3836</v>
      </c>
      <c r="K896" s="661" t="s">
        <v>3036</v>
      </c>
      <c r="L896" s="662">
        <v>5.37</v>
      </c>
      <c r="M896" s="662">
        <v>139.62</v>
      </c>
      <c r="N896" s="661">
        <v>26</v>
      </c>
      <c r="O896" s="742">
        <v>5.5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50</v>
      </c>
      <c r="B897" s="661" t="s">
        <v>580</v>
      </c>
      <c r="C897" s="661">
        <v>89301502</v>
      </c>
      <c r="D897" s="740" t="s">
        <v>4514</v>
      </c>
      <c r="E897" s="741" t="s">
        <v>3096</v>
      </c>
      <c r="F897" s="661" t="s">
        <v>3085</v>
      </c>
      <c r="G897" s="661" t="s">
        <v>3109</v>
      </c>
      <c r="H897" s="661" t="s">
        <v>1608</v>
      </c>
      <c r="I897" s="661" t="s">
        <v>1627</v>
      </c>
      <c r="J897" s="661" t="s">
        <v>1628</v>
      </c>
      <c r="K897" s="661" t="s">
        <v>2960</v>
      </c>
      <c r="L897" s="662">
        <v>75.28</v>
      </c>
      <c r="M897" s="662">
        <v>225.84</v>
      </c>
      <c r="N897" s="661">
        <v>3</v>
      </c>
      <c r="O897" s="742">
        <v>2</v>
      </c>
      <c r="P897" s="662">
        <v>150.56</v>
      </c>
      <c r="Q897" s="677">
        <v>0.66666666666666663</v>
      </c>
      <c r="R897" s="661">
        <v>2</v>
      </c>
      <c r="S897" s="677">
        <v>0.66666666666666663</v>
      </c>
      <c r="T897" s="742">
        <v>1</v>
      </c>
      <c r="U897" s="700">
        <v>0.5</v>
      </c>
    </row>
    <row r="898" spans="1:21" ht="14.4" customHeight="1" x14ac:dyDescent="0.3">
      <c r="A898" s="660">
        <v>50</v>
      </c>
      <c r="B898" s="661" t="s">
        <v>580</v>
      </c>
      <c r="C898" s="661">
        <v>89301502</v>
      </c>
      <c r="D898" s="740" t="s">
        <v>4514</v>
      </c>
      <c r="E898" s="741" t="s">
        <v>3096</v>
      </c>
      <c r="F898" s="661" t="s">
        <v>3085</v>
      </c>
      <c r="G898" s="661" t="s">
        <v>3110</v>
      </c>
      <c r="H898" s="661" t="s">
        <v>581</v>
      </c>
      <c r="I898" s="661" t="s">
        <v>3837</v>
      </c>
      <c r="J898" s="661" t="s">
        <v>1165</v>
      </c>
      <c r="K898" s="661" t="s">
        <v>2259</v>
      </c>
      <c r="L898" s="662">
        <v>270.69</v>
      </c>
      <c r="M898" s="662">
        <v>270.69</v>
      </c>
      <c r="N898" s="661">
        <v>1</v>
      </c>
      <c r="O898" s="742">
        <v>1</v>
      </c>
      <c r="P898" s="662">
        <v>270.69</v>
      </c>
      <c r="Q898" s="677">
        <v>1</v>
      </c>
      <c r="R898" s="661">
        <v>1</v>
      </c>
      <c r="S898" s="677">
        <v>1</v>
      </c>
      <c r="T898" s="742">
        <v>1</v>
      </c>
      <c r="U898" s="700">
        <v>1</v>
      </c>
    </row>
    <row r="899" spans="1:21" ht="14.4" customHeight="1" x14ac:dyDescent="0.3">
      <c r="A899" s="660">
        <v>50</v>
      </c>
      <c r="B899" s="661" t="s">
        <v>580</v>
      </c>
      <c r="C899" s="661">
        <v>89301502</v>
      </c>
      <c r="D899" s="740" t="s">
        <v>4514</v>
      </c>
      <c r="E899" s="741" t="s">
        <v>3096</v>
      </c>
      <c r="F899" s="661" t="s">
        <v>3085</v>
      </c>
      <c r="G899" s="661" t="s">
        <v>3112</v>
      </c>
      <c r="H899" s="661" t="s">
        <v>581</v>
      </c>
      <c r="I899" s="661" t="s">
        <v>3379</v>
      </c>
      <c r="J899" s="661" t="s">
        <v>3380</v>
      </c>
      <c r="K899" s="661" t="s">
        <v>3000</v>
      </c>
      <c r="L899" s="662">
        <v>156.86000000000001</v>
      </c>
      <c r="M899" s="662">
        <v>156.86000000000001</v>
      </c>
      <c r="N899" s="661">
        <v>1</v>
      </c>
      <c r="O899" s="742">
        <v>1</v>
      </c>
      <c r="P899" s="662">
        <v>156.86000000000001</v>
      </c>
      <c r="Q899" s="677">
        <v>1</v>
      </c>
      <c r="R899" s="661">
        <v>1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50</v>
      </c>
      <c r="B900" s="661" t="s">
        <v>580</v>
      </c>
      <c r="C900" s="661">
        <v>89301502</v>
      </c>
      <c r="D900" s="740" t="s">
        <v>4514</v>
      </c>
      <c r="E900" s="741" t="s">
        <v>3096</v>
      </c>
      <c r="F900" s="661" t="s">
        <v>3085</v>
      </c>
      <c r="G900" s="661" t="s">
        <v>3112</v>
      </c>
      <c r="H900" s="661" t="s">
        <v>581</v>
      </c>
      <c r="I900" s="661" t="s">
        <v>2001</v>
      </c>
      <c r="J900" s="661" t="s">
        <v>2999</v>
      </c>
      <c r="K900" s="661" t="s">
        <v>3000</v>
      </c>
      <c r="L900" s="662">
        <v>333.31</v>
      </c>
      <c r="M900" s="662">
        <v>2333.17</v>
      </c>
      <c r="N900" s="661">
        <v>7</v>
      </c>
      <c r="O900" s="742">
        <v>3.5</v>
      </c>
      <c r="P900" s="662">
        <v>999.93000000000006</v>
      </c>
      <c r="Q900" s="677">
        <v>0.4285714285714286</v>
      </c>
      <c r="R900" s="661">
        <v>3</v>
      </c>
      <c r="S900" s="677">
        <v>0.42857142857142855</v>
      </c>
      <c r="T900" s="742">
        <v>1.5</v>
      </c>
      <c r="U900" s="700">
        <v>0.42857142857142855</v>
      </c>
    </row>
    <row r="901" spans="1:21" ht="14.4" customHeight="1" x14ac:dyDescent="0.3">
      <c r="A901" s="660">
        <v>50</v>
      </c>
      <c r="B901" s="661" t="s">
        <v>580</v>
      </c>
      <c r="C901" s="661">
        <v>89301502</v>
      </c>
      <c r="D901" s="740" t="s">
        <v>4514</v>
      </c>
      <c r="E901" s="741" t="s">
        <v>3096</v>
      </c>
      <c r="F901" s="661" t="s">
        <v>3085</v>
      </c>
      <c r="G901" s="661" t="s">
        <v>3112</v>
      </c>
      <c r="H901" s="661" t="s">
        <v>581</v>
      </c>
      <c r="I901" s="661" t="s">
        <v>2001</v>
      </c>
      <c r="J901" s="661" t="s">
        <v>2999</v>
      </c>
      <c r="K901" s="661" t="s">
        <v>3000</v>
      </c>
      <c r="L901" s="662">
        <v>156.86000000000001</v>
      </c>
      <c r="M901" s="662">
        <v>627.44000000000005</v>
      </c>
      <c r="N901" s="661">
        <v>4</v>
      </c>
      <c r="O901" s="742">
        <v>3</v>
      </c>
      <c r="P901" s="662"/>
      <c r="Q901" s="677">
        <v>0</v>
      </c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50</v>
      </c>
      <c r="B902" s="661" t="s">
        <v>580</v>
      </c>
      <c r="C902" s="661">
        <v>89301502</v>
      </c>
      <c r="D902" s="740" t="s">
        <v>4514</v>
      </c>
      <c r="E902" s="741" t="s">
        <v>3096</v>
      </c>
      <c r="F902" s="661" t="s">
        <v>3085</v>
      </c>
      <c r="G902" s="661" t="s">
        <v>3115</v>
      </c>
      <c r="H902" s="661" t="s">
        <v>1608</v>
      </c>
      <c r="I902" s="661" t="s">
        <v>3838</v>
      </c>
      <c r="J902" s="661" t="s">
        <v>3839</v>
      </c>
      <c r="K902" s="661" t="s">
        <v>3840</v>
      </c>
      <c r="L902" s="662">
        <v>391.77</v>
      </c>
      <c r="M902" s="662">
        <v>391.77</v>
      </c>
      <c r="N902" s="661">
        <v>1</v>
      </c>
      <c r="O902" s="742">
        <v>0.5</v>
      </c>
      <c r="P902" s="662">
        <v>391.77</v>
      </c>
      <c r="Q902" s="677">
        <v>1</v>
      </c>
      <c r="R902" s="661">
        <v>1</v>
      </c>
      <c r="S902" s="677">
        <v>1</v>
      </c>
      <c r="T902" s="742">
        <v>0.5</v>
      </c>
      <c r="U902" s="700">
        <v>1</v>
      </c>
    </row>
    <row r="903" spans="1:21" ht="14.4" customHeight="1" x14ac:dyDescent="0.3">
      <c r="A903" s="660">
        <v>50</v>
      </c>
      <c r="B903" s="661" t="s">
        <v>580</v>
      </c>
      <c r="C903" s="661">
        <v>89301502</v>
      </c>
      <c r="D903" s="740" t="s">
        <v>4514</v>
      </c>
      <c r="E903" s="741" t="s">
        <v>3096</v>
      </c>
      <c r="F903" s="661" t="s">
        <v>3085</v>
      </c>
      <c r="G903" s="661" t="s">
        <v>3115</v>
      </c>
      <c r="H903" s="661" t="s">
        <v>1608</v>
      </c>
      <c r="I903" s="661" t="s">
        <v>1747</v>
      </c>
      <c r="J903" s="661" t="s">
        <v>1748</v>
      </c>
      <c r="K903" s="661" t="s">
        <v>2981</v>
      </c>
      <c r="L903" s="662">
        <v>435.3</v>
      </c>
      <c r="M903" s="662">
        <v>3482.4</v>
      </c>
      <c r="N903" s="661">
        <v>8</v>
      </c>
      <c r="O903" s="742">
        <v>6</v>
      </c>
      <c r="P903" s="662">
        <v>2176.5</v>
      </c>
      <c r="Q903" s="677">
        <v>0.625</v>
      </c>
      <c r="R903" s="661">
        <v>5</v>
      </c>
      <c r="S903" s="677">
        <v>0.625</v>
      </c>
      <c r="T903" s="742">
        <v>4.5</v>
      </c>
      <c r="U903" s="700">
        <v>0.75</v>
      </c>
    </row>
    <row r="904" spans="1:21" ht="14.4" customHeight="1" x14ac:dyDescent="0.3">
      <c r="A904" s="660">
        <v>50</v>
      </c>
      <c r="B904" s="661" t="s">
        <v>580</v>
      </c>
      <c r="C904" s="661">
        <v>89301502</v>
      </c>
      <c r="D904" s="740" t="s">
        <v>4514</v>
      </c>
      <c r="E904" s="741" t="s">
        <v>3096</v>
      </c>
      <c r="F904" s="661" t="s">
        <v>3085</v>
      </c>
      <c r="G904" s="661" t="s">
        <v>3115</v>
      </c>
      <c r="H904" s="661" t="s">
        <v>1608</v>
      </c>
      <c r="I904" s="661" t="s">
        <v>1820</v>
      </c>
      <c r="J904" s="661" t="s">
        <v>1821</v>
      </c>
      <c r="K904" s="661" t="s">
        <v>2982</v>
      </c>
      <c r="L904" s="662">
        <v>672.94</v>
      </c>
      <c r="M904" s="662">
        <v>1345.88</v>
      </c>
      <c r="N904" s="661">
        <v>2</v>
      </c>
      <c r="O904" s="742">
        <v>1</v>
      </c>
      <c r="P904" s="662">
        <v>672.94</v>
      </c>
      <c r="Q904" s="677">
        <v>0.5</v>
      </c>
      <c r="R904" s="661">
        <v>1</v>
      </c>
      <c r="S904" s="677">
        <v>0.5</v>
      </c>
      <c r="T904" s="742">
        <v>0.5</v>
      </c>
      <c r="U904" s="700">
        <v>0.5</v>
      </c>
    </row>
    <row r="905" spans="1:21" ht="14.4" customHeight="1" x14ac:dyDescent="0.3">
      <c r="A905" s="660">
        <v>50</v>
      </c>
      <c r="B905" s="661" t="s">
        <v>580</v>
      </c>
      <c r="C905" s="661">
        <v>89301502</v>
      </c>
      <c r="D905" s="740" t="s">
        <v>4514</v>
      </c>
      <c r="E905" s="741" t="s">
        <v>3096</v>
      </c>
      <c r="F905" s="661" t="s">
        <v>3085</v>
      </c>
      <c r="G905" s="661" t="s">
        <v>3841</v>
      </c>
      <c r="H905" s="661" t="s">
        <v>1608</v>
      </c>
      <c r="I905" s="661" t="s">
        <v>3842</v>
      </c>
      <c r="J905" s="661" t="s">
        <v>2614</v>
      </c>
      <c r="K905" s="661" t="s">
        <v>1295</v>
      </c>
      <c r="L905" s="662">
        <v>0</v>
      </c>
      <c r="M905" s="662">
        <v>0</v>
      </c>
      <c r="N905" s="661">
        <v>2</v>
      </c>
      <c r="O905" s="742">
        <v>1</v>
      </c>
      <c r="P905" s="662"/>
      <c r="Q905" s="677"/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50</v>
      </c>
      <c r="B906" s="661" t="s">
        <v>580</v>
      </c>
      <c r="C906" s="661">
        <v>89301502</v>
      </c>
      <c r="D906" s="740" t="s">
        <v>4514</v>
      </c>
      <c r="E906" s="741" t="s">
        <v>3096</v>
      </c>
      <c r="F906" s="661" t="s">
        <v>3085</v>
      </c>
      <c r="G906" s="661" t="s">
        <v>3841</v>
      </c>
      <c r="H906" s="661" t="s">
        <v>1608</v>
      </c>
      <c r="I906" s="661" t="s">
        <v>2613</v>
      </c>
      <c r="J906" s="661" t="s">
        <v>2614</v>
      </c>
      <c r="K906" s="661" t="s">
        <v>1295</v>
      </c>
      <c r="L906" s="662">
        <v>833.79</v>
      </c>
      <c r="M906" s="662">
        <v>833.79</v>
      </c>
      <c r="N906" s="661">
        <v>1</v>
      </c>
      <c r="O906" s="742">
        <v>0.5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50</v>
      </c>
      <c r="B907" s="661" t="s">
        <v>580</v>
      </c>
      <c r="C907" s="661">
        <v>89301502</v>
      </c>
      <c r="D907" s="740" t="s">
        <v>4514</v>
      </c>
      <c r="E907" s="741" t="s">
        <v>3096</v>
      </c>
      <c r="F907" s="661" t="s">
        <v>3085</v>
      </c>
      <c r="G907" s="661" t="s">
        <v>3843</v>
      </c>
      <c r="H907" s="661" t="s">
        <v>581</v>
      </c>
      <c r="I907" s="661" t="s">
        <v>3844</v>
      </c>
      <c r="J907" s="661" t="s">
        <v>3845</v>
      </c>
      <c r="K907" s="661" t="s">
        <v>3846</v>
      </c>
      <c r="L907" s="662">
        <v>100.11</v>
      </c>
      <c r="M907" s="662">
        <v>300.33</v>
      </c>
      <c r="N907" s="661">
        <v>3</v>
      </c>
      <c r="O907" s="742">
        <v>2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50</v>
      </c>
      <c r="B908" s="661" t="s">
        <v>580</v>
      </c>
      <c r="C908" s="661">
        <v>89301502</v>
      </c>
      <c r="D908" s="740" t="s">
        <v>4514</v>
      </c>
      <c r="E908" s="741" t="s">
        <v>3096</v>
      </c>
      <c r="F908" s="661" t="s">
        <v>3085</v>
      </c>
      <c r="G908" s="661" t="s">
        <v>3843</v>
      </c>
      <c r="H908" s="661" t="s">
        <v>1608</v>
      </c>
      <c r="I908" s="661" t="s">
        <v>2719</v>
      </c>
      <c r="J908" s="661" t="s">
        <v>2720</v>
      </c>
      <c r="K908" s="661" t="s">
        <v>2721</v>
      </c>
      <c r="L908" s="662">
        <v>222.25</v>
      </c>
      <c r="M908" s="662">
        <v>222.25</v>
      </c>
      <c r="N908" s="661">
        <v>1</v>
      </c>
      <c r="O908" s="742">
        <v>1</v>
      </c>
      <c r="P908" s="662">
        <v>222.25</v>
      </c>
      <c r="Q908" s="677">
        <v>1</v>
      </c>
      <c r="R908" s="661">
        <v>1</v>
      </c>
      <c r="S908" s="677">
        <v>1</v>
      </c>
      <c r="T908" s="742">
        <v>1</v>
      </c>
      <c r="U908" s="700">
        <v>1</v>
      </c>
    </row>
    <row r="909" spans="1:21" ht="14.4" customHeight="1" x14ac:dyDescent="0.3">
      <c r="A909" s="660">
        <v>50</v>
      </c>
      <c r="B909" s="661" t="s">
        <v>580</v>
      </c>
      <c r="C909" s="661">
        <v>89301502</v>
      </c>
      <c r="D909" s="740" t="s">
        <v>4514</v>
      </c>
      <c r="E909" s="741" t="s">
        <v>3096</v>
      </c>
      <c r="F909" s="661" t="s">
        <v>3085</v>
      </c>
      <c r="G909" s="661" t="s">
        <v>3206</v>
      </c>
      <c r="H909" s="661" t="s">
        <v>581</v>
      </c>
      <c r="I909" s="661" t="s">
        <v>3847</v>
      </c>
      <c r="J909" s="661" t="s">
        <v>3391</v>
      </c>
      <c r="K909" s="661" t="s">
        <v>2981</v>
      </c>
      <c r="L909" s="662">
        <v>124.32</v>
      </c>
      <c r="M909" s="662">
        <v>124.32</v>
      </c>
      <c r="N909" s="661">
        <v>1</v>
      </c>
      <c r="O909" s="742">
        <v>0.5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50</v>
      </c>
      <c r="B910" s="661" t="s">
        <v>580</v>
      </c>
      <c r="C910" s="661">
        <v>89301502</v>
      </c>
      <c r="D910" s="740" t="s">
        <v>4514</v>
      </c>
      <c r="E910" s="741" t="s">
        <v>3096</v>
      </c>
      <c r="F910" s="661" t="s">
        <v>3085</v>
      </c>
      <c r="G910" s="661" t="s">
        <v>3206</v>
      </c>
      <c r="H910" s="661" t="s">
        <v>1608</v>
      </c>
      <c r="I910" s="661" t="s">
        <v>1697</v>
      </c>
      <c r="J910" s="661" t="s">
        <v>1694</v>
      </c>
      <c r="K910" s="661" t="s">
        <v>1698</v>
      </c>
      <c r="L910" s="662">
        <v>146.63</v>
      </c>
      <c r="M910" s="662">
        <v>146.63</v>
      </c>
      <c r="N910" s="661">
        <v>1</v>
      </c>
      <c r="O910" s="742">
        <v>0.5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50</v>
      </c>
      <c r="B911" s="661" t="s">
        <v>580</v>
      </c>
      <c r="C911" s="661">
        <v>89301502</v>
      </c>
      <c r="D911" s="740" t="s">
        <v>4514</v>
      </c>
      <c r="E911" s="741" t="s">
        <v>3096</v>
      </c>
      <c r="F911" s="661" t="s">
        <v>3085</v>
      </c>
      <c r="G911" s="661" t="s">
        <v>3116</v>
      </c>
      <c r="H911" s="661" t="s">
        <v>581</v>
      </c>
      <c r="I911" s="661" t="s">
        <v>3117</v>
      </c>
      <c r="J911" s="661" t="s">
        <v>3118</v>
      </c>
      <c r="K911" s="661" t="s">
        <v>3119</v>
      </c>
      <c r="L911" s="662">
        <v>31.43</v>
      </c>
      <c r="M911" s="662">
        <v>94.289999999999992</v>
      </c>
      <c r="N911" s="661">
        <v>3</v>
      </c>
      <c r="O911" s="742">
        <v>0.5</v>
      </c>
      <c r="P911" s="662">
        <v>94.289999999999992</v>
      </c>
      <c r="Q911" s="677">
        <v>1</v>
      </c>
      <c r="R911" s="661">
        <v>3</v>
      </c>
      <c r="S911" s="677">
        <v>1</v>
      </c>
      <c r="T911" s="742">
        <v>0.5</v>
      </c>
      <c r="U911" s="700">
        <v>1</v>
      </c>
    </row>
    <row r="912" spans="1:21" ht="14.4" customHeight="1" x14ac:dyDescent="0.3">
      <c r="A912" s="660">
        <v>50</v>
      </c>
      <c r="B912" s="661" t="s">
        <v>580</v>
      </c>
      <c r="C912" s="661">
        <v>89301502</v>
      </c>
      <c r="D912" s="740" t="s">
        <v>4514</v>
      </c>
      <c r="E912" s="741" t="s">
        <v>3096</v>
      </c>
      <c r="F912" s="661" t="s">
        <v>3085</v>
      </c>
      <c r="G912" s="661" t="s">
        <v>3116</v>
      </c>
      <c r="H912" s="661" t="s">
        <v>1608</v>
      </c>
      <c r="I912" s="661" t="s">
        <v>1684</v>
      </c>
      <c r="J912" s="661" t="s">
        <v>631</v>
      </c>
      <c r="K912" s="661" t="s">
        <v>1082</v>
      </c>
      <c r="L912" s="662">
        <v>44.89</v>
      </c>
      <c r="M912" s="662">
        <v>942.69</v>
      </c>
      <c r="N912" s="661">
        <v>21</v>
      </c>
      <c r="O912" s="742">
        <v>4.5</v>
      </c>
      <c r="P912" s="662">
        <v>493.79</v>
      </c>
      <c r="Q912" s="677">
        <v>0.52380952380952384</v>
      </c>
      <c r="R912" s="661">
        <v>11</v>
      </c>
      <c r="S912" s="677">
        <v>0.52380952380952384</v>
      </c>
      <c r="T912" s="742">
        <v>2</v>
      </c>
      <c r="U912" s="700">
        <v>0.44444444444444442</v>
      </c>
    </row>
    <row r="913" spans="1:21" ht="14.4" customHeight="1" x14ac:dyDescent="0.3">
      <c r="A913" s="660">
        <v>50</v>
      </c>
      <c r="B913" s="661" t="s">
        <v>580</v>
      </c>
      <c r="C913" s="661">
        <v>89301502</v>
      </c>
      <c r="D913" s="740" t="s">
        <v>4514</v>
      </c>
      <c r="E913" s="741" t="s">
        <v>3096</v>
      </c>
      <c r="F913" s="661" t="s">
        <v>3085</v>
      </c>
      <c r="G913" s="661" t="s">
        <v>3116</v>
      </c>
      <c r="H913" s="661" t="s">
        <v>581</v>
      </c>
      <c r="I913" s="661" t="s">
        <v>3207</v>
      </c>
      <c r="J913" s="661" t="s">
        <v>3208</v>
      </c>
      <c r="K913" s="661" t="s">
        <v>1082</v>
      </c>
      <c r="L913" s="662">
        <v>44.89</v>
      </c>
      <c r="M913" s="662">
        <v>448.90000000000003</v>
      </c>
      <c r="N913" s="661">
        <v>10</v>
      </c>
      <c r="O913" s="742">
        <v>2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50</v>
      </c>
      <c r="B914" s="661" t="s">
        <v>580</v>
      </c>
      <c r="C914" s="661">
        <v>89301502</v>
      </c>
      <c r="D914" s="740" t="s">
        <v>4514</v>
      </c>
      <c r="E914" s="741" t="s">
        <v>3096</v>
      </c>
      <c r="F914" s="661" t="s">
        <v>3085</v>
      </c>
      <c r="G914" s="661" t="s">
        <v>3609</v>
      </c>
      <c r="H914" s="661" t="s">
        <v>581</v>
      </c>
      <c r="I914" s="661" t="s">
        <v>3610</v>
      </c>
      <c r="J914" s="661" t="s">
        <v>3611</v>
      </c>
      <c r="K914" s="661" t="s">
        <v>1299</v>
      </c>
      <c r="L914" s="662">
        <v>73.19</v>
      </c>
      <c r="M914" s="662">
        <v>219.57</v>
      </c>
      <c r="N914" s="661">
        <v>3</v>
      </c>
      <c r="O914" s="742">
        <v>0.5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50</v>
      </c>
      <c r="B915" s="661" t="s">
        <v>580</v>
      </c>
      <c r="C915" s="661">
        <v>89301502</v>
      </c>
      <c r="D915" s="740" t="s">
        <v>4514</v>
      </c>
      <c r="E915" s="741" t="s">
        <v>3096</v>
      </c>
      <c r="F915" s="661" t="s">
        <v>3085</v>
      </c>
      <c r="G915" s="661" t="s">
        <v>3303</v>
      </c>
      <c r="H915" s="661" t="s">
        <v>581</v>
      </c>
      <c r="I915" s="661" t="s">
        <v>3396</v>
      </c>
      <c r="J915" s="661" t="s">
        <v>3397</v>
      </c>
      <c r="K915" s="661" t="s">
        <v>3398</v>
      </c>
      <c r="L915" s="662">
        <v>0</v>
      </c>
      <c r="M915" s="662">
        <v>0</v>
      </c>
      <c r="N915" s="661">
        <v>2</v>
      </c>
      <c r="O915" s="742">
        <v>1</v>
      </c>
      <c r="P915" s="662"/>
      <c r="Q915" s="677"/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50</v>
      </c>
      <c r="B916" s="661" t="s">
        <v>580</v>
      </c>
      <c r="C916" s="661">
        <v>89301502</v>
      </c>
      <c r="D916" s="740" t="s">
        <v>4514</v>
      </c>
      <c r="E916" s="741" t="s">
        <v>3096</v>
      </c>
      <c r="F916" s="661" t="s">
        <v>3085</v>
      </c>
      <c r="G916" s="661" t="s">
        <v>3848</v>
      </c>
      <c r="H916" s="661" t="s">
        <v>581</v>
      </c>
      <c r="I916" s="661" t="s">
        <v>3849</v>
      </c>
      <c r="J916" s="661" t="s">
        <v>3850</v>
      </c>
      <c r="K916" s="661" t="s">
        <v>3851</v>
      </c>
      <c r="L916" s="662">
        <v>44.89</v>
      </c>
      <c r="M916" s="662">
        <v>314.23</v>
      </c>
      <c r="N916" s="661">
        <v>7</v>
      </c>
      <c r="O916" s="742">
        <v>2</v>
      </c>
      <c r="P916" s="662"/>
      <c r="Q916" s="677">
        <v>0</v>
      </c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50</v>
      </c>
      <c r="B917" s="661" t="s">
        <v>580</v>
      </c>
      <c r="C917" s="661">
        <v>89301502</v>
      </c>
      <c r="D917" s="740" t="s">
        <v>4514</v>
      </c>
      <c r="E917" s="741" t="s">
        <v>3096</v>
      </c>
      <c r="F917" s="661" t="s">
        <v>3085</v>
      </c>
      <c r="G917" s="661" t="s">
        <v>3120</v>
      </c>
      <c r="H917" s="661" t="s">
        <v>1608</v>
      </c>
      <c r="I917" s="661" t="s">
        <v>2100</v>
      </c>
      <c r="J917" s="661" t="s">
        <v>2101</v>
      </c>
      <c r="K917" s="661" t="s">
        <v>3008</v>
      </c>
      <c r="L917" s="662">
        <v>69.86</v>
      </c>
      <c r="M917" s="662">
        <v>139.72</v>
      </c>
      <c r="N917" s="661">
        <v>2</v>
      </c>
      <c r="O917" s="742">
        <v>1</v>
      </c>
      <c r="P917" s="662">
        <v>139.72</v>
      </c>
      <c r="Q917" s="677">
        <v>1</v>
      </c>
      <c r="R917" s="661">
        <v>2</v>
      </c>
      <c r="S917" s="677">
        <v>1</v>
      </c>
      <c r="T917" s="742">
        <v>1</v>
      </c>
      <c r="U917" s="700">
        <v>1</v>
      </c>
    </row>
    <row r="918" spans="1:21" ht="14.4" customHeight="1" x14ac:dyDescent="0.3">
      <c r="A918" s="660">
        <v>50</v>
      </c>
      <c r="B918" s="661" t="s">
        <v>580</v>
      </c>
      <c r="C918" s="661">
        <v>89301502</v>
      </c>
      <c r="D918" s="740" t="s">
        <v>4514</v>
      </c>
      <c r="E918" s="741" t="s">
        <v>3096</v>
      </c>
      <c r="F918" s="661" t="s">
        <v>3085</v>
      </c>
      <c r="G918" s="661" t="s">
        <v>3305</v>
      </c>
      <c r="H918" s="661" t="s">
        <v>1608</v>
      </c>
      <c r="I918" s="661" t="s">
        <v>1755</v>
      </c>
      <c r="J918" s="661" t="s">
        <v>1756</v>
      </c>
      <c r="K918" s="661" t="s">
        <v>2956</v>
      </c>
      <c r="L918" s="662">
        <v>2118.42</v>
      </c>
      <c r="M918" s="662">
        <v>61434.18</v>
      </c>
      <c r="N918" s="661">
        <v>29</v>
      </c>
      <c r="O918" s="742">
        <v>10</v>
      </c>
      <c r="P918" s="662">
        <v>36013.14</v>
      </c>
      <c r="Q918" s="677">
        <v>0.58620689655172409</v>
      </c>
      <c r="R918" s="661">
        <v>17</v>
      </c>
      <c r="S918" s="677">
        <v>0.58620689655172409</v>
      </c>
      <c r="T918" s="742">
        <v>5.5</v>
      </c>
      <c r="U918" s="700">
        <v>0.55000000000000004</v>
      </c>
    </row>
    <row r="919" spans="1:21" ht="14.4" customHeight="1" x14ac:dyDescent="0.3">
      <c r="A919" s="660">
        <v>50</v>
      </c>
      <c r="B919" s="661" t="s">
        <v>580</v>
      </c>
      <c r="C919" s="661">
        <v>89301502</v>
      </c>
      <c r="D919" s="740" t="s">
        <v>4514</v>
      </c>
      <c r="E919" s="741" t="s">
        <v>3096</v>
      </c>
      <c r="F919" s="661" t="s">
        <v>3085</v>
      </c>
      <c r="G919" s="661" t="s">
        <v>3305</v>
      </c>
      <c r="H919" s="661" t="s">
        <v>1608</v>
      </c>
      <c r="I919" s="661" t="s">
        <v>3852</v>
      </c>
      <c r="J919" s="661" t="s">
        <v>3307</v>
      </c>
      <c r="K919" s="661" t="s">
        <v>3853</v>
      </c>
      <c r="L919" s="662">
        <v>2118.4299999999998</v>
      </c>
      <c r="M919" s="662">
        <v>6355.2899999999991</v>
      </c>
      <c r="N919" s="661">
        <v>3</v>
      </c>
      <c r="O919" s="742">
        <v>1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50</v>
      </c>
      <c r="B920" s="661" t="s">
        <v>580</v>
      </c>
      <c r="C920" s="661">
        <v>89301502</v>
      </c>
      <c r="D920" s="740" t="s">
        <v>4514</v>
      </c>
      <c r="E920" s="741" t="s">
        <v>3096</v>
      </c>
      <c r="F920" s="661" t="s">
        <v>3085</v>
      </c>
      <c r="G920" s="661" t="s">
        <v>3209</v>
      </c>
      <c r="H920" s="661" t="s">
        <v>581</v>
      </c>
      <c r="I920" s="661" t="s">
        <v>945</v>
      </c>
      <c r="J920" s="661" t="s">
        <v>3210</v>
      </c>
      <c r="K920" s="661" t="s">
        <v>3211</v>
      </c>
      <c r="L920" s="662">
        <v>36.89</v>
      </c>
      <c r="M920" s="662">
        <v>442.68</v>
      </c>
      <c r="N920" s="661">
        <v>12</v>
      </c>
      <c r="O920" s="742">
        <v>2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50</v>
      </c>
      <c r="B921" s="661" t="s">
        <v>580</v>
      </c>
      <c r="C921" s="661">
        <v>89301502</v>
      </c>
      <c r="D921" s="740" t="s">
        <v>4514</v>
      </c>
      <c r="E921" s="741" t="s">
        <v>3096</v>
      </c>
      <c r="F921" s="661" t="s">
        <v>3085</v>
      </c>
      <c r="G921" s="661" t="s">
        <v>3854</v>
      </c>
      <c r="H921" s="661" t="s">
        <v>581</v>
      </c>
      <c r="I921" s="661" t="s">
        <v>1459</v>
      </c>
      <c r="J921" s="661" t="s">
        <v>1460</v>
      </c>
      <c r="K921" s="661" t="s">
        <v>1461</v>
      </c>
      <c r="L921" s="662">
        <v>75.36</v>
      </c>
      <c r="M921" s="662">
        <v>150.72</v>
      </c>
      <c r="N921" s="661">
        <v>2</v>
      </c>
      <c r="O921" s="742">
        <v>1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50</v>
      </c>
      <c r="B922" s="661" t="s">
        <v>580</v>
      </c>
      <c r="C922" s="661">
        <v>89301502</v>
      </c>
      <c r="D922" s="740" t="s">
        <v>4514</v>
      </c>
      <c r="E922" s="741" t="s">
        <v>3096</v>
      </c>
      <c r="F922" s="661" t="s">
        <v>3085</v>
      </c>
      <c r="G922" s="661" t="s">
        <v>3854</v>
      </c>
      <c r="H922" s="661" t="s">
        <v>581</v>
      </c>
      <c r="I922" s="661" t="s">
        <v>1459</v>
      </c>
      <c r="J922" s="661" t="s">
        <v>1460</v>
      </c>
      <c r="K922" s="661" t="s">
        <v>1461</v>
      </c>
      <c r="L922" s="662">
        <v>79.400000000000006</v>
      </c>
      <c r="M922" s="662">
        <v>238.20000000000002</v>
      </c>
      <c r="N922" s="661">
        <v>3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50</v>
      </c>
      <c r="B923" s="661" t="s">
        <v>580</v>
      </c>
      <c r="C923" s="661">
        <v>89301502</v>
      </c>
      <c r="D923" s="740" t="s">
        <v>4514</v>
      </c>
      <c r="E923" s="741" t="s">
        <v>3096</v>
      </c>
      <c r="F923" s="661" t="s">
        <v>3085</v>
      </c>
      <c r="G923" s="661" t="s">
        <v>3855</v>
      </c>
      <c r="H923" s="661" t="s">
        <v>581</v>
      </c>
      <c r="I923" s="661" t="s">
        <v>973</v>
      </c>
      <c r="J923" s="661" t="s">
        <v>974</v>
      </c>
      <c r="K923" s="661" t="s">
        <v>1144</v>
      </c>
      <c r="L923" s="662">
        <v>0</v>
      </c>
      <c r="M923" s="662">
        <v>0</v>
      </c>
      <c r="N923" s="661">
        <v>3</v>
      </c>
      <c r="O923" s="742">
        <v>1.5</v>
      </c>
      <c r="P923" s="662"/>
      <c r="Q923" s="677"/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50</v>
      </c>
      <c r="B924" s="661" t="s">
        <v>580</v>
      </c>
      <c r="C924" s="661">
        <v>89301502</v>
      </c>
      <c r="D924" s="740" t="s">
        <v>4514</v>
      </c>
      <c r="E924" s="741" t="s">
        <v>3096</v>
      </c>
      <c r="F924" s="661" t="s">
        <v>3085</v>
      </c>
      <c r="G924" s="661" t="s">
        <v>3124</v>
      </c>
      <c r="H924" s="661" t="s">
        <v>581</v>
      </c>
      <c r="I924" s="661" t="s">
        <v>3856</v>
      </c>
      <c r="J924" s="661" t="s">
        <v>1045</v>
      </c>
      <c r="K924" s="661" t="s">
        <v>3857</v>
      </c>
      <c r="L924" s="662">
        <v>0</v>
      </c>
      <c r="M924" s="662">
        <v>0</v>
      </c>
      <c r="N924" s="661">
        <v>1</v>
      </c>
      <c r="O924" s="742">
        <v>1</v>
      </c>
      <c r="P924" s="662"/>
      <c r="Q924" s="677"/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50</v>
      </c>
      <c r="B925" s="661" t="s">
        <v>580</v>
      </c>
      <c r="C925" s="661">
        <v>89301502</v>
      </c>
      <c r="D925" s="740" t="s">
        <v>4514</v>
      </c>
      <c r="E925" s="741" t="s">
        <v>3096</v>
      </c>
      <c r="F925" s="661" t="s">
        <v>3085</v>
      </c>
      <c r="G925" s="661" t="s">
        <v>3858</v>
      </c>
      <c r="H925" s="661" t="s">
        <v>1608</v>
      </c>
      <c r="I925" s="661" t="s">
        <v>3859</v>
      </c>
      <c r="J925" s="661" t="s">
        <v>3860</v>
      </c>
      <c r="K925" s="661" t="s">
        <v>3861</v>
      </c>
      <c r="L925" s="662">
        <v>581.30999999999995</v>
      </c>
      <c r="M925" s="662">
        <v>2325.2399999999998</v>
      </c>
      <c r="N925" s="661">
        <v>4</v>
      </c>
      <c r="O925" s="742">
        <v>2</v>
      </c>
      <c r="P925" s="662">
        <v>581.30999999999995</v>
      </c>
      <c r="Q925" s="677">
        <v>0.25</v>
      </c>
      <c r="R925" s="661">
        <v>1</v>
      </c>
      <c r="S925" s="677">
        <v>0.25</v>
      </c>
      <c r="T925" s="742">
        <v>0.5</v>
      </c>
      <c r="U925" s="700">
        <v>0.25</v>
      </c>
    </row>
    <row r="926" spans="1:21" ht="14.4" customHeight="1" x14ac:dyDescent="0.3">
      <c r="A926" s="660">
        <v>50</v>
      </c>
      <c r="B926" s="661" t="s">
        <v>580</v>
      </c>
      <c r="C926" s="661">
        <v>89301502</v>
      </c>
      <c r="D926" s="740" t="s">
        <v>4514</v>
      </c>
      <c r="E926" s="741" t="s">
        <v>3096</v>
      </c>
      <c r="F926" s="661" t="s">
        <v>3085</v>
      </c>
      <c r="G926" s="661" t="s">
        <v>3862</v>
      </c>
      <c r="H926" s="661" t="s">
        <v>581</v>
      </c>
      <c r="I926" s="661" t="s">
        <v>3863</v>
      </c>
      <c r="J926" s="661" t="s">
        <v>3864</v>
      </c>
      <c r="K926" s="661" t="s">
        <v>3865</v>
      </c>
      <c r="L926" s="662">
        <v>79.069999999999993</v>
      </c>
      <c r="M926" s="662">
        <v>79.069999999999993</v>
      </c>
      <c r="N926" s="661">
        <v>1</v>
      </c>
      <c r="O926" s="742">
        <v>1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50</v>
      </c>
      <c r="B927" s="661" t="s">
        <v>580</v>
      </c>
      <c r="C927" s="661">
        <v>89301502</v>
      </c>
      <c r="D927" s="740" t="s">
        <v>4514</v>
      </c>
      <c r="E927" s="741" t="s">
        <v>3096</v>
      </c>
      <c r="F927" s="661" t="s">
        <v>3085</v>
      </c>
      <c r="G927" s="661" t="s">
        <v>3127</v>
      </c>
      <c r="H927" s="661" t="s">
        <v>581</v>
      </c>
      <c r="I927" s="661" t="s">
        <v>3410</v>
      </c>
      <c r="J927" s="661" t="s">
        <v>3411</v>
      </c>
      <c r="K927" s="661" t="s">
        <v>3215</v>
      </c>
      <c r="L927" s="662">
        <v>66.599999999999994</v>
      </c>
      <c r="M927" s="662">
        <v>266.39999999999998</v>
      </c>
      <c r="N927" s="661">
        <v>4</v>
      </c>
      <c r="O927" s="742">
        <v>1.5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50</v>
      </c>
      <c r="B928" s="661" t="s">
        <v>580</v>
      </c>
      <c r="C928" s="661">
        <v>89301502</v>
      </c>
      <c r="D928" s="740" t="s">
        <v>4514</v>
      </c>
      <c r="E928" s="741" t="s">
        <v>3096</v>
      </c>
      <c r="F928" s="661" t="s">
        <v>3085</v>
      </c>
      <c r="G928" s="661" t="s">
        <v>3127</v>
      </c>
      <c r="H928" s="661" t="s">
        <v>581</v>
      </c>
      <c r="I928" s="661" t="s">
        <v>1033</v>
      </c>
      <c r="J928" s="661" t="s">
        <v>3129</v>
      </c>
      <c r="K928" s="661" t="s">
        <v>3215</v>
      </c>
      <c r="L928" s="662">
        <v>66.599999999999994</v>
      </c>
      <c r="M928" s="662">
        <v>333</v>
      </c>
      <c r="N928" s="661">
        <v>5</v>
      </c>
      <c r="O928" s="742">
        <v>3</v>
      </c>
      <c r="P928" s="662">
        <v>66.599999999999994</v>
      </c>
      <c r="Q928" s="677">
        <v>0.19999999999999998</v>
      </c>
      <c r="R928" s="661">
        <v>1</v>
      </c>
      <c r="S928" s="677">
        <v>0.2</v>
      </c>
      <c r="T928" s="742">
        <v>0.5</v>
      </c>
      <c r="U928" s="700">
        <v>0.16666666666666666</v>
      </c>
    </row>
    <row r="929" spans="1:21" ht="14.4" customHeight="1" x14ac:dyDescent="0.3">
      <c r="A929" s="660">
        <v>50</v>
      </c>
      <c r="B929" s="661" t="s">
        <v>580</v>
      </c>
      <c r="C929" s="661">
        <v>89301502</v>
      </c>
      <c r="D929" s="740" t="s">
        <v>4514</v>
      </c>
      <c r="E929" s="741" t="s">
        <v>3096</v>
      </c>
      <c r="F929" s="661" t="s">
        <v>3085</v>
      </c>
      <c r="G929" s="661" t="s">
        <v>3805</v>
      </c>
      <c r="H929" s="661" t="s">
        <v>581</v>
      </c>
      <c r="I929" s="661" t="s">
        <v>3806</v>
      </c>
      <c r="J929" s="661" t="s">
        <v>3807</v>
      </c>
      <c r="K929" s="661" t="s">
        <v>3808</v>
      </c>
      <c r="L929" s="662">
        <v>163.9</v>
      </c>
      <c r="M929" s="662">
        <v>2458.5</v>
      </c>
      <c r="N929" s="661">
        <v>15</v>
      </c>
      <c r="O929" s="742">
        <v>4.5</v>
      </c>
      <c r="P929" s="662">
        <v>983.40000000000009</v>
      </c>
      <c r="Q929" s="677">
        <v>0.4</v>
      </c>
      <c r="R929" s="661">
        <v>6</v>
      </c>
      <c r="S929" s="677">
        <v>0.4</v>
      </c>
      <c r="T929" s="742">
        <v>2</v>
      </c>
      <c r="U929" s="700">
        <v>0.44444444444444442</v>
      </c>
    </row>
    <row r="930" spans="1:21" ht="14.4" customHeight="1" x14ac:dyDescent="0.3">
      <c r="A930" s="660">
        <v>50</v>
      </c>
      <c r="B930" s="661" t="s">
        <v>580</v>
      </c>
      <c r="C930" s="661">
        <v>89301502</v>
      </c>
      <c r="D930" s="740" t="s">
        <v>4514</v>
      </c>
      <c r="E930" s="741" t="s">
        <v>3096</v>
      </c>
      <c r="F930" s="661" t="s">
        <v>3085</v>
      </c>
      <c r="G930" s="661" t="s">
        <v>3216</v>
      </c>
      <c r="H930" s="661" t="s">
        <v>581</v>
      </c>
      <c r="I930" s="661" t="s">
        <v>1138</v>
      </c>
      <c r="J930" s="661" t="s">
        <v>1139</v>
      </c>
      <c r="K930" s="661" t="s">
        <v>1140</v>
      </c>
      <c r="L930" s="662">
        <v>112.45</v>
      </c>
      <c r="M930" s="662">
        <v>449.8</v>
      </c>
      <c r="N930" s="661">
        <v>4</v>
      </c>
      <c r="O930" s="742">
        <v>2</v>
      </c>
      <c r="P930" s="662">
        <v>112.45</v>
      </c>
      <c r="Q930" s="677">
        <v>0.25</v>
      </c>
      <c r="R930" s="661">
        <v>1</v>
      </c>
      <c r="S930" s="677">
        <v>0.25</v>
      </c>
      <c r="T930" s="742">
        <v>0.5</v>
      </c>
      <c r="U930" s="700">
        <v>0.25</v>
      </c>
    </row>
    <row r="931" spans="1:21" ht="14.4" customHeight="1" x14ac:dyDescent="0.3">
      <c r="A931" s="660">
        <v>50</v>
      </c>
      <c r="B931" s="661" t="s">
        <v>580</v>
      </c>
      <c r="C931" s="661">
        <v>89301502</v>
      </c>
      <c r="D931" s="740" t="s">
        <v>4514</v>
      </c>
      <c r="E931" s="741" t="s">
        <v>3096</v>
      </c>
      <c r="F931" s="661" t="s">
        <v>3085</v>
      </c>
      <c r="G931" s="661" t="s">
        <v>3216</v>
      </c>
      <c r="H931" s="661" t="s">
        <v>581</v>
      </c>
      <c r="I931" s="661" t="s">
        <v>3217</v>
      </c>
      <c r="J931" s="661" t="s">
        <v>3218</v>
      </c>
      <c r="K931" s="661" t="s">
        <v>864</v>
      </c>
      <c r="L931" s="662">
        <v>56.23</v>
      </c>
      <c r="M931" s="662">
        <v>168.69</v>
      </c>
      <c r="N931" s="661">
        <v>3</v>
      </c>
      <c r="O931" s="742">
        <v>1.5</v>
      </c>
      <c r="P931" s="662">
        <v>56.23</v>
      </c>
      <c r="Q931" s="677">
        <v>0.33333333333333331</v>
      </c>
      <c r="R931" s="661">
        <v>1</v>
      </c>
      <c r="S931" s="677">
        <v>0.33333333333333331</v>
      </c>
      <c r="T931" s="742">
        <v>0.5</v>
      </c>
      <c r="U931" s="700">
        <v>0.33333333333333331</v>
      </c>
    </row>
    <row r="932" spans="1:21" ht="14.4" customHeight="1" x14ac:dyDescent="0.3">
      <c r="A932" s="660">
        <v>50</v>
      </c>
      <c r="B932" s="661" t="s">
        <v>580</v>
      </c>
      <c r="C932" s="661">
        <v>89301502</v>
      </c>
      <c r="D932" s="740" t="s">
        <v>4514</v>
      </c>
      <c r="E932" s="741" t="s">
        <v>3096</v>
      </c>
      <c r="F932" s="661" t="s">
        <v>3085</v>
      </c>
      <c r="G932" s="661" t="s">
        <v>3216</v>
      </c>
      <c r="H932" s="661" t="s">
        <v>581</v>
      </c>
      <c r="I932" s="661" t="s">
        <v>2250</v>
      </c>
      <c r="J932" s="661" t="s">
        <v>2251</v>
      </c>
      <c r="K932" s="661" t="s">
        <v>1299</v>
      </c>
      <c r="L932" s="662">
        <v>33.729999999999997</v>
      </c>
      <c r="M932" s="662">
        <v>101.19</v>
      </c>
      <c r="N932" s="661">
        <v>3</v>
      </c>
      <c r="O932" s="742">
        <v>1.5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50</v>
      </c>
      <c r="B933" s="661" t="s">
        <v>580</v>
      </c>
      <c r="C933" s="661">
        <v>89301502</v>
      </c>
      <c r="D933" s="740" t="s">
        <v>4514</v>
      </c>
      <c r="E933" s="741" t="s">
        <v>3096</v>
      </c>
      <c r="F933" s="661" t="s">
        <v>3085</v>
      </c>
      <c r="G933" s="661" t="s">
        <v>3310</v>
      </c>
      <c r="H933" s="661" t="s">
        <v>581</v>
      </c>
      <c r="I933" s="661" t="s">
        <v>833</v>
      </c>
      <c r="J933" s="661" t="s">
        <v>834</v>
      </c>
      <c r="K933" s="661" t="s">
        <v>3311</v>
      </c>
      <c r="L933" s="662">
        <v>175.73</v>
      </c>
      <c r="M933" s="662">
        <v>175.73</v>
      </c>
      <c r="N933" s="661">
        <v>1</v>
      </c>
      <c r="O933" s="742">
        <v>1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50</v>
      </c>
      <c r="B934" s="661" t="s">
        <v>580</v>
      </c>
      <c r="C934" s="661">
        <v>89301502</v>
      </c>
      <c r="D934" s="740" t="s">
        <v>4514</v>
      </c>
      <c r="E934" s="741" t="s">
        <v>3096</v>
      </c>
      <c r="F934" s="661" t="s">
        <v>3085</v>
      </c>
      <c r="G934" s="661" t="s">
        <v>3866</v>
      </c>
      <c r="H934" s="661" t="s">
        <v>581</v>
      </c>
      <c r="I934" s="661" t="s">
        <v>3867</v>
      </c>
      <c r="J934" s="661" t="s">
        <v>3868</v>
      </c>
      <c r="K934" s="661" t="s">
        <v>3244</v>
      </c>
      <c r="L934" s="662">
        <v>156.79</v>
      </c>
      <c r="M934" s="662">
        <v>470.37</v>
      </c>
      <c r="N934" s="661">
        <v>3</v>
      </c>
      <c r="O934" s="742">
        <v>0.5</v>
      </c>
      <c r="P934" s="662">
        <v>470.37</v>
      </c>
      <c r="Q934" s="677">
        <v>1</v>
      </c>
      <c r="R934" s="661">
        <v>3</v>
      </c>
      <c r="S934" s="677">
        <v>1</v>
      </c>
      <c r="T934" s="742">
        <v>0.5</v>
      </c>
      <c r="U934" s="700">
        <v>1</v>
      </c>
    </row>
    <row r="935" spans="1:21" ht="14.4" customHeight="1" x14ac:dyDescent="0.3">
      <c r="A935" s="660">
        <v>50</v>
      </c>
      <c r="B935" s="661" t="s">
        <v>580</v>
      </c>
      <c r="C935" s="661">
        <v>89301502</v>
      </c>
      <c r="D935" s="740" t="s">
        <v>4514</v>
      </c>
      <c r="E935" s="741" t="s">
        <v>3096</v>
      </c>
      <c r="F935" s="661" t="s">
        <v>3085</v>
      </c>
      <c r="G935" s="661" t="s">
        <v>3225</v>
      </c>
      <c r="H935" s="661" t="s">
        <v>581</v>
      </c>
      <c r="I935" s="661" t="s">
        <v>3226</v>
      </c>
      <c r="J935" s="661" t="s">
        <v>1177</v>
      </c>
      <c r="K935" s="661" t="s">
        <v>1178</v>
      </c>
      <c r="L935" s="662">
        <v>173.65</v>
      </c>
      <c r="M935" s="662">
        <v>2083.8000000000002</v>
      </c>
      <c r="N935" s="661">
        <v>12</v>
      </c>
      <c r="O935" s="742">
        <v>2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50</v>
      </c>
      <c r="B936" s="661" t="s">
        <v>580</v>
      </c>
      <c r="C936" s="661">
        <v>89301502</v>
      </c>
      <c r="D936" s="740" t="s">
        <v>4514</v>
      </c>
      <c r="E936" s="741" t="s">
        <v>3096</v>
      </c>
      <c r="F936" s="661" t="s">
        <v>3085</v>
      </c>
      <c r="G936" s="661" t="s">
        <v>3225</v>
      </c>
      <c r="H936" s="661" t="s">
        <v>581</v>
      </c>
      <c r="I936" s="661" t="s">
        <v>3869</v>
      </c>
      <c r="J936" s="661" t="s">
        <v>3870</v>
      </c>
      <c r="K936" s="661" t="s">
        <v>3513</v>
      </c>
      <c r="L936" s="662">
        <v>134.97</v>
      </c>
      <c r="M936" s="662">
        <v>404.90999999999997</v>
      </c>
      <c r="N936" s="661">
        <v>3</v>
      </c>
      <c r="O936" s="742">
        <v>1.5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50</v>
      </c>
      <c r="B937" s="661" t="s">
        <v>580</v>
      </c>
      <c r="C937" s="661">
        <v>89301502</v>
      </c>
      <c r="D937" s="740" t="s">
        <v>4514</v>
      </c>
      <c r="E937" s="741" t="s">
        <v>3096</v>
      </c>
      <c r="F937" s="661" t="s">
        <v>3085</v>
      </c>
      <c r="G937" s="661" t="s">
        <v>3871</v>
      </c>
      <c r="H937" s="661" t="s">
        <v>581</v>
      </c>
      <c r="I937" s="661" t="s">
        <v>2071</v>
      </c>
      <c r="J937" s="661" t="s">
        <v>3872</v>
      </c>
      <c r="K937" s="661" t="s">
        <v>3873</v>
      </c>
      <c r="L937" s="662">
        <v>93.99</v>
      </c>
      <c r="M937" s="662">
        <v>93.99</v>
      </c>
      <c r="N937" s="661">
        <v>1</v>
      </c>
      <c r="O937" s="742">
        <v>1</v>
      </c>
      <c r="P937" s="662">
        <v>93.99</v>
      </c>
      <c r="Q937" s="677">
        <v>1</v>
      </c>
      <c r="R937" s="661">
        <v>1</v>
      </c>
      <c r="S937" s="677">
        <v>1</v>
      </c>
      <c r="T937" s="742">
        <v>1</v>
      </c>
      <c r="U937" s="700">
        <v>1</v>
      </c>
    </row>
    <row r="938" spans="1:21" ht="14.4" customHeight="1" x14ac:dyDescent="0.3">
      <c r="A938" s="660">
        <v>50</v>
      </c>
      <c r="B938" s="661" t="s">
        <v>580</v>
      </c>
      <c r="C938" s="661">
        <v>89301502</v>
      </c>
      <c r="D938" s="740" t="s">
        <v>4514</v>
      </c>
      <c r="E938" s="741" t="s">
        <v>3096</v>
      </c>
      <c r="F938" s="661" t="s">
        <v>3085</v>
      </c>
      <c r="G938" s="661" t="s">
        <v>3320</v>
      </c>
      <c r="H938" s="661" t="s">
        <v>581</v>
      </c>
      <c r="I938" s="661" t="s">
        <v>3321</v>
      </c>
      <c r="J938" s="661" t="s">
        <v>3322</v>
      </c>
      <c r="K938" s="661" t="s">
        <v>3323</v>
      </c>
      <c r="L938" s="662">
        <v>134.12</v>
      </c>
      <c r="M938" s="662">
        <v>402.36</v>
      </c>
      <c r="N938" s="661">
        <v>3</v>
      </c>
      <c r="O938" s="742">
        <v>1</v>
      </c>
      <c r="P938" s="662">
        <v>402.36</v>
      </c>
      <c r="Q938" s="677">
        <v>1</v>
      </c>
      <c r="R938" s="661">
        <v>3</v>
      </c>
      <c r="S938" s="677">
        <v>1</v>
      </c>
      <c r="T938" s="742">
        <v>1</v>
      </c>
      <c r="U938" s="700">
        <v>1</v>
      </c>
    </row>
    <row r="939" spans="1:21" ht="14.4" customHeight="1" x14ac:dyDescent="0.3">
      <c r="A939" s="660">
        <v>50</v>
      </c>
      <c r="B939" s="661" t="s">
        <v>580</v>
      </c>
      <c r="C939" s="661">
        <v>89301502</v>
      </c>
      <c r="D939" s="740" t="s">
        <v>4514</v>
      </c>
      <c r="E939" s="741" t="s">
        <v>3096</v>
      </c>
      <c r="F939" s="661" t="s">
        <v>3085</v>
      </c>
      <c r="G939" s="661" t="s">
        <v>3320</v>
      </c>
      <c r="H939" s="661" t="s">
        <v>581</v>
      </c>
      <c r="I939" s="661" t="s">
        <v>3874</v>
      </c>
      <c r="J939" s="661" t="s">
        <v>3322</v>
      </c>
      <c r="K939" s="661" t="s">
        <v>3875</v>
      </c>
      <c r="L939" s="662">
        <v>0</v>
      </c>
      <c r="M939" s="662">
        <v>0</v>
      </c>
      <c r="N939" s="661">
        <v>1</v>
      </c>
      <c r="O939" s="742">
        <v>1</v>
      </c>
      <c r="P939" s="662">
        <v>0</v>
      </c>
      <c r="Q939" s="677"/>
      <c r="R939" s="661">
        <v>1</v>
      </c>
      <c r="S939" s="677">
        <v>1</v>
      </c>
      <c r="T939" s="742">
        <v>1</v>
      </c>
      <c r="U939" s="700">
        <v>1</v>
      </c>
    </row>
    <row r="940" spans="1:21" ht="14.4" customHeight="1" x14ac:dyDescent="0.3">
      <c r="A940" s="660">
        <v>50</v>
      </c>
      <c r="B940" s="661" t="s">
        <v>580</v>
      </c>
      <c r="C940" s="661">
        <v>89301502</v>
      </c>
      <c r="D940" s="740" t="s">
        <v>4514</v>
      </c>
      <c r="E940" s="741" t="s">
        <v>3096</v>
      </c>
      <c r="F940" s="661" t="s">
        <v>3085</v>
      </c>
      <c r="G940" s="661" t="s">
        <v>3228</v>
      </c>
      <c r="H940" s="661" t="s">
        <v>581</v>
      </c>
      <c r="I940" s="661" t="s">
        <v>3876</v>
      </c>
      <c r="J940" s="661" t="s">
        <v>3877</v>
      </c>
      <c r="K940" s="661" t="s">
        <v>3014</v>
      </c>
      <c r="L940" s="662">
        <v>116.8</v>
      </c>
      <c r="M940" s="662">
        <v>233.6</v>
      </c>
      <c r="N940" s="661">
        <v>2</v>
      </c>
      <c r="O940" s="742">
        <v>1</v>
      </c>
      <c r="P940" s="662">
        <v>233.6</v>
      </c>
      <c r="Q940" s="677">
        <v>1</v>
      </c>
      <c r="R940" s="661">
        <v>2</v>
      </c>
      <c r="S940" s="677">
        <v>1</v>
      </c>
      <c r="T940" s="742">
        <v>1</v>
      </c>
      <c r="U940" s="700">
        <v>1</v>
      </c>
    </row>
    <row r="941" spans="1:21" ht="14.4" customHeight="1" x14ac:dyDescent="0.3">
      <c r="A941" s="660">
        <v>50</v>
      </c>
      <c r="B941" s="661" t="s">
        <v>580</v>
      </c>
      <c r="C941" s="661">
        <v>89301502</v>
      </c>
      <c r="D941" s="740" t="s">
        <v>4514</v>
      </c>
      <c r="E941" s="741" t="s">
        <v>3096</v>
      </c>
      <c r="F941" s="661" t="s">
        <v>3085</v>
      </c>
      <c r="G941" s="661" t="s">
        <v>3228</v>
      </c>
      <c r="H941" s="661" t="s">
        <v>1608</v>
      </c>
      <c r="I941" s="661" t="s">
        <v>3878</v>
      </c>
      <c r="J941" s="661" t="s">
        <v>3879</v>
      </c>
      <c r="K941" s="661" t="s">
        <v>3880</v>
      </c>
      <c r="L941" s="662">
        <v>87.6</v>
      </c>
      <c r="M941" s="662">
        <v>262.79999999999995</v>
      </c>
      <c r="N941" s="661">
        <v>3</v>
      </c>
      <c r="O941" s="742">
        <v>2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50</v>
      </c>
      <c r="B942" s="661" t="s">
        <v>580</v>
      </c>
      <c r="C942" s="661">
        <v>89301502</v>
      </c>
      <c r="D942" s="740" t="s">
        <v>4514</v>
      </c>
      <c r="E942" s="741" t="s">
        <v>3096</v>
      </c>
      <c r="F942" s="661" t="s">
        <v>3085</v>
      </c>
      <c r="G942" s="661" t="s">
        <v>3228</v>
      </c>
      <c r="H942" s="661" t="s">
        <v>1608</v>
      </c>
      <c r="I942" s="661" t="s">
        <v>2103</v>
      </c>
      <c r="J942" s="661" t="s">
        <v>2104</v>
      </c>
      <c r="K942" s="661" t="s">
        <v>3014</v>
      </c>
      <c r="L942" s="662">
        <v>116.8</v>
      </c>
      <c r="M942" s="662">
        <v>817.6</v>
      </c>
      <c r="N942" s="661">
        <v>7</v>
      </c>
      <c r="O942" s="742">
        <v>3.5</v>
      </c>
      <c r="P942" s="662">
        <v>584</v>
      </c>
      <c r="Q942" s="677">
        <v>0.7142857142857143</v>
      </c>
      <c r="R942" s="661">
        <v>5</v>
      </c>
      <c r="S942" s="677">
        <v>0.7142857142857143</v>
      </c>
      <c r="T942" s="742">
        <v>2.5</v>
      </c>
      <c r="U942" s="700">
        <v>0.7142857142857143</v>
      </c>
    </row>
    <row r="943" spans="1:21" ht="14.4" customHeight="1" x14ac:dyDescent="0.3">
      <c r="A943" s="660">
        <v>50</v>
      </c>
      <c r="B943" s="661" t="s">
        <v>580</v>
      </c>
      <c r="C943" s="661">
        <v>89301502</v>
      </c>
      <c r="D943" s="740" t="s">
        <v>4514</v>
      </c>
      <c r="E943" s="741" t="s">
        <v>3096</v>
      </c>
      <c r="F943" s="661" t="s">
        <v>3085</v>
      </c>
      <c r="G943" s="661" t="s">
        <v>3881</v>
      </c>
      <c r="H943" s="661" t="s">
        <v>581</v>
      </c>
      <c r="I943" s="661" t="s">
        <v>3882</v>
      </c>
      <c r="J943" s="661" t="s">
        <v>3883</v>
      </c>
      <c r="K943" s="661" t="s">
        <v>3884</v>
      </c>
      <c r="L943" s="662">
        <v>0</v>
      </c>
      <c r="M943" s="662">
        <v>0</v>
      </c>
      <c r="N943" s="661">
        <v>1</v>
      </c>
      <c r="O943" s="742">
        <v>0.5</v>
      </c>
      <c r="P943" s="662">
        <v>0</v>
      </c>
      <c r="Q943" s="677"/>
      <c r="R943" s="661">
        <v>1</v>
      </c>
      <c r="S943" s="677">
        <v>1</v>
      </c>
      <c r="T943" s="742">
        <v>0.5</v>
      </c>
      <c r="U943" s="700">
        <v>1</v>
      </c>
    </row>
    <row r="944" spans="1:21" ht="14.4" customHeight="1" x14ac:dyDescent="0.3">
      <c r="A944" s="660">
        <v>50</v>
      </c>
      <c r="B944" s="661" t="s">
        <v>580</v>
      </c>
      <c r="C944" s="661">
        <v>89301502</v>
      </c>
      <c r="D944" s="740" t="s">
        <v>4514</v>
      </c>
      <c r="E944" s="741" t="s">
        <v>3096</v>
      </c>
      <c r="F944" s="661" t="s">
        <v>3085</v>
      </c>
      <c r="G944" s="661" t="s">
        <v>3144</v>
      </c>
      <c r="H944" s="661" t="s">
        <v>1608</v>
      </c>
      <c r="I944" s="661" t="s">
        <v>1909</v>
      </c>
      <c r="J944" s="661" t="s">
        <v>1910</v>
      </c>
      <c r="K944" s="661" t="s">
        <v>1911</v>
      </c>
      <c r="L944" s="662">
        <v>97.68</v>
      </c>
      <c r="M944" s="662">
        <v>390.72</v>
      </c>
      <c r="N944" s="661">
        <v>4</v>
      </c>
      <c r="O944" s="742">
        <v>1</v>
      </c>
      <c r="P944" s="662">
        <v>97.68</v>
      </c>
      <c r="Q944" s="677">
        <v>0.25</v>
      </c>
      <c r="R944" s="661">
        <v>1</v>
      </c>
      <c r="S944" s="677">
        <v>0.25</v>
      </c>
      <c r="T944" s="742">
        <v>0.5</v>
      </c>
      <c r="U944" s="700">
        <v>0.5</v>
      </c>
    </row>
    <row r="945" spans="1:21" ht="14.4" customHeight="1" x14ac:dyDescent="0.3">
      <c r="A945" s="660">
        <v>50</v>
      </c>
      <c r="B945" s="661" t="s">
        <v>580</v>
      </c>
      <c r="C945" s="661">
        <v>89301502</v>
      </c>
      <c r="D945" s="740" t="s">
        <v>4514</v>
      </c>
      <c r="E945" s="741" t="s">
        <v>3096</v>
      </c>
      <c r="F945" s="661" t="s">
        <v>3085</v>
      </c>
      <c r="G945" s="661" t="s">
        <v>3144</v>
      </c>
      <c r="H945" s="661" t="s">
        <v>581</v>
      </c>
      <c r="I945" s="661" t="s">
        <v>604</v>
      </c>
      <c r="J945" s="661" t="s">
        <v>605</v>
      </c>
      <c r="K945" s="661" t="s">
        <v>606</v>
      </c>
      <c r="L945" s="662">
        <v>104.66</v>
      </c>
      <c r="M945" s="662">
        <v>1046.5999999999999</v>
      </c>
      <c r="N945" s="661">
        <v>10</v>
      </c>
      <c r="O945" s="742">
        <v>2.5</v>
      </c>
      <c r="P945" s="662">
        <v>627.96</v>
      </c>
      <c r="Q945" s="677">
        <v>0.60000000000000009</v>
      </c>
      <c r="R945" s="661">
        <v>6</v>
      </c>
      <c r="S945" s="677">
        <v>0.6</v>
      </c>
      <c r="T945" s="742">
        <v>1.5</v>
      </c>
      <c r="U945" s="700">
        <v>0.6</v>
      </c>
    </row>
    <row r="946" spans="1:21" ht="14.4" customHeight="1" x14ac:dyDescent="0.3">
      <c r="A946" s="660">
        <v>50</v>
      </c>
      <c r="B946" s="661" t="s">
        <v>580</v>
      </c>
      <c r="C946" s="661">
        <v>89301502</v>
      </c>
      <c r="D946" s="740" t="s">
        <v>4514</v>
      </c>
      <c r="E946" s="741" t="s">
        <v>3096</v>
      </c>
      <c r="F946" s="661" t="s">
        <v>3085</v>
      </c>
      <c r="G946" s="661" t="s">
        <v>3144</v>
      </c>
      <c r="H946" s="661" t="s">
        <v>581</v>
      </c>
      <c r="I946" s="661" t="s">
        <v>3454</v>
      </c>
      <c r="J946" s="661" t="s">
        <v>3327</v>
      </c>
      <c r="K946" s="661" t="s">
        <v>606</v>
      </c>
      <c r="L946" s="662">
        <v>0</v>
      </c>
      <c r="M946" s="662">
        <v>0</v>
      </c>
      <c r="N946" s="661">
        <v>3</v>
      </c>
      <c r="O946" s="742">
        <v>0.5</v>
      </c>
      <c r="P946" s="662">
        <v>0</v>
      </c>
      <c r="Q946" s="677"/>
      <c r="R946" s="661">
        <v>3</v>
      </c>
      <c r="S946" s="677">
        <v>1</v>
      </c>
      <c r="T946" s="742">
        <v>0.5</v>
      </c>
      <c r="U946" s="700">
        <v>1</v>
      </c>
    </row>
    <row r="947" spans="1:21" ht="14.4" customHeight="1" x14ac:dyDescent="0.3">
      <c r="A947" s="660">
        <v>50</v>
      </c>
      <c r="B947" s="661" t="s">
        <v>580</v>
      </c>
      <c r="C947" s="661">
        <v>89301502</v>
      </c>
      <c r="D947" s="740" t="s">
        <v>4514</v>
      </c>
      <c r="E947" s="741" t="s">
        <v>3096</v>
      </c>
      <c r="F947" s="661" t="s">
        <v>3085</v>
      </c>
      <c r="G947" s="661" t="s">
        <v>3885</v>
      </c>
      <c r="H947" s="661" t="s">
        <v>581</v>
      </c>
      <c r="I947" s="661" t="s">
        <v>3886</v>
      </c>
      <c r="J947" s="661" t="s">
        <v>3887</v>
      </c>
      <c r="K947" s="661" t="s">
        <v>1299</v>
      </c>
      <c r="L947" s="662">
        <v>0</v>
      </c>
      <c r="M947" s="662">
        <v>0</v>
      </c>
      <c r="N947" s="661">
        <v>1</v>
      </c>
      <c r="O947" s="742">
        <v>0.5</v>
      </c>
      <c r="P947" s="662"/>
      <c r="Q947" s="677"/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50</v>
      </c>
      <c r="B948" s="661" t="s">
        <v>580</v>
      </c>
      <c r="C948" s="661">
        <v>89301502</v>
      </c>
      <c r="D948" s="740" t="s">
        <v>4514</v>
      </c>
      <c r="E948" s="741" t="s">
        <v>3096</v>
      </c>
      <c r="F948" s="661" t="s">
        <v>3085</v>
      </c>
      <c r="G948" s="661" t="s">
        <v>3149</v>
      </c>
      <c r="H948" s="661" t="s">
        <v>581</v>
      </c>
      <c r="I948" s="661" t="s">
        <v>3150</v>
      </c>
      <c r="J948" s="661" t="s">
        <v>3151</v>
      </c>
      <c r="K948" s="661" t="s">
        <v>3028</v>
      </c>
      <c r="L948" s="662">
        <v>0</v>
      </c>
      <c r="M948" s="662">
        <v>0</v>
      </c>
      <c r="N948" s="661">
        <v>7</v>
      </c>
      <c r="O948" s="742">
        <v>2.5</v>
      </c>
      <c r="P948" s="662">
        <v>0</v>
      </c>
      <c r="Q948" s="677"/>
      <c r="R948" s="661">
        <v>6</v>
      </c>
      <c r="S948" s="677">
        <v>0.8571428571428571</v>
      </c>
      <c r="T948" s="742">
        <v>1.5</v>
      </c>
      <c r="U948" s="700">
        <v>0.6</v>
      </c>
    </row>
    <row r="949" spans="1:21" ht="14.4" customHeight="1" x14ac:dyDescent="0.3">
      <c r="A949" s="660">
        <v>50</v>
      </c>
      <c r="B949" s="661" t="s">
        <v>580</v>
      </c>
      <c r="C949" s="661">
        <v>89301502</v>
      </c>
      <c r="D949" s="740" t="s">
        <v>4514</v>
      </c>
      <c r="E949" s="741" t="s">
        <v>3096</v>
      </c>
      <c r="F949" s="661" t="s">
        <v>3085</v>
      </c>
      <c r="G949" s="661" t="s">
        <v>3149</v>
      </c>
      <c r="H949" s="661" t="s">
        <v>581</v>
      </c>
      <c r="I949" s="661" t="s">
        <v>1142</v>
      </c>
      <c r="J949" s="661" t="s">
        <v>1143</v>
      </c>
      <c r="K949" s="661" t="s">
        <v>1144</v>
      </c>
      <c r="L949" s="662">
        <v>61.29</v>
      </c>
      <c r="M949" s="662">
        <v>122.58</v>
      </c>
      <c r="N949" s="661">
        <v>2</v>
      </c>
      <c r="O949" s="742">
        <v>1</v>
      </c>
      <c r="P949" s="662">
        <v>122.58</v>
      </c>
      <c r="Q949" s="677">
        <v>1</v>
      </c>
      <c r="R949" s="661">
        <v>2</v>
      </c>
      <c r="S949" s="677">
        <v>1</v>
      </c>
      <c r="T949" s="742">
        <v>1</v>
      </c>
      <c r="U949" s="700">
        <v>1</v>
      </c>
    </row>
    <row r="950" spans="1:21" ht="14.4" customHeight="1" x14ac:dyDescent="0.3">
      <c r="A950" s="660">
        <v>50</v>
      </c>
      <c r="B950" s="661" t="s">
        <v>580</v>
      </c>
      <c r="C950" s="661">
        <v>89301502</v>
      </c>
      <c r="D950" s="740" t="s">
        <v>4514</v>
      </c>
      <c r="E950" s="741" t="s">
        <v>3096</v>
      </c>
      <c r="F950" s="661" t="s">
        <v>3085</v>
      </c>
      <c r="G950" s="661" t="s">
        <v>3149</v>
      </c>
      <c r="H950" s="661" t="s">
        <v>581</v>
      </c>
      <c r="I950" s="661" t="s">
        <v>3231</v>
      </c>
      <c r="J950" s="661" t="s">
        <v>3151</v>
      </c>
      <c r="K950" s="661" t="s">
        <v>3232</v>
      </c>
      <c r="L950" s="662">
        <v>34.31</v>
      </c>
      <c r="M950" s="662">
        <v>137.24</v>
      </c>
      <c r="N950" s="661">
        <v>4</v>
      </c>
      <c r="O950" s="742">
        <v>1</v>
      </c>
      <c r="P950" s="662">
        <v>137.24</v>
      </c>
      <c r="Q950" s="677">
        <v>1</v>
      </c>
      <c r="R950" s="661">
        <v>4</v>
      </c>
      <c r="S950" s="677">
        <v>1</v>
      </c>
      <c r="T950" s="742">
        <v>1</v>
      </c>
      <c r="U950" s="700">
        <v>1</v>
      </c>
    </row>
    <row r="951" spans="1:21" ht="14.4" customHeight="1" x14ac:dyDescent="0.3">
      <c r="A951" s="660">
        <v>50</v>
      </c>
      <c r="B951" s="661" t="s">
        <v>580</v>
      </c>
      <c r="C951" s="661">
        <v>89301502</v>
      </c>
      <c r="D951" s="740" t="s">
        <v>4514</v>
      </c>
      <c r="E951" s="741" t="s">
        <v>3096</v>
      </c>
      <c r="F951" s="661" t="s">
        <v>3085</v>
      </c>
      <c r="G951" s="661" t="s">
        <v>3149</v>
      </c>
      <c r="H951" s="661" t="s">
        <v>581</v>
      </c>
      <c r="I951" s="661" t="s">
        <v>3231</v>
      </c>
      <c r="J951" s="661" t="s">
        <v>3151</v>
      </c>
      <c r="K951" s="661" t="s">
        <v>3232</v>
      </c>
      <c r="L951" s="662">
        <v>30.88</v>
      </c>
      <c r="M951" s="662">
        <v>61.76</v>
      </c>
      <c r="N951" s="661">
        <v>2</v>
      </c>
      <c r="O951" s="742">
        <v>0.5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50</v>
      </c>
      <c r="B952" s="661" t="s">
        <v>580</v>
      </c>
      <c r="C952" s="661">
        <v>89301502</v>
      </c>
      <c r="D952" s="740" t="s">
        <v>4514</v>
      </c>
      <c r="E952" s="741" t="s">
        <v>3096</v>
      </c>
      <c r="F952" s="661" t="s">
        <v>3085</v>
      </c>
      <c r="G952" s="661" t="s">
        <v>3482</v>
      </c>
      <c r="H952" s="661" t="s">
        <v>1608</v>
      </c>
      <c r="I952" s="661" t="s">
        <v>3761</v>
      </c>
      <c r="J952" s="661" t="s">
        <v>3762</v>
      </c>
      <c r="K952" s="661" t="s">
        <v>3763</v>
      </c>
      <c r="L952" s="662">
        <v>48.98</v>
      </c>
      <c r="M952" s="662">
        <v>48.98</v>
      </c>
      <c r="N952" s="661">
        <v>1</v>
      </c>
      <c r="O952" s="742">
        <v>0.5</v>
      </c>
      <c r="P952" s="662">
        <v>48.98</v>
      </c>
      <c r="Q952" s="677">
        <v>1</v>
      </c>
      <c r="R952" s="661">
        <v>1</v>
      </c>
      <c r="S952" s="677">
        <v>1</v>
      </c>
      <c r="T952" s="742">
        <v>0.5</v>
      </c>
      <c r="U952" s="700">
        <v>1</v>
      </c>
    </row>
    <row r="953" spans="1:21" ht="14.4" customHeight="1" x14ac:dyDescent="0.3">
      <c r="A953" s="660">
        <v>50</v>
      </c>
      <c r="B953" s="661" t="s">
        <v>580</v>
      </c>
      <c r="C953" s="661">
        <v>89301502</v>
      </c>
      <c r="D953" s="740" t="s">
        <v>4514</v>
      </c>
      <c r="E953" s="741" t="s">
        <v>3096</v>
      </c>
      <c r="F953" s="661" t="s">
        <v>3085</v>
      </c>
      <c r="G953" s="661" t="s">
        <v>3482</v>
      </c>
      <c r="H953" s="661" t="s">
        <v>1608</v>
      </c>
      <c r="I953" s="661" t="s">
        <v>1648</v>
      </c>
      <c r="J953" s="661" t="s">
        <v>2933</v>
      </c>
      <c r="K953" s="661" t="s">
        <v>2935</v>
      </c>
      <c r="L953" s="662">
        <v>195.92</v>
      </c>
      <c r="M953" s="662">
        <v>391.84</v>
      </c>
      <c r="N953" s="661">
        <v>2</v>
      </c>
      <c r="O953" s="742">
        <v>0.5</v>
      </c>
      <c r="P953" s="662">
        <v>391.84</v>
      </c>
      <c r="Q953" s="677">
        <v>1</v>
      </c>
      <c r="R953" s="661">
        <v>2</v>
      </c>
      <c r="S953" s="677">
        <v>1</v>
      </c>
      <c r="T953" s="742">
        <v>0.5</v>
      </c>
      <c r="U953" s="700">
        <v>1</v>
      </c>
    </row>
    <row r="954" spans="1:21" ht="14.4" customHeight="1" x14ac:dyDescent="0.3">
      <c r="A954" s="660">
        <v>50</v>
      </c>
      <c r="B954" s="661" t="s">
        <v>580</v>
      </c>
      <c r="C954" s="661">
        <v>89301502</v>
      </c>
      <c r="D954" s="740" t="s">
        <v>4514</v>
      </c>
      <c r="E954" s="741" t="s">
        <v>3096</v>
      </c>
      <c r="F954" s="661" t="s">
        <v>3085</v>
      </c>
      <c r="G954" s="661" t="s">
        <v>3888</v>
      </c>
      <c r="H954" s="661" t="s">
        <v>1608</v>
      </c>
      <c r="I954" s="661" t="s">
        <v>3889</v>
      </c>
      <c r="J954" s="661" t="s">
        <v>1767</v>
      </c>
      <c r="K954" s="661" t="s">
        <v>632</v>
      </c>
      <c r="L954" s="662">
        <v>356.47</v>
      </c>
      <c r="M954" s="662">
        <v>356.47</v>
      </c>
      <c r="N954" s="661">
        <v>1</v>
      </c>
      <c r="O954" s="742">
        <v>1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50</v>
      </c>
      <c r="B955" s="661" t="s">
        <v>580</v>
      </c>
      <c r="C955" s="661">
        <v>89301502</v>
      </c>
      <c r="D955" s="740" t="s">
        <v>4514</v>
      </c>
      <c r="E955" s="741" t="s">
        <v>3096</v>
      </c>
      <c r="F955" s="661" t="s">
        <v>3085</v>
      </c>
      <c r="G955" s="661" t="s">
        <v>3888</v>
      </c>
      <c r="H955" s="661" t="s">
        <v>581</v>
      </c>
      <c r="I955" s="661" t="s">
        <v>3890</v>
      </c>
      <c r="J955" s="661" t="s">
        <v>3891</v>
      </c>
      <c r="K955" s="661" t="s">
        <v>632</v>
      </c>
      <c r="L955" s="662">
        <v>356.47</v>
      </c>
      <c r="M955" s="662">
        <v>356.47</v>
      </c>
      <c r="N955" s="661">
        <v>1</v>
      </c>
      <c r="O955" s="742">
        <v>1</v>
      </c>
      <c r="P955" s="662">
        <v>356.47</v>
      </c>
      <c r="Q955" s="677">
        <v>1</v>
      </c>
      <c r="R955" s="661">
        <v>1</v>
      </c>
      <c r="S955" s="677">
        <v>1</v>
      </c>
      <c r="T955" s="742">
        <v>1</v>
      </c>
      <c r="U955" s="700">
        <v>1</v>
      </c>
    </row>
    <row r="956" spans="1:21" ht="14.4" customHeight="1" x14ac:dyDescent="0.3">
      <c r="A956" s="660">
        <v>50</v>
      </c>
      <c r="B956" s="661" t="s">
        <v>580</v>
      </c>
      <c r="C956" s="661">
        <v>89301502</v>
      </c>
      <c r="D956" s="740" t="s">
        <v>4514</v>
      </c>
      <c r="E956" s="741" t="s">
        <v>3096</v>
      </c>
      <c r="F956" s="661" t="s">
        <v>3085</v>
      </c>
      <c r="G956" s="661" t="s">
        <v>3892</v>
      </c>
      <c r="H956" s="661" t="s">
        <v>581</v>
      </c>
      <c r="I956" s="661" t="s">
        <v>3893</v>
      </c>
      <c r="J956" s="661" t="s">
        <v>3894</v>
      </c>
      <c r="K956" s="661" t="s">
        <v>3895</v>
      </c>
      <c r="L956" s="662">
        <v>0</v>
      </c>
      <c r="M956" s="662">
        <v>0</v>
      </c>
      <c r="N956" s="661">
        <v>1</v>
      </c>
      <c r="O956" s="742">
        <v>1</v>
      </c>
      <c r="P956" s="662">
        <v>0</v>
      </c>
      <c r="Q956" s="677"/>
      <c r="R956" s="661">
        <v>1</v>
      </c>
      <c r="S956" s="677">
        <v>1</v>
      </c>
      <c r="T956" s="742">
        <v>1</v>
      </c>
      <c r="U956" s="700">
        <v>1</v>
      </c>
    </row>
    <row r="957" spans="1:21" ht="14.4" customHeight="1" x14ac:dyDescent="0.3">
      <c r="A957" s="660">
        <v>50</v>
      </c>
      <c r="B957" s="661" t="s">
        <v>580</v>
      </c>
      <c r="C957" s="661">
        <v>89301502</v>
      </c>
      <c r="D957" s="740" t="s">
        <v>4514</v>
      </c>
      <c r="E957" s="741" t="s">
        <v>3096</v>
      </c>
      <c r="F957" s="661" t="s">
        <v>3085</v>
      </c>
      <c r="G957" s="661" t="s">
        <v>3892</v>
      </c>
      <c r="H957" s="661" t="s">
        <v>581</v>
      </c>
      <c r="I957" s="661" t="s">
        <v>3896</v>
      </c>
      <c r="J957" s="661" t="s">
        <v>3894</v>
      </c>
      <c r="K957" s="661" t="s">
        <v>3895</v>
      </c>
      <c r="L957" s="662">
        <v>0</v>
      </c>
      <c r="M957" s="662">
        <v>0</v>
      </c>
      <c r="N957" s="661">
        <v>1</v>
      </c>
      <c r="O957" s="742">
        <v>1</v>
      </c>
      <c r="P957" s="662"/>
      <c r="Q957" s="677"/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50</v>
      </c>
      <c r="B958" s="661" t="s">
        <v>580</v>
      </c>
      <c r="C958" s="661">
        <v>89301502</v>
      </c>
      <c r="D958" s="740" t="s">
        <v>4514</v>
      </c>
      <c r="E958" s="741" t="s">
        <v>3096</v>
      </c>
      <c r="F958" s="661" t="s">
        <v>3085</v>
      </c>
      <c r="G958" s="661" t="s">
        <v>3233</v>
      </c>
      <c r="H958" s="661" t="s">
        <v>1608</v>
      </c>
      <c r="I958" s="661" t="s">
        <v>1681</v>
      </c>
      <c r="J958" s="661" t="s">
        <v>1682</v>
      </c>
      <c r="K958" s="661" t="s">
        <v>2995</v>
      </c>
      <c r="L958" s="662">
        <v>86.76</v>
      </c>
      <c r="M958" s="662">
        <v>260.28000000000003</v>
      </c>
      <c r="N958" s="661">
        <v>3</v>
      </c>
      <c r="O958" s="742">
        <v>1.5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50</v>
      </c>
      <c r="B959" s="661" t="s">
        <v>580</v>
      </c>
      <c r="C959" s="661">
        <v>89301502</v>
      </c>
      <c r="D959" s="740" t="s">
        <v>4514</v>
      </c>
      <c r="E959" s="741" t="s">
        <v>3096</v>
      </c>
      <c r="F959" s="661" t="s">
        <v>3085</v>
      </c>
      <c r="G959" s="661" t="s">
        <v>3233</v>
      </c>
      <c r="H959" s="661" t="s">
        <v>581</v>
      </c>
      <c r="I959" s="661" t="s">
        <v>1254</v>
      </c>
      <c r="J959" s="661" t="s">
        <v>3239</v>
      </c>
      <c r="K959" s="661" t="s">
        <v>3240</v>
      </c>
      <c r="L959" s="662">
        <v>50.57</v>
      </c>
      <c r="M959" s="662">
        <v>50.57</v>
      </c>
      <c r="N959" s="661">
        <v>1</v>
      </c>
      <c r="O959" s="742">
        <v>0.5</v>
      </c>
      <c r="P959" s="662">
        <v>50.57</v>
      </c>
      <c r="Q959" s="677">
        <v>1</v>
      </c>
      <c r="R959" s="661">
        <v>1</v>
      </c>
      <c r="S959" s="677">
        <v>1</v>
      </c>
      <c r="T959" s="742">
        <v>0.5</v>
      </c>
      <c r="U959" s="700">
        <v>1</v>
      </c>
    </row>
    <row r="960" spans="1:21" ht="14.4" customHeight="1" x14ac:dyDescent="0.3">
      <c r="A960" s="660">
        <v>50</v>
      </c>
      <c r="B960" s="661" t="s">
        <v>580</v>
      </c>
      <c r="C960" s="661">
        <v>89301502</v>
      </c>
      <c r="D960" s="740" t="s">
        <v>4514</v>
      </c>
      <c r="E960" s="741" t="s">
        <v>3096</v>
      </c>
      <c r="F960" s="661" t="s">
        <v>3085</v>
      </c>
      <c r="G960" s="661" t="s">
        <v>3897</v>
      </c>
      <c r="H960" s="661" t="s">
        <v>1608</v>
      </c>
      <c r="I960" s="661" t="s">
        <v>3898</v>
      </c>
      <c r="J960" s="661" t="s">
        <v>3899</v>
      </c>
      <c r="K960" s="661" t="s">
        <v>2259</v>
      </c>
      <c r="L960" s="662">
        <v>84.1</v>
      </c>
      <c r="M960" s="662">
        <v>84.1</v>
      </c>
      <c r="N960" s="661">
        <v>1</v>
      </c>
      <c r="O960" s="742">
        <v>0.5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50</v>
      </c>
      <c r="B961" s="661" t="s">
        <v>580</v>
      </c>
      <c r="C961" s="661">
        <v>89301502</v>
      </c>
      <c r="D961" s="740" t="s">
        <v>4514</v>
      </c>
      <c r="E961" s="741" t="s">
        <v>3096</v>
      </c>
      <c r="F961" s="661" t="s">
        <v>3085</v>
      </c>
      <c r="G961" s="661" t="s">
        <v>3339</v>
      </c>
      <c r="H961" s="661" t="s">
        <v>1608</v>
      </c>
      <c r="I961" s="661" t="s">
        <v>3900</v>
      </c>
      <c r="J961" s="661" t="s">
        <v>3901</v>
      </c>
      <c r="K961" s="661" t="s">
        <v>3902</v>
      </c>
      <c r="L961" s="662">
        <v>431.14</v>
      </c>
      <c r="M961" s="662">
        <v>431.14</v>
      </c>
      <c r="N961" s="661">
        <v>1</v>
      </c>
      <c r="O961" s="742">
        <v>0.5</v>
      </c>
      <c r="P961" s="662">
        <v>431.14</v>
      </c>
      <c r="Q961" s="677">
        <v>1</v>
      </c>
      <c r="R961" s="661">
        <v>1</v>
      </c>
      <c r="S961" s="677">
        <v>1</v>
      </c>
      <c r="T961" s="742">
        <v>0.5</v>
      </c>
      <c r="U961" s="700">
        <v>1</v>
      </c>
    </row>
    <row r="962" spans="1:21" ht="14.4" customHeight="1" x14ac:dyDescent="0.3">
      <c r="A962" s="660">
        <v>50</v>
      </c>
      <c r="B962" s="661" t="s">
        <v>580</v>
      </c>
      <c r="C962" s="661">
        <v>89301502</v>
      </c>
      <c r="D962" s="740" t="s">
        <v>4514</v>
      </c>
      <c r="E962" s="741" t="s">
        <v>3096</v>
      </c>
      <c r="F962" s="661" t="s">
        <v>3085</v>
      </c>
      <c r="G962" s="661" t="s">
        <v>3339</v>
      </c>
      <c r="H962" s="661" t="s">
        <v>1608</v>
      </c>
      <c r="I962" s="661" t="s">
        <v>3903</v>
      </c>
      <c r="J962" s="661" t="s">
        <v>3901</v>
      </c>
      <c r="K962" s="661" t="s">
        <v>3902</v>
      </c>
      <c r="L962" s="662">
        <v>431.12</v>
      </c>
      <c r="M962" s="662">
        <v>431.12</v>
      </c>
      <c r="N962" s="661">
        <v>1</v>
      </c>
      <c r="O962" s="742">
        <v>0.5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50</v>
      </c>
      <c r="B963" s="661" t="s">
        <v>580</v>
      </c>
      <c r="C963" s="661">
        <v>89301502</v>
      </c>
      <c r="D963" s="740" t="s">
        <v>4514</v>
      </c>
      <c r="E963" s="741" t="s">
        <v>3096</v>
      </c>
      <c r="F963" s="661" t="s">
        <v>3085</v>
      </c>
      <c r="G963" s="661" t="s">
        <v>3241</v>
      </c>
      <c r="H963" s="661" t="s">
        <v>1608</v>
      </c>
      <c r="I963" s="661" t="s">
        <v>1892</v>
      </c>
      <c r="J963" s="661" t="s">
        <v>1639</v>
      </c>
      <c r="K963" s="661" t="s">
        <v>1295</v>
      </c>
      <c r="L963" s="662">
        <v>81.33</v>
      </c>
      <c r="M963" s="662">
        <v>243.99</v>
      </c>
      <c r="N963" s="661">
        <v>3</v>
      </c>
      <c r="O963" s="742">
        <v>2</v>
      </c>
      <c r="P963" s="662">
        <v>243.99</v>
      </c>
      <c r="Q963" s="677">
        <v>1</v>
      </c>
      <c r="R963" s="661">
        <v>3</v>
      </c>
      <c r="S963" s="677">
        <v>1</v>
      </c>
      <c r="T963" s="742">
        <v>2</v>
      </c>
      <c r="U963" s="700">
        <v>1</v>
      </c>
    </row>
    <row r="964" spans="1:21" ht="14.4" customHeight="1" x14ac:dyDescent="0.3">
      <c r="A964" s="660">
        <v>50</v>
      </c>
      <c r="B964" s="661" t="s">
        <v>580</v>
      </c>
      <c r="C964" s="661">
        <v>89301502</v>
      </c>
      <c r="D964" s="740" t="s">
        <v>4514</v>
      </c>
      <c r="E964" s="741" t="s">
        <v>3096</v>
      </c>
      <c r="F964" s="661" t="s">
        <v>3085</v>
      </c>
      <c r="G964" s="661" t="s">
        <v>3155</v>
      </c>
      <c r="H964" s="661" t="s">
        <v>1608</v>
      </c>
      <c r="I964" s="661" t="s">
        <v>1704</v>
      </c>
      <c r="J964" s="661" t="s">
        <v>1705</v>
      </c>
      <c r="K964" s="661" t="s">
        <v>2947</v>
      </c>
      <c r="L964" s="662">
        <v>90.35</v>
      </c>
      <c r="M964" s="662">
        <v>271.04999999999995</v>
      </c>
      <c r="N964" s="661">
        <v>3</v>
      </c>
      <c r="O964" s="742">
        <v>0.5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50</v>
      </c>
      <c r="B965" s="661" t="s">
        <v>580</v>
      </c>
      <c r="C965" s="661">
        <v>89301502</v>
      </c>
      <c r="D965" s="740" t="s">
        <v>4514</v>
      </c>
      <c r="E965" s="741" t="s">
        <v>3096</v>
      </c>
      <c r="F965" s="661" t="s">
        <v>3085</v>
      </c>
      <c r="G965" s="661" t="s">
        <v>3155</v>
      </c>
      <c r="H965" s="661" t="s">
        <v>581</v>
      </c>
      <c r="I965" s="661" t="s">
        <v>3904</v>
      </c>
      <c r="J965" s="661" t="s">
        <v>3663</v>
      </c>
      <c r="K965" s="661" t="s">
        <v>2946</v>
      </c>
      <c r="L965" s="662">
        <v>0</v>
      </c>
      <c r="M965" s="662">
        <v>0</v>
      </c>
      <c r="N965" s="661">
        <v>3</v>
      </c>
      <c r="O965" s="742">
        <v>1</v>
      </c>
      <c r="P965" s="662">
        <v>0</v>
      </c>
      <c r="Q965" s="677"/>
      <c r="R965" s="661">
        <v>3</v>
      </c>
      <c r="S965" s="677">
        <v>1</v>
      </c>
      <c r="T965" s="742">
        <v>1</v>
      </c>
      <c r="U965" s="700">
        <v>1</v>
      </c>
    </row>
    <row r="966" spans="1:21" ht="14.4" customHeight="1" x14ac:dyDescent="0.3">
      <c r="A966" s="660">
        <v>50</v>
      </c>
      <c r="B966" s="661" t="s">
        <v>580</v>
      </c>
      <c r="C966" s="661">
        <v>89301502</v>
      </c>
      <c r="D966" s="740" t="s">
        <v>4514</v>
      </c>
      <c r="E966" s="741" t="s">
        <v>3096</v>
      </c>
      <c r="F966" s="661" t="s">
        <v>3085</v>
      </c>
      <c r="G966" s="661" t="s">
        <v>3160</v>
      </c>
      <c r="H966" s="661" t="s">
        <v>581</v>
      </c>
      <c r="I966" s="661" t="s">
        <v>825</v>
      </c>
      <c r="J966" s="661" t="s">
        <v>826</v>
      </c>
      <c r="K966" s="661" t="s">
        <v>3341</v>
      </c>
      <c r="L966" s="662">
        <v>83.56</v>
      </c>
      <c r="M966" s="662">
        <v>83.56</v>
      </c>
      <c r="N966" s="661">
        <v>1</v>
      </c>
      <c r="O966" s="742">
        <v>1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50</v>
      </c>
      <c r="B967" s="661" t="s">
        <v>580</v>
      </c>
      <c r="C967" s="661">
        <v>89301502</v>
      </c>
      <c r="D967" s="740" t="s">
        <v>4514</v>
      </c>
      <c r="E967" s="741" t="s">
        <v>3096</v>
      </c>
      <c r="F967" s="661" t="s">
        <v>3085</v>
      </c>
      <c r="G967" s="661" t="s">
        <v>3160</v>
      </c>
      <c r="H967" s="661" t="s">
        <v>581</v>
      </c>
      <c r="I967" s="661" t="s">
        <v>3162</v>
      </c>
      <c r="J967" s="661" t="s">
        <v>826</v>
      </c>
      <c r="K967" s="661" t="s">
        <v>3163</v>
      </c>
      <c r="L967" s="662">
        <v>23.4</v>
      </c>
      <c r="M967" s="662">
        <v>46.8</v>
      </c>
      <c r="N967" s="661">
        <v>2</v>
      </c>
      <c r="O967" s="742">
        <v>1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50</v>
      </c>
      <c r="B968" s="661" t="s">
        <v>580</v>
      </c>
      <c r="C968" s="661">
        <v>89301502</v>
      </c>
      <c r="D968" s="740" t="s">
        <v>4514</v>
      </c>
      <c r="E968" s="741" t="s">
        <v>3096</v>
      </c>
      <c r="F968" s="661" t="s">
        <v>3085</v>
      </c>
      <c r="G968" s="661" t="s">
        <v>3160</v>
      </c>
      <c r="H968" s="661" t="s">
        <v>581</v>
      </c>
      <c r="I968" s="661" t="s">
        <v>3165</v>
      </c>
      <c r="J968" s="661" t="s">
        <v>1332</v>
      </c>
      <c r="K968" s="661" t="s">
        <v>3166</v>
      </c>
      <c r="L968" s="662">
        <v>0</v>
      </c>
      <c r="M968" s="662">
        <v>0</v>
      </c>
      <c r="N968" s="661">
        <v>1</v>
      </c>
      <c r="O968" s="742">
        <v>0.5</v>
      </c>
      <c r="P968" s="662">
        <v>0</v>
      </c>
      <c r="Q968" s="677"/>
      <c r="R968" s="661">
        <v>1</v>
      </c>
      <c r="S968" s="677">
        <v>1</v>
      </c>
      <c r="T968" s="742">
        <v>0.5</v>
      </c>
      <c r="U968" s="700">
        <v>1</v>
      </c>
    </row>
    <row r="969" spans="1:21" ht="14.4" customHeight="1" x14ac:dyDescent="0.3">
      <c r="A969" s="660">
        <v>50</v>
      </c>
      <c r="B969" s="661" t="s">
        <v>580</v>
      </c>
      <c r="C969" s="661">
        <v>89301502</v>
      </c>
      <c r="D969" s="740" t="s">
        <v>4514</v>
      </c>
      <c r="E969" s="741" t="s">
        <v>3096</v>
      </c>
      <c r="F969" s="661" t="s">
        <v>3085</v>
      </c>
      <c r="G969" s="661" t="s">
        <v>3160</v>
      </c>
      <c r="H969" s="661" t="s">
        <v>581</v>
      </c>
      <c r="I969" s="661" t="s">
        <v>1331</v>
      </c>
      <c r="J969" s="661" t="s">
        <v>1332</v>
      </c>
      <c r="K969" s="661" t="s">
        <v>1333</v>
      </c>
      <c r="L969" s="662">
        <v>112.27</v>
      </c>
      <c r="M969" s="662">
        <v>112.27</v>
      </c>
      <c r="N969" s="661">
        <v>1</v>
      </c>
      <c r="O969" s="742">
        <v>0.5</v>
      </c>
      <c r="P969" s="662">
        <v>112.27</v>
      </c>
      <c r="Q969" s="677">
        <v>1</v>
      </c>
      <c r="R969" s="661">
        <v>1</v>
      </c>
      <c r="S969" s="677">
        <v>1</v>
      </c>
      <c r="T969" s="742">
        <v>0.5</v>
      </c>
      <c r="U969" s="700">
        <v>1</v>
      </c>
    </row>
    <row r="970" spans="1:21" ht="14.4" customHeight="1" x14ac:dyDescent="0.3">
      <c r="A970" s="660">
        <v>50</v>
      </c>
      <c r="B970" s="661" t="s">
        <v>580</v>
      </c>
      <c r="C970" s="661">
        <v>89301502</v>
      </c>
      <c r="D970" s="740" t="s">
        <v>4514</v>
      </c>
      <c r="E970" s="741" t="s">
        <v>3096</v>
      </c>
      <c r="F970" s="661" t="s">
        <v>3085</v>
      </c>
      <c r="G970" s="661" t="s">
        <v>3167</v>
      </c>
      <c r="H970" s="661" t="s">
        <v>1608</v>
      </c>
      <c r="I970" s="661" t="s">
        <v>1856</v>
      </c>
      <c r="J970" s="661" t="s">
        <v>1664</v>
      </c>
      <c r="K970" s="661" t="s">
        <v>1857</v>
      </c>
      <c r="L970" s="662">
        <v>625.29</v>
      </c>
      <c r="M970" s="662">
        <v>1250.58</v>
      </c>
      <c r="N970" s="661">
        <v>2</v>
      </c>
      <c r="O970" s="742">
        <v>1</v>
      </c>
      <c r="P970" s="662">
        <v>1250.58</v>
      </c>
      <c r="Q970" s="677">
        <v>1</v>
      </c>
      <c r="R970" s="661">
        <v>2</v>
      </c>
      <c r="S970" s="677">
        <v>1</v>
      </c>
      <c r="T970" s="742">
        <v>1</v>
      </c>
      <c r="U970" s="700">
        <v>1</v>
      </c>
    </row>
    <row r="971" spans="1:21" ht="14.4" customHeight="1" x14ac:dyDescent="0.3">
      <c r="A971" s="660">
        <v>50</v>
      </c>
      <c r="B971" s="661" t="s">
        <v>580</v>
      </c>
      <c r="C971" s="661">
        <v>89301502</v>
      </c>
      <c r="D971" s="740" t="s">
        <v>4514</v>
      </c>
      <c r="E971" s="741" t="s">
        <v>3096</v>
      </c>
      <c r="F971" s="661" t="s">
        <v>3085</v>
      </c>
      <c r="G971" s="661" t="s">
        <v>3167</v>
      </c>
      <c r="H971" s="661" t="s">
        <v>1608</v>
      </c>
      <c r="I971" s="661" t="s">
        <v>1716</v>
      </c>
      <c r="J971" s="661" t="s">
        <v>1717</v>
      </c>
      <c r="K971" s="661" t="s">
        <v>1665</v>
      </c>
      <c r="L971" s="662">
        <v>1749.69</v>
      </c>
      <c r="M971" s="662">
        <v>6998.76</v>
      </c>
      <c r="N971" s="661">
        <v>4</v>
      </c>
      <c r="O971" s="742">
        <v>1.5</v>
      </c>
      <c r="P971" s="662">
        <v>6998.76</v>
      </c>
      <c r="Q971" s="677">
        <v>1</v>
      </c>
      <c r="R971" s="661">
        <v>4</v>
      </c>
      <c r="S971" s="677">
        <v>1</v>
      </c>
      <c r="T971" s="742">
        <v>1.5</v>
      </c>
      <c r="U971" s="700">
        <v>1</v>
      </c>
    </row>
    <row r="972" spans="1:21" ht="14.4" customHeight="1" x14ac:dyDescent="0.3">
      <c r="A972" s="660">
        <v>50</v>
      </c>
      <c r="B972" s="661" t="s">
        <v>580</v>
      </c>
      <c r="C972" s="661">
        <v>89301502</v>
      </c>
      <c r="D972" s="740" t="s">
        <v>4514</v>
      </c>
      <c r="E972" s="741" t="s">
        <v>3096</v>
      </c>
      <c r="F972" s="661" t="s">
        <v>3085</v>
      </c>
      <c r="G972" s="661" t="s">
        <v>3167</v>
      </c>
      <c r="H972" s="661" t="s">
        <v>1608</v>
      </c>
      <c r="I972" s="661" t="s">
        <v>1720</v>
      </c>
      <c r="J972" s="661" t="s">
        <v>1717</v>
      </c>
      <c r="K972" s="661" t="s">
        <v>1668</v>
      </c>
      <c r="L972" s="662">
        <v>2332.92</v>
      </c>
      <c r="M972" s="662">
        <v>16330.44</v>
      </c>
      <c r="N972" s="661">
        <v>7</v>
      </c>
      <c r="O972" s="742">
        <v>5.5</v>
      </c>
      <c r="P972" s="662">
        <v>13997.52</v>
      </c>
      <c r="Q972" s="677">
        <v>0.8571428571428571</v>
      </c>
      <c r="R972" s="661">
        <v>6</v>
      </c>
      <c r="S972" s="677">
        <v>0.8571428571428571</v>
      </c>
      <c r="T972" s="742">
        <v>4.5</v>
      </c>
      <c r="U972" s="700">
        <v>0.81818181818181823</v>
      </c>
    </row>
    <row r="973" spans="1:21" ht="14.4" customHeight="1" x14ac:dyDescent="0.3">
      <c r="A973" s="660">
        <v>50</v>
      </c>
      <c r="B973" s="661" t="s">
        <v>580</v>
      </c>
      <c r="C973" s="661">
        <v>89301502</v>
      </c>
      <c r="D973" s="740" t="s">
        <v>4514</v>
      </c>
      <c r="E973" s="741" t="s">
        <v>3096</v>
      </c>
      <c r="F973" s="661" t="s">
        <v>3085</v>
      </c>
      <c r="G973" s="661" t="s">
        <v>3167</v>
      </c>
      <c r="H973" s="661" t="s">
        <v>1608</v>
      </c>
      <c r="I973" s="661" t="s">
        <v>1723</v>
      </c>
      <c r="J973" s="661" t="s">
        <v>1717</v>
      </c>
      <c r="K973" s="661" t="s">
        <v>1671</v>
      </c>
      <c r="L973" s="662">
        <v>2916.16</v>
      </c>
      <c r="M973" s="662">
        <v>2916.16</v>
      </c>
      <c r="N973" s="661">
        <v>1</v>
      </c>
      <c r="O973" s="742">
        <v>1</v>
      </c>
      <c r="P973" s="662">
        <v>2916.16</v>
      </c>
      <c r="Q973" s="677">
        <v>1</v>
      </c>
      <c r="R973" s="661">
        <v>1</v>
      </c>
      <c r="S973" s="677">
        <v>1</v>
      </c>
      <c r="T973" s="742">
        <v>1</v>
      </c>
      <c r="U973" s="700">
        <v>1</v>
      </c>
    </row>
    <row r="974" spans="1:21" ht="14.4" customHeight="1" x14ac:dyDescent="0.3">
      <c r="A974" s="660">
        <v>50</v>
      </c>
      <c r="B974" s="661" t="s">
        <v>580</v>
      </c>
      <c r="C974" s="661">
        <v>89301502</v>
      </c>
      <c r="D974" s="740" t="s">
        <v>4514</v>
      </c>
      <c r="E974" s="741" t="s">
        <v>3096</v>
      </c>
      <c r="F974" s="661" t="s">
        <v>3085</v>
      </c>
      <c r="G974" s="661" t="s">
        <v>3905</v>
      </c>
      <c r="H974" s="661" t="s">
        <v>581</v>
      </c>
      <c r="I974" s="661" t="s">
        <v>2522</v>
      </c>
      <c r="J974" s="661" t="s">
        <v>1624</v>
      </c>
      <c r="K974" s="661" t="s">
        <v>3906</v>
      </c>
      <c r="L974" s="662">
        <v>50.62</v>
      </c>
      <c r="M974" s="662">
        <v>151.85999999999999</v>
      </c>
      <c r="N974" s="661">
        <v>3</v>
      </c>
      <c r="O974" s="742">
        <v>0.5</v>
      </c>
      <c r="P974" s="662">
        <v>151.85999999999999</v>
      </c>
      <c r="Q974" s="677">
        <v>1</v>
      </c>
      <c r="R974" s="661">
        <v>3</v>
      </c>
      <c r="S974" s="677">
        <v>1</v>
      </c>
      <c r="T974" s="742">
        <v>0.5</v>
      </c>
      <c r="U974" s="700">
        <v>1</v>
      </c>
    </row>
    <row r="975" spans="1:21" ht="14.4" customHeight="1" x14ac:dyDescent="0.3">
      <c r="A975" s="660">
        <v>50</v>
      </c>
      <c r="B975" s="661" t="s">
        <v>580</v>
      </c>
      <c r="C975" s="661">
        <v>89301502</v>
      </c>
      <c r="D975" s="740" t="s">
        <v>4514</v>
      </c>
      <c r="E975" s="741" t="s">
        <v>3096</v>
      </c>
      <c r="F975" s="661" t="s">
        <v>3085</v>
      </c>
      <c r="G975" s="661" t="s">
        <v>3168</v>
      </c>
      <c r="H975" s="661" t="s">
        <v>1608</v>
      </c>
      <c r="I975" s="661" t="s">
        <v>1831</v>
      </c>
      <c r="J975" s="661" t="s">
        <v>1832</v>
      </c>
      <c r="K975" s="661" t="s">
        <v>1833</v>
      </c>
      <c r="L975" s="662">
        <v>55.38</v>
      </c>
      <c r="M975" s="662">
        <v>498.42000000000007</v>
      </c>
      <c r="N975" s="661">
        <v>9</v>
      </c>
      <c r="O975" s="742">
        <v>1.5</v>
      </c>
      <c r="P975" s="662">
        <v>498.42000000000007</v>
      </c>
      <c r="Q975" s="677">
        <v>1</v>
      </c>
      <c r="R975" s="661">
        <v>9</v>
      </c>
      <c r="S975" s="677">
        <v>1</v>
      </c>
      <c r="T975" s="742">
        <v>1.5</v>
      </c>
      <c r="U975" s="700">
        <v>1</v>
      </c>
    </row>
    <row r="976" spans="1:21" ht="14.4" customHeight="1" x14ac:dyDescent="0.3">
      <c r="A976" s="660">
        <v>50</v>
      </c>
      <c r="B976" s="661" t="s">
        <v>580</v>
      </c>
      <c r="C976" s="661">
        <v>89301502</v>
      </c>
      <c r="D976" s="740" t="s">
        <v>4514</v>
      </c>
      <c r="E976" s="741" t="s">
        <v>3096</v>
      </c>
      <c r="F976" s="661" t="s">
        <v>3085</v>
      </c>
      <c r="G976" s="661" t="s">
        <v>3907</v>
      </c>
      <c r="H976" s="661" t="s">
        <v>581</v>
      </c>
      <c r="I976" s="661" t="s">
        <v>3908</v>
      </c>
      <c r="J976" s="661" t="s">
        <v>3909</v>
      </c>
      <c r="K976" s="661" t="s">
        <v>3696</v>
      </c>
      <c r="L976" s="662">
        <v>19.66</v>
      </c>
      <c r="M976" s="662">
        <v>58.980000000000004</v>
      </c>
      <c r="N976" s="661">
        <v>3</v>
      </c>
      <c r="O976" s="742">
        <v>1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50</v>
      </c>
      <c r="B977" s="661" t="s">
        <v>580</v>
      </c>
      <c r="C977" s="661">
        <v>89301502</v>
      </c>
      <c r="D977" s="740" t="s">
        <v>4514</v>
      </c>
      <c r="E977" s="741" t="s">
        <v>3096</v>
      </c>
      <c r="F977" s="661" t="s">
        <v>3085</v>
      </c>
      <c r="G977" s="661" t="s">
        <v>3254</v>
      </c>
      <c r="H977" s="661" t="s">
        <v>1608</v>
      </c>
      <c r="I977" s="661" t="s">
        <v>1689</v>
      </c>
      <c r="J977" s="661" t="s">
        <v>1690</v>
      </c>
      <c r="K977" s="661" t="s">
        <v>2931</v>
      </c>
      <c r="L977" s="662">
        <v>97.97</v>
      </c>
      <c r="M977" s="662">
        <v>195.94</v>
      </c>
      <c r="N977" s="661">
        <v>2</v>
      </c>
      <c r="O977" s="742">
        <v>1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50</v>
      </c>
      <c r="B978" s="661" t="s">
        <v>580</v>
      </c>
      <c r="C978" s="661">
        <v>89301502</v>
      </c>
      <c r="D978" s="740" t="s">
        <v>4514</v>
      </c>
      <c r="E978" s="741" t="s">
        <v>3096</v>
      </c>
      <c r="F978" s="661" t="s">
        <v>3085</v>
      </c>
      <c r="G978" s="661" t="s">
        <v>3910</v>
      </c>
      <c r="H978" s="661" t="s">
        <v>581</v>
      </c>
      <c r="I978" s="661" t="s">
        <v>3911</v>
      </c>
      <c r="J978" s="661" t="s">
        <v>1411</v>
      </c>
      <c r="K978" s="661" t="s">
        <v>1412</v>
      </c>
      <c r="L978" s="662">
        <v>169</v>
      </c>
      <c r="M978" s="662">
        <v>1352</v>
      </c>
      <c r="N978" s="661">
        <v>8</v>
      </c>
      <c r="O978" s="742">
        <v>2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50</v>
      </c>
      <c r="B979" s="661" t="s">
        <v>580</v>
      </c>
      <c r="C979" s="661">
        <v>89301502</v>
      </c>
      <c r="D979" s="740" t="s">
        <v>4514</v>
      </c>
      <c r="E979" s="741" t="s">
        <v>3096</v>
      </c>
      <c r="F979" s="661" t="s">
        <v>3085</v>
      </c>
      <c r="G979" s="661" t="s">
        <v>3172</v>
      </c>
      <c r="H979" s="661" t="s">
        <v>581</v>
      </c>
      <c r="I979" s="661" t="s">
        <v>1098</v>
      </c>
      <c r="J979" s="661" t="s">
        <v>1081</v>
      </c>
      <c r="K979" s="661" t="s">
        <v>632</v>
      </c>
      <c r="L979" s="662">
        <v>202.25</v>
      </c>
      <c r="M979" s="662">
        <v>606.75</v>
      </c>
      <c r="N979" s="661">
        <v>3</v>
      </c>
      <c r="O979" s="742">
        <v>3</v>
      </c>
      <c r="P979" s="662">
        <v>202.25</v>
      </c>
      <c r="Q979" s="677">
        <v>0.33333333333333331</v>
      </c>
      <c r="R979" s="661">
        <v>1</v>
      </c>
      <c r="S979" s="677">
        <v>0.33333333333333331</v>
      </c>
      <c r="T979" s="742">
        <v>1</v>
      </c>
      <c r="U979" s="700">
        <v>0.33333333333333331</v>
      </c>
    </row>
    <row r="980" spans="1:21" ht="14.4" customHeight="1" x14ac:dyDescent="0.3">
      <c r="A980" s="660">
        <v>50</v>
      </c>
      <c r="B980" s="661" t="s">
        <v>580</v>
      </c>
      <c r="C980" s="661">
        <v>89301502</v>
      </c>
      <c r="D980" s="740" t="s">
        <v>4514</v>
      </c>
      <c r="E980" s="741" t="s">
        <v>3096</v>
      </c>
      <c r="F980" s="661" t="s">
        <v>3085</v>
      </c>
      <c r="G980" s="661" t="s">
        <v>3172</v>
      </c>
      <c r="H980" s="661" t="s">
        <v>581</v>
      </c>
      <c r="I980" s="661" t="s">
        <v>1446</v>
      </c>
      <c r="J980" s="661" t="s">
        <v>1447</v>
      </c>
      <c r="K980" s="661" t="s">
        <v>3912</v>
      </c>
      <c r="L980" s="662">
        <v>404.48</v>
      </c>
      <c r="M980" s="662">
        <v>808.96</v>
      </c>
      <c r="N980" s="661">
        <v>2</v>
      </c>
      <c r="O980" s="742">
        <v>1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50</v>
      </c>
      <c r="B981" s="661" t="s">
        <v>580</v>
      </c>
      <c r="C981" s="661">
        <v>89301502</v>
      </c>
      <c r="D981" s="740" t="s">
        <v>4514</v>
      </c>
      <c r="E981" s="741" t="s">
        <v>3096</v>
      </c>
      <c r="F981" s="661" t="s">
        <v>3085</v>
      </c>
      <c r="G981" s="661" t="s">
        <v>3172</v>
      </c>
      <c r="H981" s="661" t="s">
        <v>581</v>
      </c>
      <c r="I981" s="661" t="s">
        <v>1446</v>
      </c>
      <c r="J981" s="661" t="s">
        <v>1447</v>
      </c>
      <c r="K981" s="661" t="s">
        <v>3912</v>
      </c>
      <c r="L981" s="662">
        <v>302.77999999999997</v>
      </c>
      <c r="M981" s="662">
        <v>605.55999999999995</v>
      </c>
      <c r="N981" s="661">
        <v>2</v>
      </c>
      <c r="O981" s="742">
        <v>1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50</v>
      </c>
      <c r="B982" s="661" t="s">
        <v>580</v>
      </c>
      <c r="C982" s="661">
        <v>89301502</v>
      </c>
      <c r="D982" s="740" t="s">
        <v>4514</v>
      </c>
      <c r="E982" s="741" t="s">
        <v>3096</v>
      </c>
      <c r="F982" s="661" t="s">
        <v>3085</v>
      </c>
      <c r="G982" s="661" t="s">
        <v>3172</v>
      </c>
      <c r="H982" s="661" t="s">
        <v>581</v>
      </c>
      <c r="I982" s="661" t="s">
        <v>3913</v>
      </c>
      <c r="J982" s="661" t="s">
        <v>3534</v>
      </c>
      <c r="K982" s="661" t="s">
        <v>1918</v>
      </c>
      <c r="L982" s="662">
        <v>202.25</v>
      </c>
      <c r="M982" s="662">
        <v>202.25</v>
      </c>
      <c r="N982" s="661">
        <v>1</v>
      </c>
      <c r="O982" s="742">
        <v>0.5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50</v>
      </c>
      <c r="B983" s="661" t="s">
        <v>580</v>
      </c>
      <c r="C983" s="661">
        <v>89301502</v>
      </c>
      <c r="D983" s="740" t="s">
        <v>4514</v>
      </c>
      <c r="E983" s="741" t="s">
        <v>3096</v>
      </c>
      <c r="F983" s="661" t="s">
        <v>3085</v>
      </c>
      <c r="G983" s="661" t="s">
        <v>3535</v>
      </c>
      <c r="H983" s="661" t="s">
        <v>581</v>
      </c>
      <c r="I983" s="661" t="s">
        <v>1454</v>
      </c>
      <c r="J983" s="661" t="s">
        <v>1169</v>
      </c>
      <c r="K983" s="661" t="s">
        <v>1295</v>
      </c>
      <c r="L983" s="662">
        <v>610.14</v>
      </c>
      <c r="M983" s="662">
        <v>610.14</v>
      </c>
      <c r="N983" s="661">
        <v>1</v>
      </c>
      <c r="O983" s="742">
        <v>0.5</v>
      </c>
      <c r="P983" s="662">
        <v>610.14</v>
      </c>
      <c r="Q983" s="677">
        <v>1</v>
      </c>
      <c r="R983" s="661">
        <v>1</v>
      </c>
      <c r="S983" s="677">
        <v>1</v>
      </c>
      <c r="T983" s="742">
        <v>0.5</v>
      </c>
      <c r="U983" s="700">
        <v>1</v>
      </c>
    </row>
    <row r="984" spans="1:21" ht="14.4" customHeight="1" x14ac:dyDescent="0.3">
      <c r="A984" s="660">
        <v>50</v>
      </c>
      <c r="B984" s="661" t="s">
        <v>580</v>
      </c>
      <c r="C984" s="661">
        <v>89301502</v>
      </c>
      <c r="D984" s="740" t="s">
        <v>4514</v>
      </c>
      <c r="E984" s="741" t="s">
        <v>3096</v>
      </c>
      <c r="F984" s="661" t="s">
        <v>3085</v>
      </c>
      <c r="G984" s="661" t="s">
        <v>3914</v>
      </c>
      <c r="H984" s="661" t="s">
        <v>581</v>
      </c>
      <c r="I984" s="661" t="s">
        <v>3915</v>
      </c>
      <c r="J984" s="661" t="s">
        <v>3916</v>
      </c>
      <c r="K984" s="661" t="s">
        <v>3917</v>
      </c>
      <c r="L984" s="662">
        <v>224.9</v>
      </c>
      <c r="M984" s="662">
        <v>224.9</v>
      </c>
      <c r="N984" s="661">
        <v>1</v>
      </c>
      <c r="O984" s="742">
        <v>1</v>
      </c>
      <c r="P984" s="662">
        <v>224.9</v>
      </c>
      <c r="Q984" s="677">
        <v>1</v>
      </c>
      <c r="R984" s="661">
        <v>1</v>
      </c>
      <c r="S984" s="677">
        <v>1</v>
      </c>
      <c r="T984" s="742">
        <v>1</v>
      </c>
      <c r="U984" s="700">
        <v>1</v>
      </c>
    </row>
    <row r="985" spans="1:21" ht="14.4" customHeight="1" x14ac:dyDescent="0.3">
      <c r="A985" s="660">
        <v>50</v>
      </c>
      <c r="B985" s="661" t="s">
        <v>580</v>
      </c>
      <c r="C985" s="661">
        <v>89301502</v>
      </c>
      <c r="D985" s="740" t="s">
        <v>4514</v>
      </c>
      <c r="E985" s="741" t="s">
        <v>3096</v>
      </c>
      <c r="F985" s="661" t="s">
        <v>3085</v>
      </c>
      <c r="G985" s="661" t="s">
        <v>3261</v>
      </c>
      <c r="H985" s="661" t="s">
        <v>581</v>
      </c>
      <c r="I985" s="661" t="s">
        <v>1375</v>
      </c>
      <c r="J985" s="661" t="s">
        <v>3736</v>
      </c>
      <c r="K985" s="661" t="s">
        <v>3547</v>
      </c>
      <c r="L985" s="662">
        <v>91.52</v>
      </c>
      <c r="M985" s="662">
        <v>549.12</v>
      </c>
      <c r="N985" s="661">
        <v>6</v>
      </c>
      <c r="O985" s="742">
        <v>1.5</v>
      </c>
      <c r="P985" s="662">
        <v>549.12</v>
      </c>
      <c r="Q985" s="677">
        <v>1</v>
      </c>
      <c r="R985" s="661">
        <v>6</v>
      </c>
      <c r="S985" s="677">
        <v>1</v>
      </c>
      <c r="T985" s="742">
        <v>1.5</v>
      </c>
      <c r="U985" s="700">
        <v>1</v>
      </c>
    </row>
    <row r="986" spans="1:21" ht="14.4" customHeight="1" x14ac:dyDescent="0.3">
      <c r="A986" s="660">
        <v>50</v>
      </c>
      <c r="B986" s="661" t="s">
        <v>580</v>
      </c>
      <c r="C986" s="661">
        <v>89301502</v>
      </c>
      <c r="D986" s="740" t="s">
        <v>4514</v>
      </c>
      <c r="E986" s="741" t="s">
        <v>3096</v>
      </c>
      <c r="F986" s="661" t="s">
        <v>3085</v>
      </c>
      <c r="G986" s="661" t="s">
        <v>3261</v>
      </c>
      <c r="H986" s="661" t="s">
        <v>581</v>
      </c>
      <c r="I986" s="661" t="s">
        <v>1375</v>
      </c>
      <c r="J986" s="661" t="s">
        <v>3736</v>
      </c>
      <c r="K986" s="661" t="s">
        <v>3547</v>
      </c>
      <c r="L986" s="662">
        <v>103.62</v>
      </c>
      <c r="M986" s="662">
        <v>103.62</v>
      </c>
      <c r="N986" s="661">
        <v>1</v>
      </c>
      <c r="O986" s="742">
        <v>1</v>
      </c>
      <c r="P986" s="662">
        <v>103.62</v>
      </c>
      <c r="Q986" s="677">
        <v>1</v>
      </c>
      <c r="R986" s="661">
        <v>1</v>
      </c>
      <c r="S986" s="677">
        <v>1</v>
      </c>
      <c r="T986" s="742">
        <v>1</v>
      </c>
      <c r="U986" s="700">
        <v>1</v>
      </c>
    </row>
    <row r="987" spans="1:21" ht="14.4" customHeight="1" x14ac:dyDescent="0.3">
      <c r="A987" s="660">
        <v>50</v>
      </c>
      <c r="B987" s="661" t="s">
        <v>580</v>
      </c>
      <c r="C987" s="661">
        <v>89301502</v>
      </c>
      <c r="D987" s="740" t="s">
        <v>4514</v>
      </c>
      <c r="E987" s="741" t="s">
        <v>3096</v>
      </c>
      <c r="F987" s="661" t="s">
        <v>3085</v>
      </c>
      <c r="G987" s="661" t="s">
        <v>3541</v>
      </c>
      <c r="H987" s="661" t="s">
        <v>581</v>
      </c>
      <c r="I987" s="661" t="s">
        <v>3918</v>
      </c>
      <c r="J987" s="661" t="s">
        <v>3919</v>
      </c>
      <c r="K987" s="661" t="s">
        <v>3920</v>
      </c>
      <c r="L987" s="662">
        <v>334.76</v>
      </c>
      <c r="M987" s="662">
        <v>6025.68</v>
      </c>
      <c r="N987" s="661">
        <v>18</v>
      </c>
      <c r="O987" s="742">
        <v>2</v>
      </c>
      <c r="P987" s="662">
        <v>2008.56</v>
      </c>
      <c r="Q987" s="677">
        <v>0.33333333333333331</v>
      </c>
      <c r="R987" s="661">
        <v>6</v>
      </c>
      <c r="S987" s="677">
        <v>0.33333333333333331</v>
      </c>
      <c r="T987" s="742">
        <v>1</v>
      </c>
      <c r="U987" s="700">
        <v>0.5</v>
      </c>
    </row>
    <row r="988" spans="1:21" ht="14.4" customHeight="1" x14ac:dyDescent="0.3">
      <c r="A988" s="660">
        <v>50</v>
      </c>
      <c r="B988" s="661" t="s">
        <v>580</v>
      </c>
      <c r="C988" s="661">
        <v>89301502</v>
      </c>
      <c r="D988" s="740" t="s">
        <v>4514</v>
      </c>
      <c r="E988" s="741" t="s">
        <v>3096</v>
      </c>
      <c r="F988" s="661" t="s">
        <v>3085</v>
      </c>
      <c r="G988" s="661" t="s">
        <v>3178</v>
      </c>
      <c r="H988" s="661" t="s">
        <v>1608</v>
      </c>
      <c r="I988" s="661" t="s">
        <v>1641</v>
      </c>
      <c r="J988" s="661" t="s">
        <v>2972</v>
      </c>
      <c r="K988" s="661" t="s">
        <v>1166</v>
      </c>
      <c r="L988" s="662">
        <v>134.83000000000001</v>
      </c>
      <c r="M988" s="662">
        <v>1078.6400000000001</v>
      </c>
      <c r="N988" s="661">
        <v>8</v>
      </c>
      <c r="O988" s="742">
        <v>2</v>
      </c>
      <c r="P988" s="662">
        <v>674.15000000000009</v>
      </c>
      <c r="Q988" s="677">
        <v>0.625</v>
      </c>
      <c r="R988" s="661">
        <v>5</v>
      </c>
      <c r="S988" s="677">
        <v>0.625</v>
      </c>
      <c r="T988" s="742">
        <v>1.5</v>
      </c>
      <c r="U988" s="700">
        <v>0.75</v>
      </c>
    </row>
    <row r="989" spans="1:21" ht="14.4" customHeight="1" x14ac:dyDescent="0.3">
      <c r="A989" s="660">
        <v>50</v>
      </c>
      <c r="B989" s="661" t="s">
        <v>580</v>
      </c>
      <c r="C989" s="661">
        <v>89301502</v>
      </c>
      <c r="D989" s="740" t="s">
        <v>4514</v>
      </c>
      <c r="E989" s="741" t="s">
        <v>3096</v>
      </c>
      <c r="F989" s="661" t="s">
        <v>3085</v>
      </c>
      <c r="G989" s="661" t="s">
        <v>3178</v>
      </c>
      <c r="H989" s="661" t="s">
        <v>1608</v>
      </c>
      <c r="I989" s="661" t="s">
        <v>1641</v>
      </c>
      <c r="J989" s="661" t="s">
        <v>2972</v>
      </c>
      <c r="K989" s="661" t="s">
        <v>1166</v>
      </c>
      <c r="L989" s="662">
        <v>100.92</v>
      </c>
      <c r="M989" s="662">
        <v>908.28</v>
      </c>
      <c r="N989" s="661">
        <v>9</v>
      </c>
      <c r="O989" s="742">
        <v>2</v>
      </c>
      <c r="P989" s="662">
        <v>605.52</v>
      </c>
      <c r="Q989" s="677">
        <v>0.66666666666666663</v>
      </c>
      <c r="R989" s="661">
        <v>6</v>
      </c>
      <c r="S989" s="677">
        <v>0.66666666666666663</v>
      </c>
      <c r="T989" s="742">
        <v>1.5</v>
      </c>
      <c r="U989" s="700">
        <v>0.75</v>
      </c>
    </row>
    <row r="990" spans="1:21" ht="14.4" customHeight="1" x14ac:dyDescent="0.3">
      <c r="A990" s="660">
        <v>50</v>
      </c>
      <c r="B990" s="661" t="s">
        <v>580</v>
      </c>
      <c r="C990" s="661">
        <v>89301502</v>
      </c>
      <c r="D990" s="740" t="s">
        <v>4514</v>
      </c>
      <c r="E990" s="741" t="s">
        <v>3096</v>
      </c>
      <c r="F990" s="661" t="s">
        <v>3085</v>
      </c>
      <c r="G990" s="661" t="s">
        <v>3178</v>
      </c>
      <c r="H990" s="661" t="s">
        <v>1608</v>
      </c>
      <c r="I990" s="661" t="s">
        <v>1708</v>
      </c>
      <c r="J990" s="661" t="s">
        <v>2973</v>
      </c>
      <c r="K990" s="661" t="s">
        <v>1078</v>
      </c>
      <c r="L990" s="662">
        <v>67.42</v>
      </c>
      <c r="M990" s="662">
        <v>606.78</v>
      </c>
      <c r="N990" s="661">
        <v>9</v>
      </c>
      <c r="O990" s="742">
        <v>2</v>
      </c>
      <c r="P990" s="662">
        <v>404.52</v>
      </c>
      <c r="Q990" s="677">
        <v>0.66666666666666663</v>
      </c>
      <c r="R990" s="661">
        <v>6</v>
      </c>
      <c r="S990" s="677">
        <v>0.66666666666666663</v>
      </c>
      <c r="T990" s="742">
        <v>1.5</v>
      </c>
      <c r="U990" s="700">
        <v>0.75</v>
      </c>
    </row>
    <row r="991" spans="1:21" ht="14.4" customHeight="1" x14ac:dyDescent="0.3">
      <c r="A991" s="660">
        <v>50</v>
      </c>
      <c r="B991" s="661" t="s">
        <v>580</v>
      </c>
      <c r="C991" s="661">
        <v>89301502</v>
      </c>
      <c r="D991" s="740" t="s">
        <v>4514</v>
      </c>
      <c r="E991" s="741" t="s">
        <v>3096</v>
      </c>
      <c r="F991" s="661" t="s">
        <v>3085</v>
      </c>
      <c r="G991" s="661" t="s">
        <v>3178</v>
      </c>
      <c r="H991" s="661" t="s">
        <v>1608</v>
      </c>
      <c r="I991" s="661" t="s">
        <v>1708</v>
      </c>
      <c r="J991" s="661" t="s">
        <v>2973</v>
      </c>
      <c r="K991" s="661" t="s">
        <v>1078</v>
      </c>
      <c r="L991" s="662">
        <v>50.47</v>
      </c>
      <c r="M991" s="662">
        <v>151.41</v>
      </c>
      <c r="N991" s="661">
        <v>3</v>
      </c>
      <c r="O991" s="742">
        <v>1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50</v>
      </c>
      <c r="B992" s="661" t="s">
        <v>580</v>
      </c>
      <c r="C992" s="661">
        <v>89301502</v>
      </c>
      <c r="D992" s="740" t="s">
        <v>4514</v>
      </c>
      <c r="E992" s="741" t="s">
        <v>3096</v>
      </c>
      <c r="F992" s="661" t="s">
        <v>3085</v>
      </c>
      <c r="G992" s="661" t="s">
        <v>3776</v>
      </c>
      <c r="H992" s="661" t="s">
        <v>581</v>
      </c>
      <c r="I992" s="661" t="s">
        <v>3921</v>
      </c>
      <c r="J992" s="661" t="s">
        <v>958</v>
      </c>
      <c r="K992" s="661" t="s">
        <v>3922</v>
      </c>
      <c r="L992" s="662">
        <v>330.74</v>
      </c>
      <c r="M992" s="662">
        <v>661.48</v>
      </c>
      <c r="N992" s="661">
        <v>2</v>
      </c>
      <c r="O992" s="742">
        <v>1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50</v>
      </c>
      <c r="B993" s="661" t="s">
        <v>580</v>
      </c>
      <c r="C993" s="661">
        <v>89301502</v>
      </c>
      <c r="D993" s="740" t="s">
        <v>4514</v>
      </c>
      <c r="E993" s="741" t="s">
        <v>3096</v>
      </c>
      <c r="F993" s="661" t="s">
        <v>3085</v>
      </c>
      <c r="G993" s="661" t="s">
        <v>3776</v>
      </c>
      <c r="H993" s="661" t="s">
        <v>581</v>
      </c>
      <c r="I993" s="661" t="s">
        <v>957</v>
      </c>
      <c r="J993" s="661" t="s">
        <v>958</v>
      </c>
      <c r="K993" s="661" t="s">
        <v>3777</v>
      </c>
      <c r="L993" s="662">
        <v>110.25</v>
      </c>
      <c r="M993" s="662">
        <v>330.75</v>
      </c>
      <c r="N993" s="661">
        <v>3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50</v>
      </c>
      <c r="B994" s="661" t="s">
        <v>580</v>
      </c>
      <c r="C994" s="661">
        <v>89301502</v>
      </c>
      <c r="D994" s="740" t="s">
        <v>4514</v>
      </c>
      <c r="E994" s="741" t="s">
        <v>3096</v>
      </c>
      <c r="F994" s="661" t="s">
        <v>3085</v>
      </c>
      <c r="G994" s="661" t="s">
        <v>3923</v>
      </c>
      <c r="H994" s="661" t="s">
        <v>581</v>
      </c>
      <c r="I994" s="661" t="s">
        <v>3924</v>
      </c>
      <c r="J994" s="661" t="s">
        <v>3925</v>
      </c>
      <c r="K994" s="661" t="s">
        <v>1695</v>
      </c>
      <c r="L994" s="662">
        <v>1905.38</v>
      </c>
      <c r="M994" s="662">
        <v>7621.52</v>
      </c>
      <c r="N994" s="661">
        <v>4</v>
      </c>
      <c r="O994" s="742">
        <v>1</v>
      </c>
      <c r="P994" s="662">
        <v>7621.52</v>
      </c>
      <c r="Q994" s="677">
        <v>1</v>
      </c>
      <c r="R994" s="661">
        <v>4</v>
      </c>
      <c r="S994" s="677">
        <v>1</v>
      </c>
      <c r="T994" s="742">
        <v>1</v>
      </c>
      <c r="U994" s="700">
        <v>1</v>
      </c>
    </row>
    <row r="995" spans="1:21" ht="14.4" customHeight="1" x14ac:dyDescent="0.3">
      <c r="A995" s="660">
        <v>50</v>
      </c>
      <c r="B995" s="661" t="s">
        <v>580</v>
      </c>
      <c r="C995" s="661">
        <v>89301502</v>
      </c>
      <c r="D995" s="740" t="s">
        <v>4514</v>
      </c>
      <c r="E995" s="741" t="s">
        <v>3096</v>
      </c>
      <c r="F995" s="661" t="s">
        <v>3085</v>
      </c>
      <c r="G995" s="661" t="s">
        <v>3271</v>
      </c>
      <c r="H995" s="661" t="s">
        <v>1608</v>
      </c>
      <c r="I995" s="661" t="s">
        <v>3926</v>
      </c>
      <c r="J995" s="661" t="s">
        <v>3273</v>
      </c>
      <c r="K995" s="661" t="s">
        <v>3840</v>
      </c>
      <c r="L995" s="662">
        <v>605.65</v>
      </c>
      <c r="M995" s="662">
        <v>3028.25</v>
      </c>
      <c r="N995" s="661">
        <v>5</v>
      </c>
      <c r="O995" s="742">
        <v>4</v>
      </c>
      <c r="P995" s="662">
        <v>1211.3</v>
      </c>
      <c r="Q995" s="677">
        <v>0.39999999999999997</v>
      </c>
      <c r="R995" s="661">
        <v>2</v>
      </c>
      <c r="S995" s="677">
        <v>0.4</v>
      </c>
      <c r="T995" s="742">
        <v>1</v>
      </c>
      <c r="U995" s="700">
        <v>0.25</v>
      </c>
    </row>
    <row r="996" spans="1:21" ht="14.4" customHeight="1" x14ac:dyDescent="0.3">
      <c r="A996" s="660">
        <v>50</v>
      </c>
      <c r="B996" s="661" t="s">
        <v>580</v>
      </c>
      <c r="C996" s="661">
        <v>89301502</v>
      </c>
      <c r="D996" s="740" t="s">
        <v>4514</v>
      </c>
      <c r="E996" s="741" t="s">
        <v>3096</v>
      </c>
      <c r="F996" s="661" t="s">
        <v>3085</v>
      </c>
      <c r="G996" s="661" t="s">
        <v>3271</v>
      </c>
      <c r="H996" s="661" t="s">
        <v>1608</v>
      </c>
      <c r="I996" s="661" t="s">
        <v>3274</v>
      </c>
      <c r="J996" s="661" t="s">
        <v>1828</v>
      </c>
      <c r="K996" s="661" t="s">
        <v>617</v>
      </c>
      <c r="L996" s="662">
        <v>312.54000000000002</v>
      </c>
      <c r="M996" s="662">
        <v>312.54000000000002</v>
      </c>
      <c r="N996" s="661">
        <v>1</v>
      </c>
      <c r="O996" s="742">
        <v>0.5</v>
      </c>
      <c r="P996" s="662">
        <v>312.54000000000002</v>
      </c>
      <c r="Q996" s="677">
        <v>1</v>
      </c>
      <c r="R996" s="661">
        <v>1</v>
      </c>
      <c r="S996" s="677">
        <v>1</v>
      </c>
      <c r="T996" s="742">
        <v>0.5</v>
      </c>
      <c r="U996" s="700">
        <v>1</v>
      </c>
    </row>
    <row r="997" spans="1:21" ht="14.4" customHeight="1" x14ac:dyDescent="0.3">
      <c r="A997" s="660">
        <v>50</v>
      </c>
      <c r="B997" s="661" t="s">
        <v>580</v>
      </c>
      <c r="C997" s="661">
        <v>89301502</v>
      </c>
      <c r="D997" s="740" t="s">
        <v>4514</v>
      </c>
      <c r="E997" s="741" t="s">
        <v>3096</v>
      </c>
      <c r="F997" s="661" t="s">
        <v>3085</v>
      </c>
      <c r="G997" s="661" t="s">
        <v>3271</v>
      </c>
      <c r="H997" s="661" t="s">
        <v>1608</v>
      </c>
      <c r="I997" s="661" t="s">
        <v>1827</v>
      </c>
      <c r="J997" s="661" t="s">
        <v>1828</v>
      </c>
      <c r="K997" s="661" t="s">
        <v>1829</v>
      </c>
      <c r="L997" s="662">
        <v>937.62</v>
      </c>
      <c r="M997" s="662">
        <v>937.62</v>
      </c>
      <c r="N997" s="661">
        <v>1</v>
      </c>
      <c r="O997" s="742">
        <v>0.5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50</v>
      </c>
      <c r="B998" s="661" t="s">
        <v>580</v>
      </c>
      <c r="C998" s="661">
        <v>89301502</v>
      </c>
      <c r="D998" s="740" t="s">
        <v>4514</v>
      </c>
      <c r="E998" s="741" t="s">
        <v>3096</v>
      </c>
      <c r="F998" s="661" t="s">
        <v>3085</v>
      </c>
      <c r="G998" s="661" t="s">
        <v>3182</v>
      </c>
      <c r="H998" s="661" t="s">
        <v>581</v>
      </c>
      <c r="I998" s="661" t="s">
        <v>3275</v>
      </c>
      <c r="J998" s="661" t="s">
        <v>1150</v>
      </c>
      <c r="K998" s="661" t="s">
        <v>3276</v>
      </c>
      <c r="L998" s="662">
        <v>0</v>
      </c>
      <c r="M998" s="662">
        <v>0</v>
      </c>
      <c r="N998" s="661">
        <v>2</v>
      </c>
      <c r="O998" s="742">
        <v>0.5</v>
      </c>
      <c r="P998" s="662">
        <v>0</v>
      </c>
      <c r="Q998" s="677"/>
      <c r="R998" s="661">
        <v>2</v>
      </c>
      <c r="S998" s="677">
        <v>1</v>
      </c>
      <c r="T998" s="742">
        <v>0.5</v>
      </c>
      <c r="U998" s="700">
        <v>1</v>
      </c>
    </row>
    <row r="999" spans="1:21" ht="14.4" customHeight="1" x14ac:dyDescent="0.3">
      <c r="A999" s="660">
        <v>50</v>
      </c>
      <c r="B999" s="661" t="s">
        <v>580</v>
      </c>
      <c r="C999" s="661">
        <v>89301502</v>
      </c>
      <c r="D999" s="740" t="s">
        <v>4514</v>
      </c>
      <c r="E999" s="741" t="s">
        <v>3096</v>
      </c>
      <c r="F999" s="661" t="s">
        <v>3085</v>
      </c>
      <c r="G999" s="661" t="s">
        <v>3792</v>
      </c>
      <c r="H999" s="661" t="s">
        <v>1608</v>
      </c>
      <c r="I999" s="661" t="s">
        <v>3927</v>
      </c>
      <c r="J999" s="661" t="s">
        <v>3928</v>
      </c>
      <c r="K999" s="661" t="s">
        <v>2574</v>
      </c>
      <c r="L999" s="662">
        <v>108.83</v>
      </c>
      <c r="M999" s="662">
        <v>435.32</v>
      </c>
      <c r="N999" s="661">
        <v>4</v>
      </c>
      <c r="O999" s="742">
        <v>2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50</v>
      </c>
      <c r="B1000" s="661" t="s">
        <v>580</v>
      </c>
      <c r="C1000" s="661">
        <v>89301502</v>
      </c>
      <c r="D1000" s="740" t="s">
        <v>4514</v>
      </c>
      <c r="E1000" s="741" t="s">
        <v>3096</v>
      </c>
      <c r="F1000" s="661" t="s">
        <v>3085</v>
      </c>
      <c r="G1000" s="661" t="s">
        <v>3279</v>
      </c>
      <c r="H1000" s="661" t="s">
        <v>581</v>
      </c>
      <c r="I1000" s="661" t="s">
        <v>821</v>
      </c>
      <c r="J1000" s="661" t="s">
        <v>822</v>
      </c>
      <c r="K1000" s="661" t="s">
        <v>3280</v>
      </c>
      <c r="L1000" s="662">
        <v>219.94</v>
      </c>
      <c r="M1000" s="662">
        <v>439.88</v>
      </c>
      <c r="N1000" s="661">
        <v>2</v>
      </c>
      <c r="O1000" s="742">
        <v>1</v>
      </c>
      <c r="P1000" s="662">
        <v>439.88</v>
      </c>
      <c r="Q1000" s="677">
        <v>1</v>
      </c>
      <c r="R1000" s="661">
        <v>2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50</v>
      </c>
      <c r="B1001" s="661" t="s">
        <v>580</v>
      </c>
      <c r="C1001" s="661">
        <v>89301502</v>
      </c>
      <c r="D1001" s="740" t="s">
        <v>4514</v>
      </c>
      <c r="E1001" s="741" t="s">
        <v>3096</v>
      </c>
      <c r="F1001" s="661" t="s">
        <v>3085</v>
      </c>
      <c r="G1001" s="661" t="s">
        <v>3283</v>
      </c>
      <c r="H1001" s="661" t="s">
        <v>581</v>
      </c>
      <c r="I1001" s="661" t="s">
        <v>2009</v>
      </c>
      <c r="J1001" s="661" t="s">
        <v>2010</v>
      </c>
      <c r="K1001" s="661" t="s">
        <v>3284</v>
      </c>
      <c r="L1001" s="662">
        <v>194.73</v>
      </c>
      <c r="M1001" s="662">
        <v>389.46</v>
      </c>
      <c r="N1001" s="661">
        <v>2</v>
      </c>
      <c r="O1001" s="742">
        <v>0.5</v>
      </c>
      <c r="P1001" s="662">
        <v>389.46</v>
      </c>
      <c r="Q1001" s="677">
        <v>1</v>
      </c>
      <c r="R1001" s="661">
        <v>2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50</v>
      </c>
      <c r="B1002" s="661" t="s">
        <v>580</v>
      </c>
      <c r="C1002" s="661">
        <v>89301502</v>
      </c>
      <c r="D1002" s="740" t="s">
        <v>4514</v>
      </c>
      <c r="E1002" s="741" t="s">
        <v>3096</v>
      </c>
      <c r="F1002" s="661" t="s">
        <v>3085</v>
      </c>
      <c r="G1002" s="661" t="s">
        <v>3929</v>
      </c>
      <c r="H1002" s="661" t="s">
        <v>581</v>
      </c>
      <c r="I1002" s="661" t="s">
        <v>3930</v>
      </c>
      <c r="J1002" s="661" t="s">
        <v>3931</v>
      </c>
      <c r="K1002" s="661" t="s">
        <v>3932</v>
      </c>
      <c r="L1002" s="662">
        <v>94.72</v>
      </c>
      <c r="M1002" s="662">
        <v>94.72</v>
      </c>
      <c r="N1002" s="661">
        <v>1</v>
      </c>
      <c r="O1002" s="742">
        <v>0.5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50</v>
      </c>
      <c r="B1003" s="661" t="s">
        <v>580</v>
      </c>
      <c r="C1003" s="661">
        <v>89301502</v>
      </c>
      <c r="D1003" s="740" t="s">
        <v>4514</v>
      </c>
      <c r="E1003" s="741" t="s">
        <v>3096</v>
      </c>
      <c r="F1003" s="661" t="s">
        <v>3085</v>
      </c>
      <c r="G1003" s="661" t="s">
        <v>3187</v>
      </c>
      <c r="H1003" s="661" t="s">
        <v>1608</v>
      </c>
      <c r="I1003" s="661" t="s">
        <v>1812</v>
      </c>
      <c r="J1003" s="661" t="s">
        <v>1813</v>
      </c>
      <c r="K1003" s="661" t="s">
        <v>1814</v>
      </c>
      <c r="L1003" s="662">
        <v>143.71</v>
      </c>
      <c r="M1003" s="662">
        <v>431.13</v>
      </c>
      <c r="N1003" s="661">
        <v>3</v>
      </c>
      <c r="O1003" s="742">
        <v>1</v>
      </c>
      <c r="P1003" s="662">
        <v>431.13</v>
      </c>
      <c r="Q1003" s="677">
        <v>1</v>
      </c>
      <c r="R1003" s="661">
        <v>3</v>
      </c>
      <c r="S1003" s="677">
        <v>1</v>
      </c>
      <c r="T1003" s="742">
        <v>1</v>
      </c>
      <c r="U1003" s="700">
        <v>1</v>
      </c>
    </row>
    <row r="1004" spans="1:21" ht="14.4" customHeight="1" x14ac:dyDescent="0.3">
      <c r="A1004" s="660">
        <v>50</v>
      </c>
      <c r="B1004" s="661" t="s">
        <v>580</v>
      </c>
      <c r="C1004" s="661">
        <v>89301502</v>
      </c>
      <c r="D1004" s="740" t="s">
        <v>4514</v>
      </c>
      <c r="E1004" s="741" t="s">
        <v>3096</v>
      </c>
      <c r="F1004" s="661" t="s">
        <v>3085</v>
      </c>
      <c r="G1004" s="661" t="s">
        <v>3187</v>
      </c>
      <c r="H1004" s="661" t="s">
        <v>1608</v>
      </c>
      <c r="I1004" s="661" t="s">
        <v>1812</v>
      </c>
      <c r="J1004" s="661" t="s">
        <v>1813</v>
      </c>
      <c r="K1004" s="661" t="s">
        <v>1814</v>
      </c>
      <c r="L1004" s="662">
        <v>143.69999999999999</v>
      </c>
      <c r="M1004" s="662">
        <v>431.09999999999997</v>
      </c>
      <c r="N1004" s="661">
        <v>3</v>
      </c>
      <c r="O1004" s="742">
        <v>1.5</v>
      </c>
      <c r="P1004" s="662">
        <v>143.69999999999999</v>
      </c>
      <c r="Q1004" s="677">
        <v>0.33333333333333331</v>
      </c>
      <c r="R1004" s="661">
        <v>1</v>
      </c>
      <c r="S1004" s="677">
        <v>0.33333333333333331</v>
      </c>
      <c r="T1004" s="742">
        <v>0.5</v>
      </c>
      <c r="U1004" s="700">
        <v>0.33333333333333331</v>
      </c>
    </row>
    <row r="1005" spans="1:21" ht="14.4" customHeight="1" x14ac:dyDescent="0.3">
      <c r="A1005" s="660">
        <v>50</v>
      </c>
      <c r="B1005" s="661" t="s">
        <v>580</v>
      </c>
      <c r="C1005" s="661">
        <v>89301502</v>
      </c>
      <c r="D1005" s="740" t="s">
        <v>4514</v>
      </c>
      <c r="E1005" s="741" t="s">
        <v>3096</v>
      </c>
      <c r="F1005" s="661" t="s">
        <v>3085</v>
      </c>
      <c r="G1005" s="661" t="s">
        <v>3187</v>
      </c>
      <c r="H1005" s="661" t="s">
        <v>1608</v>
      </c>
      <c r="I1005" s="661" t="s">
        <v>3933</v>
      </c>
      <c r="J1005" s="661" t="s">
        <v>1813</v>
      </c>
      <c r="K1005" s="661" t="s">
        <v>3190</v>
      </c>
      <c r="L1005" s="662">
        <v>479.04</v>
      </c>
      <c r="M1005" s="662">
        <v>479.04</v>
      </c>
      <c r="N1005" s="661">
        <v>1</v>
      </c>
      <c r="O1005" s="742">
        <v>0.5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50</v>
      </c>
      <c r="B1006" s="661" t="s">
        <v>580</v>
      </c>
      <c r="C1006" s="661">
        <v>89301502</v>
      </c>
      <c r="D1006" s="740" t="s">
        <v>4514</v>
      </c>
      <c r="E1006" s="741" t="s">
        <v>3096</v>
      </c>
      <c r="F1006" s="661" t="s">
        <v>3085</v>
      </c>
      <c r="G1006" s="661" t="s">
        <v>3187</v>
      </c>
      <c r="H1006" s="661" t="s">
        <v>581</v>
      </c>
      <c r="I1006" s="661" t="s">
        <v>3934</v>
      </c>
      <c r="J1006" s="661" t="s">
        <v>3779</v>
      </c>
      <c r="K1006" s="661" t="s">
        <v>3935</v>
      </c>
      <c r="L1006" s="662">
        <v>402.37</v>
      </c>
      <c r="M1006" s="662">
        <v>402.37</v>
      </c>
      <c r="N1006" s="661">
        <v>1</v>
      </c>
      <c r="O1006" s="742">
        <v>0.5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50</v>
      </c>
      <c r="B1007" s="661" t="s">
        <v>580</v>
      </c>
      <c r="C1007" s="661">
        <v>89301502</v>
      </c>
      <c r="D1007" s="740" t="s">
        <v>4514</v>
      </c>
      <c r="E1007" s="741" t="s">
        <v>3096</v>
      </c>
      <c r="F1007" s="661" t="s">
        <v>3085</v>
      </c>
      <c r="G1007" s="661" t="s">
        <v>3187</v>
      </c>
      <c r="H1007" s="661" t="s">
        <v>581</v>
      </c>
      <c r="I1007" s="661" t="s">
        <v>3778</v>
      </c>
      <c r="J1007" s="661" t="s">
        <v>3779</v>
      </c>
      <c r="K1007" s="661" t="s">
        <v>3711</v>
      </c>
      <c r="L1007" s="662">
        <v>134.12</v>
      </c>
      <c r="M1007" s="662">
        <v>402.36</v>
      </c>
      <c r="N1007" s="661">
        <v>3</v>
      </c>
      <c r="O1007" s="742">
        <v>1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50</v>
      </c>
      <c r="B1008" s="661" t="s">
        <v>580</v>
      </c>
      <c r="C1008" s="661">
        <v>89301502</v>
      </c>
      <c r="D1008" s="740" t="s">
        <v>4514</v>
      </c>
      <c r="E1008" s="741" t="s">
        <v>3096</v>
      </c>
      <c r="F1008" s="661" t="s">
        <v>3085</v>
      </c>
      <c r="G1008" s="661" t="s">
        <v>3793</v>
      </c>
      <c r="H1008" s="661" t="s">
        <v>581</v>
      </c>
      <c r="I1008" s="661" t="s">
        <v>3825</v>
      </c>
      <c r="J1008" s="661" t="s">
        <v>3826</v>
      </c>
      <c r="K1008" s="661" t="s">
        <v>812</v>
      </c>
      <c r="L1008" s="662">
        <v>258.10000000000002</v>
      </c>
      <c r="M1008" s="662">
        <v>774.30000000000007</v>
      </c>
      <c r="N1008" s="661">
        <v>3</v>
      </c>
      <c r="O1008" s="742">
        <v>1</v>
      </c>
      <c r="P1008" s="662">
        <v>774.30000000000007</v>
      </c>
      <c r="Q1008" s="677">
        <v>1</v>
      </c>
      <c r="R1008" s="661">
        <v>3</v>
      </c>
      <c r="S1008" s="677">
        <v>1</v>
      </c>
      <c r="T1008" s="742">
        <v>1</v>
      </c>
      <c r="U1008" s="700">
        <v>1</v>
      </c>
    </row>
    <row r="1009" spans="1:21" ht="14.4" customHeight="1" x14ac:dyDescent="0.3">
      <c r="A1009" s="660">
        <v>50</v>
      </c>
      <c r="B1009" s="661" t="s">
        <v>580</v>
      </c>
      <c r="C1009" s="661">
        <v>89301502</v>
      </c>
      <c r="D1009" s="740" t="s">
        <v>4514</v>
      </c>
      <c r="E1009" s="741" t="s">
        <v>3096</v>
      </c>
      <c r="F1009" s="661" t="s">
        <v>3085</v>
      </c>
      <c r="G1009" s="661" t="s">
        <v>3793</v>
      </c>
      <c r="H1009" s="661" t="s">
        <v>581</v>
      </c>
      <c r="I1009" s="661" t="s">
        <v>3794</v>
      </c>
      <c r="J1009" s="661" t="s">
        <v>3795</v>
      </c>
      <c r="K1009" s="661" t="s">
        <v>812</v>
      </c>
      <c r="L1009" s="662">
        <v>314.95999999999998</v>
      </c>
      <c r="M1009" s="662">
        <v>1259.8399999999999</v>
      </c>
      <c r="N1009" s="661">
        <v>4</v>
      </c>
      <c r="O1009" s="742">
        <v>1</v>
      </c>
      <c r="P1009" s="662">
        <v>1259.8399999999999</v>
      </c>
      <c r="Q1009" s="677">
        <v>1</v>
      </c>
      <c r="R1009" s="661">
        <v>4</v>
      </c>
      <c r="S1009" s="677">
        <v>1</v>
      </c>
      <c r="T1009" s="742">
        <v>1</v>
      </c>
      <c r="U1009" s="700">
        <v>1</v>
      </c>
    </row>
    <row r="1010" spans="1:21" ht="14.4" customHeight="1" x14ac:dyDescent="0.3">
      <c r="A1010" s="660">
        <v>50</v>
      </c>
      <c r="B1010" s="661" t="s">
        <v>580</v>
      </c>
      <c r="C1010" s="661">
        <v>89301502</v>
      </c>
      <c r="D1010" s="740" t="s">
        <v>4514</v>
      </c>
      <c r="E1010" s="741" t="s">
        <v>3096</v>
      </c>
      <c r="F1010" s="661" t="s">
        <v>3085</v>
      </c>
      <c r="G1010" s="661" t="s">
        <v>3285</v>
      </c>
      <c r="H1010" s="661" t="s">
        <v>581</v>
      </c>
      <c r="I1010" s="661" t="s">
        <v>810</v>
      </c>
      <c r="J1010" s="661" t="s">
        <v>3286</v>
      </c>
      <c r="K1010" s="661" t="s">
        <v>812</v>
      </c>
      <c r="L1010" s="662">
        <v>129.94999999999999</v>
      </c>
      <c r="M1010" s="662">
        <v>1949.2499999999998</v>
      </c>
      <c r="N1010" s="661">
        <v>15</v>
      </c>
      <c r="O1010" s="742">
        <v>2.5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50</v>
      </c>
      <c r="B1011" s="661" t="s">
        <v>580</v>
      </c>
      <c r="C1011" s="661">
        <v>89301502</v>
      </c>
      <c r="D1011" s="740" t="s">
        <v>4514</v>
      </c>
      <c r="E1011" s="741" t="s">
        <v>3096</v>
      </c>
      <c r="F1011" s="661" t="s">
        <v>3085</v>
      </c>
      <c r="G1011" s="661" t="s">
        <v>3285</v>
      </c>
      <c r="H1011" s="661" t="s">
        <v>581</v>
      </c>
      <c r="I1011" s="661" t="s">
        <v>3936</v>
      </c>
      <c r="J1011" s="661" t="s">
        <v>3286</v>
      </c>
      <c r="K1011" s="661" t="s">
        <v>1534</v>
      </c>
      <c r="L1011" s="662">
        <v>0</v>
      </c>
      <c r="M1011" s="662">
        <v>0</v>
      </c>
      <c r="N1011" s="661">
        <v>2</v>
      </c>
      <c r="O1011" s="742">
        <v>1</v>
      </c>
      <c r="P1011" s="662"/>
      <c r="Q1011" s="677"/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50</v>
      </c>
      <c r="B1012" s="661" t="s">
        <v>580</v>
      </c>
      <c r="C1012" s="661">
        <v>89301502</v>
      </c>
      <c r="D1012" s="740" t="s">
        <v>4514</v>
      </c>
      <c r="E1012" s="741" t="s">
        <v>3096</v>
      </c>
      <c r="F1012" s="661" t="s">
        <v>3085</v>
      </c>
      <c r="G1012" s="661" t="s">
        <v>3287</v>
      </c>
      <c r="H1012" s="661" t="s">
        <v>581</v>
      </c>
      <c r="I1012" s="661" t="s">
        <v>3937</v>
      </c>
      <c r="J1012" s="661" t="s">
        <v>842</v>
      </c>
      <c r="K1012" s="661" t="s">
        <v>3938</v>
      </c>
      <c r="L1012" s="662">
        <v>110.66</v>
      </c>
      <c r="M1012" s="662">
        <v>442.64</v>
      </c>
      <c r="N1012" s="661">
        <v>4</v>
      </c>
      <c r="O1012" s="742">
        <v>0.5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50</v>
      </c>
      <c r="B1013" s="661" t="s">
        <v>580</v>
      </c>
      <c r="C1013" s="661">
        <v>89301502</v>
      </c>
      <c r="D1013" s="740" t="s">
        <v>4514</v>
      </c>
      <c r="E1013" s="741" t="s">
        <v>3096</v>
      </c>
      <c r="F1013" s="661" t="s">
        <v>3085</v>
      </c>
      <c r="G1013" s="661" t="s">
        <v>3288</v>
      </c>
      <c r="H1013" s="661" t="s">
        <v>581</v>
      </c>
      <c r="I1013" s="661" t="s">
        <v>1312</v>
      </c>
      <c r="J1013" s="661" t="s">
        <v>1233</v>
      </c>
      <c r="K1013" s="661" t="s">
        <v>1170</v>
      </c>
      <c r="L1013" s="662">
        <v>78.64</v>
      </c>
      <c r="M1013" s="662">
        <v>78.64</v>
      </c>
      <c r="N1013" s="661">
        <v>1</v>
      </c>
      <c r="O1013" s="742">
        <v>1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50</v>
      </c>
      <c r="B1014" s="661" t="s">
        <v>580</v>
      </c>
      <c r="C1014" s="661">
        <v>89301502</v>
      </c>
      <c r="D1014" s="740" t="s">
        <v>4514</v>
      </c>
      <c r="E1014" s="741" t="s">
        <v>3096</v>
      </c>
      <c r="F1014" s="661" t="s">
        <v>3085</v>
      </c>
      <c r="G1014" s="661" t="s">
        <v>3288</v>
      </c>
      <c r="H1014" s="661" t="s">
        <v>581</v>
      </c>
      <c r="I1014" s="661" t="s">
        <v>3939</v>
      </c>
      <c r="J1014" s="661" t="s">
        <v>3940</v>
      </c>
      <c r="K1014" s="661" t="s">
        <v>1170</v>
      </c>
      <c r="L1014" s="662">
        <v>60.97</v>
      </c>
      <c r="M1014" s="662">
        <v>182.91</v>
      </c>
      <c r="N1014" s="661">
        <v>3</v>
      </c>
      <c r="O1014" s="742">
        <v>1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50</v>
      </c>
      <c r="B1015" s="661" t="s">
        <v>580</v>
      </c>
      <c r="C1015" s="661">
        <v>89301502</v>
      </c>
      <c r="D1015" s="740" t="s">
        <v>4514</v>
      </c>
      <c r="E1015" s="741" t="s">
        <v>3096</v>
      </c>
      <c r="F1015" s="661" t="s">
        <v>3085</v>
      </c>
      <c r="G1015" s="661" t="s">
        <v>3723</v>
      </c>
      <c r="H1015" s="661" t="s">
        <v>581</v>
      </c>
      <c r="I1015" s="661" t="s">
        <v>3941</v>
      </c>
      <c r="J1015" s="661" t="s">
        <v>830</v>
      </c>
      <c r="K1015" s="661" t="s">
        <v>3942</v>
      </c>
      <c r="L1015" s="662">
        <v>0</v>
      </c>
      <c r="M1015" s="662">
        <v>0</v>
      </c>
      <c r="N1015" s="661">
        <v>3</v>
      </c>
      <c r="O1015" s="742">
        <v>0.5</v>
      </c>
      <c r="P1015" s="662"/>
      <c r="Q1015" s="677"/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50</v>
      </c>
      <c r="B1016" s="661" t="s">
        <v>580</v>
      </c>
      <c r="C1016" s="661">
        <v>89301502</v>
      </c>
      <c r="D1016" s="740" t="s">
        <v>4514</v>
      </c>
      <c r="E1016" s="741" t="s">
        <v>3096</v>
      </c>
      <c r="F1016" s="661" t="s">
        <v>3085</v>
      </c>
      <c r="G1016" s="661" t="s">
        <v>3723</v>
      </c>
      <c r="H1016" s="661" t="s">
        <v>581</v>
      </c>
      <c r="I1016" s="661" t="s">
        <v>829</v>
      </c>
      <c r="J1016" s="661" t="s">
        <v>830</v>
      </c>
      <c r="K1016" s="661" t="s">
        <v>831</v>
      </c>
      <c r="L1016" s="662">
        <v>157.01</v>
      </c>
      <c r="M1016" s="662">
        <v>1884.12</v>
      </c>
      <c r="N1016" s="661">
        <v>12</v>
      </c>
      <c r="O1016" s="742">
        <v>2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50</v>
      </c>
      <c r="B1017" s="661" t="s">
        <v>580</v>
      </c>
      <c r="C1017" s="661">
        <v>89301502</v>
      </c>
      <c r="D1017" s="740" t="s">
        <v>4514</v>
      </c>
      <c r="E1017" s="741" t="s">
        <v>3096</v>
      </c>
      <c r="F1017" s="661" t="s">
        <v>3085</v>
      </c>
      <c r="G1017" s="661" t="s">
        <v>3191</v>
      </c>
      <c r="H1017" s="661" t="s">
        <v>581</v>
      </c>
      <c r="I1017" s="661" t="s">
        <v>937</v>
      </c>
      <c r="J1017" s="661" t="s">
        <v>938</v>
      </c>
      <c r="K1017" s="661" t="s">
        <v>939</v>
      </c>
      <c r="L1017" s="662">
        <v>45.94</v>
      </c>
      <c r="M1017" s="662">
        <v>459.4</v>
      </c>
      <c r="N1017" s="661">
        <v>10</v>
      </c>
      <c r="O1017" s="742">
        <v>2.5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50</v>
      </c>
      <c r="B1018" s="661" t="s">
        <v>580</v>
      </c>
      <c r="C1018" s="661">
        <v>89301502</v>
      </c>
      <c r="D1018" s="740" t="s">
        <v>4514</v>
      </c>
      <c r="E1018" s="741" t="s">
        <v>3096</v>
      </c>
      <c r="F1018" s="661" t="s">
        <v>3085</v>
      </c>
      <c r="G1018" s="661" t="s">
        <v>3191</v>
      </c>
      <c r="H1018" s="661" t="s">
        <v>581</v>
      </c>
      <c r="I1018" s="661" t="s">
        <v>941</v>
      </c>
      <c r="J1018" s="661" t="s">
        <v>942</v>
      </c>
      <c r="K1018" s="661" t="s">
        <v>943</v>
      </c>
      <c r="L1018" s="662">
        <v>91.88</v>
      </c>
      <c r="M1018" s="662">
        <v>367.52</v>
      </c>
      <c r="N1018" s="661">
        <v>4</v>
      </c>
      <c r="O1018" s="742">
        <v>0.5</v>
      </c>
      <c r="P1018" s="662">
        <v>367.52</v>
      </c>
      <c r="Q1018" s="677">
        <v>1</v>
      </c>
      <c r="R1018" s="661">
        <v>4</v>
      </c>
      <c r="S1018" s="677">
        <v>1</v>
      </c>
      <c r="T1018" s="742">
        <v>0.5</v>
      </c>
      <c r="U1018" s="700">
        <v>1</v>
      </c>
    </row>
    <row r="1019" spans="1:21" ht="14.4" customHeight="1" x14ac:dyDescent="0.3">
      <c r="A1019" s="660">
        <v>50</v>
      </c>
      <c r="B1019" s="661" t="s">
        <v>580</v>
      </c>
      <c r="C1019" s="661">
        <v>89301502</v>
      </c>
      <c r="D1019" s="740" t="s">
        <v>4514</v>
      </c>
      <c r="E1019" s="741" t="s">
        <v>3096</v>
      </c>
      <c r="F1019" s="661" t="s">
        <v>3085</v>
      </c>
      <c r="G1019" s="661" t="s">
        <v>3291</v>
      </c>
      <c r="H1019" s="661" t="s">
        <v>1608</v>
      </c>
      <c r="I1019" s="661" t="s">
        <v>3943</v>
      </c>
      <c r="J1019" s="661" t="s">
        <v>3293</v>
      </c>
      <c r="K1019" s="661" t="s">
        <v>3944</v>
      </c>
      <c r="L1019" s="662">
        <v>262.95</v>
      </c>
      <c r="M1019" s="662">
        <v>262.95</v>
      </c>
      <c r="N1019" s="661">
        <v>1</v>
      </c>
      <c r="O1019" s="742">
        <v>1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50</v>
      </c>
      <c r="B1020" s="661" t="s">
        <v>580</v>
      </c>
      <c r="C1020" s="661">
        <v>89301502</v>
      </c>
      <c r="D1020" s="740" t="s">
        <v>4514</v>
      </c>
      <c r="E1020" s="741" t="s">
        <v>3096</v>
      </c>
      <c r="F1020" s="661" t="s">
        <v>3085</v>
      </c>
      <c r="G1020" s="661" t="s">
        <v>3291</v>
      </c>
      <c r="H1020" s="661" t="s">
        <v>1608</v>
      </c>
      <c r="I1020" s="661" t="s">
        <v>3292</v>
      </c>
      <c r="J1020" s="661" t="s">
        <v>3293</v>
      </c>
      <c r="K1020" s="661" t="s">
        <v>3294</v>
      </c>
      <c r="L1020" s="662">
        <v>525.88</v>
      </c>
      <c r="M1020" s="662">
        <v>525.88</v>
      </c>
      <c r="N1020" s="661">
        <v>1</v>
      </c>
      <c r="O1020" s="742">
        <v>0.5</v>
      </c>
      <c r="P1020" s="662">
        <v>525.88</v>
      </c>
      <c r="Q1020" s="677">
        <v>1</v>
      </c>
      <c r="R1020" s="661">
        <v>1</v>
      </c>
      <c r="S1020" s="677">
        <v>1</v>
      </c>
      <c r="T1020" s="742">
        <v>0.5</v>
      </c>
      <c r="U1020" s="700">
        <v>1</v>
      </c>
    </row>
    <row r="1021" spans="1:21" ht="14.4" customHeight="1" x14ac:dyDescent="0.3">
      <c r="A1021" s="660">
        <v>50</v>
      </c>
      <c r="B1021" s="661" t="s">
        <v>580</v>
      </c>
      <c r="C1021" s="661">
        <v>89301502</v>
      </c>
      <c r="D1021" s="740" t="s">
        <v>4514</v>
      </c>
      <c r="E1021" s="741" t="s">
        <v>3096</v>
      </c>
      <c r="F1021" s="661" t="s">
        <v>3085</v>
      </c>
      <c r="G1021" s="661" t="s">
        <v>3945</v>
      </c>
      <c r="H1021" s="661" t="s">
        <v>581</v>
      </c>
      <c r="I1021" s="661" t="s">
        <v>3946</v>
      </c>
      <c r="J1021" s="661" t="s">
        <v>3947</v>
      </c>
      <c r="K1021" s="661" t="s">
        <v>3948</v>
      </c>
      <c r="L1021" s="662">
        <v>1179.43</v>
      </c>
      <c r="M1021" s="662">
        <v>2358.86</v>
      </c>
      <c r="N1021" s="661">
        <v>2</v>
      </c>
      <c r="O1021" s="742">
        <v>0.5</v>
      </c>
      <c r="P1021" s="662">
        <v>2358.86</v>
      </c>
      <c r="Q1021" s="677">
        <v>1</v>
      </c>
      <c r="R1021" s="661">
        <v>2</v>
      </c>
      <c r="S1021" s="677">
        <v>1</v>
      </c>
      <c r="T1021" s="742">
        <v>0.5</v>
      </c>
      <c r="U1021" s="700">
        <v>1</v>
      </c>
    </row>
    <row r="1022" spans="1:21" ht="14.4" customHeight="1" x14ac:dyDescent="0.3">
      <c r="A1022" s="660">
        <v>50</v>
      </c>
      <c r="B1022" s="661" t="s">
        <v>580</v>
      </c>
      <c r="C1022" s="661">
        <v>89301502</v>
      </c>
      <c r="D1022" s="740" t="s">
        <v>4514</v>
      </c>
      <c r="E1022" s="741" t="s">
        <v>3096</v>
      </c>
      <c r="F1022" s="661" t="s">
        <v>3085</v>
      </c>
      <c r="G1022" s="661" t="s">
        <v>3192</v>
      </c>
      <c r="H1022" s="661" t="s">
        <v>1608</v>
      </c>
      <c r="I1022" s="661" t="s">
        <v>3827</v>
      </c>
      <c r="J1022" s="661" t="s">
        <v>3298</v>
      </c>
      <c r="K1022" s="661" t="s">
        <v>1160</v>
      </c>
      <c r="L1022" s="662">
        <v>193.14</v>
      </c>
      <c r="M1022" s="662">
        <v>386.28</v>
      </c>
      <c r="N1022" s="661">
        <v>2</v>
      </c>
      <c r="O1022" s="742">
        <v>1</v>
      </c>
      <c r="P1022" s="662">
        <v>193.14</v>
      </c>
      <c r="Q1022" s="677">
        <v>0.5</v>
      </c>
      <c r="R1022" s="661">
        <v>1</v>
      </c>
      <c r="S1022" s="677">
        <v>0.5</v>
      </c>
      <c r="T1022" s="742">
        <v>0.5</v>
      </c>
      <c r="U1022" s="700">
        <v>0.5</v>
      </c>
    </row>
    <row r="1023" spans="1:21" ht="14.4" customHeight="1" x14ac:dyDescent="0.3">
      <c r="A1023" s="660">
        <v>50</v>
      </c>
      <c r="B1023" s="661" t="s">
        <v>580</v>
      </c>
      <c r="C1023" s="661">
        <v>89301502</v>
      </c>
      <c r="D1023" s="740" t="s">
        <v>4514</v>
      </c>
      <c r="E1023" s="741" t="s">
        <v>3096</v>
      </c>
      <c r="F1023" s="661" t="s">
        <v>3085</v>
      </c>
      <c r="G1023" s="661" t="s">
        <v>3192</v>
      </c>
      <c r="H1023" s="661" t="s">
        <v>1608</v>
      </c>
      <c r="I1023" s="661" t="s">
        <v>1824</v>
      </c>
      <c r="J1023" s="661" t="s">
        <v>2950</v>
      </c>
      <c r="K1023" s="661" t="s">
        <v>2951</v>
      </c>
      <c r="L1023" s="662">
        <v>126.09</v>
      </c>
      <c r="M1023" s="662">
        <v>252.18</v>
      </c>
      <c r="N1023" s="661">
        <v>2</v>
      </c>
      <c r="O1023" s="742">
        <v>1</v>
      </c>
      <c r="P1023" s="662"/>
      <c r="Q1023" s="677">
        <v>0</v>
      </c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50</v>
      </c>
      <c r="B1024" s="661" t="s">
        <v>580</v>
      </c>
      <c r="C1024" s="661">
        <v>89301502</v>
      </c>
      <c r="D1024" s="740" t="s">
        <v>4514</v>
      </c>
      <c r="E1024" s="741" t="s">
        <v>3096</v>
      </c>
      <c r="F1024" s="661" t="s">
        <v>3085</v>
      </c>
      <c r="G1024" s="661" t="s">
        <v>3192</v>
      </c>
      <c r="H1024" s="661" t="s">
        <v>1608</v>
      </c>
      <c r="I1024" s="661" t="s">
        <v>1751</v>
      </c>
      <c r="J1024" s="661" t="s">
        <v>2952</v>
      </c>
      <c r="K1024" s="661" t="s">
        <v>1160</v>
      </c>
      <c r="L1024" s="662">
        <v>193.14</v>
      </c>
      <c r="M1024" s="662">
        <v>1158.8399999999999</v>
      </c>
      <c r="N1024" s="661">
        <v>6</v>
      </c>
      <c r="O1024" s="742">
        <v>4.5</v>
      </c>
      <c r="P1024" s="662"/>
      <c r="Q1024" s="677">
        <v>0</v>
      </c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50</v>
      </c>
      <c r="B1025" s="661" t="s">
        <v>580</v>
      </c>
      <c r="C1025" s="661">
        <v>89301502</v>
      </c>
      <c r="D1025" s="740" t="s">
        <v>4514</v>
      </c>
      <c r="E1025" s="741" t="s">
        <v>3096</v>
      </c>
      <c r="F1025" s="661" t="s">
        <v>3085</v>
      </c>
      <c r="G1025" s="661" t="s">
        <v>3828</v>
      </c>
      <c r="H1025" s="661" t="s">
        <v>581</v>
      </c>
      <c r="I1025" s="661" t="s">
        <v>3829</v>
      </c>
      <c r="J1025" s="661" t="s">
        <v>3830</v>
      </c>
      <c r="K1025" s="661" t="s">
        <v>2590</v>
      </c>
      <c r="L1025" s="662">
        <v>0</v>
      </c>
      <c r="M1025" s="662">
        <v>0</v>
      </c>
      <c r="N1025" s="661">
        <v>1</v>
      </c>
      <c r="O1025" s="742">
        <v>0.5</v>
      </c>
      <c r="P1025" s="662"/>
      <c r="Q1025" s="677"/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50</v>
      </c>
      <c r="B1026" s="661" t="s">
        <v>580</v>
      </c>
      <c r="C1026" s="661">
        <v>89301502</v>
      </c>
      <c r="D1026" s="740" t="s">
        <v>4514</v>
      </c>
      <c r="E1026" s="741" t="s">
        <v>3096</v>
      </c>
      <c r="F1026" s="661" t="s">
        <v>3085</v>
      </c>
      <c r="G1026" s="661" t="s">
        <v>3949</v>
      </c>
      <c r="H1026" s="661" t="s">
        <v>581</v>
      </c>
      <c r="I1026" s="661" t="s">
        <v>3950</v>
      </c>
      <c r="J1026" s="661" t="s">
        <v>3951</v>
      </c>
      <c r="K1026" s="661" t="s">
        <v>3952</v>
      </c>
      <c r="L1026" s="662">
        <v>0</v>
      </c>
      <c r="M1026" s="662">
        <v>0</v>
      </c>
      <c r="N1026" s="661">
        <v>1</v>
      </c>
      <c r="O1026" s="742">
        <v>1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50</v>
      </c>
      <c r="B1027" s="661" t="s">
        <v>580</v>
      </c>
      <c r="C1027" s="661">
        <v>89301502</v>
      </c>
      <c r="D1027" s="740" t="s">
        <v>4514</v>
      </c>
      <c r="E1027" s="741" t="s">
        <v>3096</v>
      </c>
      <c r="F1027" s="661" t="s">
        <v>3087</v>
      </c>
      <c r="G1027" s="661" t="s">
        <v>3953</v>
      </c>
      <c r="H1027" s="661" t="s">
        <v>581</v>
      </c>
      <c r="I1027" s="661" t="s">
        <v>3954</v>
      </c>
      <c r="J1027" s="661" t="s">
        <v>3955</v>
      </c>
      <c r="K1027" s="661" t="s">
        <v>3956</v>
      </c>
      <c r="L1027" s="662">
        <v>600</v>
      </c>
      <c r="M1027" s="662">
        <v>600</v>
      </c>
      <c r="N1027" s="661">
        <v>1</v>
      </c>
      <c r="O1027" s="742">
        <v>1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50</v>
      </c>
      <c r="B1028" s="661" t="s">
        <v>580</v>
      </c>
      <c r="C1028" s="661">
        <v>89301502</v>
      </c>
      <c r="D1028" s="740" t="s">
        <v>4514</v>
      </c>
      <c r="E1028" s="741" t="s">
        <v>3096</v>
      </c>
      <c r="F1028" s="661" t="s">
        <v>3087</v>
      </c>
      <c r="G1028" s="661" t="s">
        <v>3957</v>
      </c>
      <c r="H1028" s="661" t="s">
        <v>581</v>
      </c>
      <c r="I1028" s="661" t="s">
        <v>3958</v>
      </c>
      <c r="J1028" s="661" t="s">
        <v>3959</v>
      </c>
      <c r="K1028" s="661" t="s">
        <v>3960</v>
      </c>
      <c r="L1028" s="662">
        <v>38.97</v>
      </c>
      <c r="M1028" s="662">
        <v>9547.6499999999978</v>
      </c>
      <c r="N1028" s="661">
        <v>245</v>
      </c>
      <c r="O1028" s="742">
        <v>62</v>
      </c>
      <c r="P1028" s="662">
        <v>9391.7699999999986</v>
      </c>
      <c r="Q1028" s="677">
        <v>0.98367346938775513</v>
      </c>
      <c r="R1028" s="661">
        <v>241</v>
      </c>
      <c r="S1028" s="677">
        <v>0.98367346938775513</v>
      </c>
      <c r="T1028" s="742">
        <v>61</v>
      </c>
      <c r="U1028" s="700">
        <v>0.9838709677419355</v>
      </c>
    </row>
    <row r="1029" spans="1:21" ht="14.4" customHeight="1" x14ac:dyDescent="0.3">
      <c r="A1029" s="660">
        <v>50</v>
      </c>
      <c r="B1029" s="661" t="s">
        <v>580</v>
      </c>
      <c r="C1029" s="661">
        <v>89301502</v>
      </c>
      <c r="D1029" s="740" t="s">
        <v>4514</v>
      </c>
      <c r="E1029" s="741" t="s">
        <v>3096</v>
      </c>
      <c r="F1029" s="661" t="s">
        <v>3087</v>
      </c>
      <c r="G1029" s="661" t="s">
        <v>3961</v>
      </c>
      <c r="H1029" s="661" t="s">
        <v>581</v>
      </c>
      <c r="I1029" s="661" t="s">
        <v>3962</v>
      </c>
      <c r="J1029" s="661" t="s">
        <v>3963</v>
      </c>
      <c r="K1029" s="661" t="s">
        <v>3964</v>
      </c>
      <c r="L1029" s="662">
        <v>378.48</v>
      </c>
      <c r="M1029" s="662">
        <v>8326.5599999999959</v>
      </c>
      <c r="N1029" s="661">
        <v>22</v>
      </c>
      <c r="O1029" s="742">
        <v>22</v>
      </c>
      <c r="P1029" s="662">
        <v>8326.5599999999959</v>
      </c>
      <c r="Q1029" s="677">
        <v>1</v>
      </c>
      <c r="R1029" s="661">
        <v>22</v>
      </c>
      <c r="S1029" s="677">
        <v>1</v>
      </c>
      <c r="T1029" s="742">
        <v>22</v>
      </c>
      <c r="U1029" s="700">
        <v>1</v>
      </c>
    </row>
    <row r="1030" spans="1:21" ht="14.4" customHeight="1" x14ac:dyDescent="0.3">
      <c r="A1030" s="660">
        <v>50</v>
      </c>
      <c r="B1030" s="661" t="s">
        <v>580</v>
      </c>
      <c r="C1030" s="661">
        <v>89301502</v>
      </c>
      <c r="D1030" s="740" t="s">
        <v>4514</v>
      </c>
      <c r="E1030" s="741" t="s">
        <v>3096</v>
      </c>
      <c r="F1030" s="661" t="s">
        <v>3087</v>
      </c>
      <c r="G1030" s="661" t="s">
        <v>3961</v>
      </c>
      <c r="H1030" s="661" t="s">
        <v>581</v>
      </c>
      <c r="I1030" s="661" t="s">
        <v>3965</v>
      </c>
      <c r="J1030" s="661" t="s">
        <v>3966</v>
      </c>
      <c r="K1030" s="661" t="s">
        <v>3967</v>
      </c>
      <c r="L1030" s="662">
        <v>378.48</v>
      </c>
      <c r="M1030" s="662">
        <v>3784.8</v>
      </c>
      <c r="N1030" s="661">
        <v>10</v>
      </c>
      <c r="O1030" s="742">
        <v>10</v>
      </c>
      <c r="P1030" s="662">
        <v>3406.32</v>
      </c>
      <c r="Q1030" s="677">
        <v>0.9</v>
      </c>
      <c r="R1030" s="661">
        <v>9</v>
      </c>
      <c r="S1030" s="677">
        <v>0.9</v>
      </c>
      <c r="T1030" s="742">
        <v>9</v>
      </c>
      <c r="U1030" s="700">
        <v>0.9</v>
      </c>
    </row>
    <row r="1031" spans="1:21" ht="14.4" customHeight="1" x14ac:dyDescent="0.3">
      <c r="A1031" s="660">
        <v>50</v>
      </c>
      <c r="B1031" s="661" t="s">
        <v>580</v>
      </c>
      <c r="C1031" s="661">
        <v>89301502</v>
      </c>
      <c r="D1031" s="740" t="s">
        <v>4514</v>
      </c>
      <c r="E1031" s="741" t="s">
        <v>3096</v>
      </c>
      <c r="F1031" s="661" t="s">
        <v>3087</v>
      </c>
      <c r="G1031" s="661" t="s">
        <v>3968</v>
      </c>
      <c r="H1031" s="661" t="s">
        <v>581</v>
      </c>
      <c r="I1031" s="661" t="s">
        <v>3958</v>
      </c>
      <c r="J1031" s="661" t="s">
        <v>3959</v>
      </c>
      <c r="K1031" s="661" t="s">
        <v>3960</v>
      </c>
      <c r="L1031" s="662">
        <v>38.97</v>
      </c>
      <c r="M1031" s="662">
        <v>4988.1600000000026</v>
      </c>
      <c r="N1031" s="661">
        <v>128</v>
      </c>
      <c r="O1031" s="742">
        <v>32</v>
      </c>
      <c r="P1031" s="662">
        <v>4988.1600000000026</v>
      </c>
      <c r="Q1031" s="677">
        <v>1</v>
      </c>
      <c r="R1031" s="661">
        <v>128</v>
      </c>
      <c r="S1031" s="677">
        <v>1</v>
      </c>
      <c r="T1031" s="742">
        <v>32</v>
      </c>
      <c r="U1031" s="700">
        <v>1</v>
      </c>
    </row>
    <row r="1032" spans="1:21" ht="14.4" customHeight="1" x14ac:dyDescent="0.3">
      <c r="A1032" s="660">
        <v>50</v>
      </c>
      <c r="B1032" s="661" t="s">
        <v>580</v>
      </c>
      <c r="C1032" s="661">
        <v>89301502</v>
      </c>
      <c r="D1032" s="740" t="s">
        <v>4514</v>
      </c>
      <c r="E1032" s="741" t="s">
        <v>3096</v>
      </c>
      <c r="F1032" s="661" t="s">
        <v>3087</v>
      </c>
      <c r="G1032" s="661" t="s">
        <v>3969</v>
      </c>
      <c r="H1032" s="661" t="s">
        <v>581</v>
      </c>
      <c r="I1032" s="661" t="s">
        <v>3962</v>
      </c>
      <c r="J1032" s="661" t="s">
        <v>3963</v>
      </c>
      <c r="K1032" s="661" t="s">
        <v>3964</v>
      </c>
      <c r="L1032" s="662">
        <v>378.48</v>
      </c>
      <c r="M1032" s="662">
        <v>3406.32</v>
      </c>
      <c r="N1032" s="661">
        <v>9</v>
      </c>
      <c r="O1032" s="742">
        <v>9</v>
      </c>
      <c r="P1032" s="662">
        <v>3406.32</v>
      </c>
      <c r="Q1032" s="677">
        <v>1</v>
      </c>
      <c r="R1032" s="661">
        <v>9</v>
      </c>
      <c r="S1032" s="677">
        <v>1</v>
      </c>
      <c r="T1032" s="742">
        <v>9</v>
      </c>
      <c r="U1032" s="700">
        <v>1</v>
      </c>
    </row>
    <row r="1033" spans="1:21" ht="14.4" customHeight="1" x14ac:dyDescent="0.3">
      <c r="A1033" s="660">
        <v>50</v>
      </c>
      <c r="B1033" s="661" t="s">
        <v>580</v>
      </c>
      <c r="C1033" s="661">
        <v>89301502</v>
      </c>
      <c r="D1033" s="740" t="s">
        <v>4514</v>
      </c>
      <c r="E1033" s="741" t="s">
        <v>3096</v>
      </c>
      <c r="F1033" s="661" t="s">
        <v>3087</v>
      </c>
      <c r="G1033" s="661" t="s">
        <v>3969</v>
      </c>
      <c r="H1033" s="661" t="s">
        <v>581</v>
      </c>
      <c r="I1033" s="661" t="s">
        <v>3965</v>
      </c>
      <c r="J1033" s="661" t="s">
        <v>3966</v>
      </c>
      <c r="K1033" s="661" t="s">
        <v>3967</v>
      </c>
      <c r="L1033" s="662">
        <v>378.48</v>
      </c>
      <c r="M1033" s="662">
        <v>2270.88</v>
      </c>
      <c r="N1033" s="661">
        <v>6</v>
      </c>
      <c r="O1033" s="742">
        <v>6</v>
      </c>
      <c r="P1033" s="662">
        <v>2270.88</v>
      </c>
      <c r="Q1033" s="677">
        <v>1</v>
      </c>
      <c r="R1033" s="661">
        <v>6</v>
      </c>
      <c r="S1033" s="677">
        <v>1</v>
      </c>
      <c r="T1033" s="742">
        <v>6</v>
      </c>
      <c r="U1033" s="700">
        <v>1</v>
      </c>
    </row>
    <row r="1034" spans="1:21" ht="14.4" customHeight="1" x14ac:dyDescent="0.3">
      <c r="A1034" s="660">
        <v>50</v>
      </c>
      <c r="B1034" s="661" t="s">
        <v>580</v>
      </c>
      <c r="C1034" s="661">
        <v>89301502</v>
      </c>
      <c r="D1034" s="740" t="s">
        <v>4514</v>
      </c>
      <c r="E1034" s="741" t="s">
        <v>3097</v>
      </c>
      <c r="F1034" s="661" t="s">
        <v>3085</v>
      </c>
      <c r="G1034" s="661" t="s">
        <v>3115</v>
      </c>
      <c r="H1034" s="661" t="s">
        <v>1608</v>
      </c>
      <c r="I1034" s="661" t="s">
        <v>1816</v>
      </c>
      <c r="J1034" s="661" t="s">
        <v>1821</v>
      </c>
      <c r="K1034" s="661" t="s">
        <v>617</v>
      </c>
      <c r="L1034" s="662">
        <v>201.88</v>
      </c>
      <c r="M1034" s="662">
        <v>201.88</v>
      </c>
      <c r="N1034" s="661">
        <v>1</v>
      </c>
      <c r="O1034" s="742">
        <v>0.5</v>
      </c>
      <c r="P1034" s="662">
        <v>201.88</v>
      </c>
      <c r="Q1034" s="677">
        <v>1</v>
      </c>
      <c r="R1034" s="661">
        <v>1</v>
      </c>
      <c r="S1034" s="677">
        <v>1</v>
      </c>
      <c r="T1034" s="742">
        <v>0.5</v>
      </c>
      <c r="U1034" s="700">
        <v>1</v>
      </c>
    </row>
    <row r="1035" spans="1:21" ht="14.4" customHeight="1" x14ac:dyDescent="0.3">
      <c r="A1035" s="660">
        <v>50</v>
      </c>
      <c r="B1035" s="661" t="s">
        <v>580</v>
      </c>
      <c r="C1035" s="661">
        <v>89301502</v>
      </c>
      <c r="D1035" s="740" t="s">
        <v>4514</v>
      </c>
      <c r="E1035" s="741" t="s">
        <v>3097</v>
      </c>
      <c r="F1035" s="661" t="s">
        <v>3085</v>
      </c>
      <c r="G1035" s="661" t="s">
        <v>3729</v>
      </c>
      <c r="H1035" s="661" t="s">
        <v>1608</v>
      </c>
      <c r="I1035" s="661" t="s">
        <v>2096</v>
      </c>
      <c r="J1035" s="661" t="s">
        <v>2097</v>
      </c>
      <c r="K1035" s="661" t="s">
        <v>3008</v>
      </c>
      <c r="L1035" s="662">
        <v>184.22</v>
      </c>
      <c r="M1035" s="662">
        <v>184.22</v>
      </c>
      <c r="N1035" s="661">
        <v>1</v>
      </c>
      <c r="O1035" s="742">
        <v>1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50</v>
      </c>
      <c r="B1036" s="661" t="s">
        <v>580</v>
      </c>
      <c r="C1036" s="661">
        <v>89301502</v>
      </c>
      <c r="D1036" s="740" t="s">
        <v>4514</v>
      </c>
      <c r="E1036" s="741" t="s">
        <v>3097</v>
      </c>
      <c r="F1036" s="661" t="s">
        <v>3085</v>
      </c>
      <c r="G1036" s="661" t="s">
        <v>3970</v>
      </c>
      <c r="H1036" s="661" t="s">
        <v>581</v>
      </c>
      <c r="I1036" s="661" t="s">
        <v>3971</v>
      </c>
      <c r="J1036" s="661" t="s">
        <v>3972</v>
      </c>
      <c r="K1036" s="661" t="s">
        <v>3119</v>
      </c>
      <c r="L1036" s="662">
        <v>62.93</v>
      </c>
      <c r="M1036" s="662">
        <v>62.93</v>
      </c>
      <c r="N1036" s="661">
        <v>1</v>
      </c>
      <c r="O1036" s="742">
        <v>0.5</v>
      </c>
      <c r="P1036" s="662">
        <v>62.93</v>
      </c>
      <c r="Q1036" s="677">
        <v>1</v>
      </c>
      <c r="R1036" s="661">
        <v>1</v>
      </c>
      <c r="S1036" s="677">
        <v>1</v>
      </c>
      <c r="T1036" s="742">
        <v>0.5</v>
      </c>
      <c r="U1036" s="700">
        <v>1</v>
      </c>
    </row>
    <row r="1037" spans="1:21" ht="14.4" customHeight="1" x14ac:dyDescent="0.3">
      <c r="A1037" s="660">
        <v>50</v>
      </c>
      <c r="B1037" s="661" t="s">
        <v>580</v>
      </c>
      <c r="C1037" s="661">
        <v>89301502</v>
      </c>
      <c r="D1037" s="740" t="s">
        <v>4514</v>
      </c>
      <c r="E1037" s="741" t="s">
        <v>3097</v>
      </c>
      <c r="F1037" s="661" t="s">
        <v>3085</v>
      </c>
      <c r="G1037" s="661" t="s">
        <v>3120</v>
      </c>
      <c r="H1037" s="661" t="s">
        <v>581</v>
      </c>
      <c r="I1037" s="661" t="s">
        <v>3973</v>
      </c>
      <c r="J1037" s="661" t="s">
        <v>3974</v>
      </c>
      <c r="K1037" s="661" t="s">
        <v>3975</v>
      </c>
      <c r="L1037" s="662">
        <v>79.260000000000005</v>
      </c>
      <c r="M1037" s="662">
        <v>79.260000000000005</v>
      </c>
      <c r="N1037" s="661">
        <v>1</v>
      </c>
      <c r="O1037" s="742">
        <v>1</v>
      </c>
      <c r="P1037" s="662">
        <v>79.260000000000005</v>
      </c>
      <c r="Q1037" s="677">
        <v>1</v>
      </c>
      <c r="R1037" s="661">
        <v>1</v>
      </c>
      <c r="S1037" s="677">
        <v>1</v>
      </c>
      <c r="T1037" s="742">
        <v>1</v>
      </c>
      <c r="U1037" s="700">
        <v>1</v>
      </c>
    </row>
    <row r="1038" spans="1:21" ht="14.4" customHeight="1" x14ac:dyDescent="0.3">
      <c r="A1038" s="660">
        <v>50</v>
      </c>
      <c r="B1038" s="661" t="s">
        <v>580</v>
      </c>
      <c r="C1038" s="661">
        <v>89301502</v>
      </c>
      <c r="D1038" s="740" t="s">
        <v>4514</v>
      </c>
      <c r="E1038" s="741" t="s">
        <v>3097</v>
      </c>
      <c r="F1038" s="661" t="s">
        <v>3085</v>
      </c>
      <c r="G1038" s="661" t="s">
        <v>3120</v>
      </c>
      <c r="H1038" s="661" t="s">
        <v>1608</v>
      </c>
      <c r="I1038" s="661" t="s">
        <v>2100</v>
      </c>
      <c r="J1038" s="661" t="s">
        <v>2101</v>
      </c>
      <c r="K1038" s="661" t="s">
        <v>3008</v>
      </c>
      <c r="L1038" s="662">
        <v>69.86</v>
      </c>
      <c r="M1038" s="662">
        <v>209.57999999999998</v>
      </c>
      <c r="N1038" s="661">
        <v>3</v>
      </c>
      <c r="O1038" s="742">
        <v>3</v>
      </c>
      <c r="P1038" s="662">
        <v>69.86</v>
      </c>
      <c r="Q1038" s="677">
        <v>0.33333333333333337</v>
      </c>
      <c r="R1038" s="661">
        <v>1</v>
      </c>
      <c r="S1038" s="677">
        <v>0.33333333333333331</v>
      </c>
      <c r="T1038" s="742">
        <v>1</v>
      </c>
      <c r="U1038" s="700">
        <v>0.33333333333333331</v>
      </c>
    </row>
    <row r="1039" spans="1:21" ht="14.4" customHeight="1" x14ac:dyDescent="0.3">
      <c r="A1039" s="660">
        <v>50</v>
      </c>
      <c r="B1039" s="661" t="s">
        <v>580</v>
      </c>
      <c r="C1039" s="661">
        <v>89301502</v>
      </c>
      <c r="D1039" s="740" t="s">
        <v>4514</v>
      </c>
      <c r="E1039" s="741" t="s">
        <v>3097</v>
      </c>
      <c r="F1039" s="661" t="s">
        <v>3085</v>
      </c>
      <c r="G1039" s="661" t="s">
        <v>3120</v>
      </c>
      <c r="H1039" s="661" t="s">
        <v>581</v>
      </c>
      <c r="I1039" s="661" t="s">
        <v>3976</v>
      </c>
      <c r="J1039" s="661" t="s">
        <v>3977</v>
      </c>
      <c r="K1039" s="661" t="s">
        <v>3978</v>
      </c>
      <c r="L1039" s="662">
        <v>79.260000000000005</v>
      </c>
      <c r="M1039" s="662">
        <v>79.260000000000005</v>
      </c>
      <c r="N1039" s="661">
        <v>1</v>
      </c>
      <c r="O1039" s="742">
        <v>0.5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50</v>
      </c>
      <c r="B1040" s="661" t="s">
        <v>580</v>
      </c>
      <c r="C1040" s="661">
        <v>89301502</v>
      </c>
      <c r="D1040" s="740" t="s">
        <v>4514</v>
      </c>
      <c r="E1040" s="741" t="s">
        <v>3097</v>
      </c>
      <c r="F1040" s="661" t="s">
        <v>3085</v>
      </c>
      <c r="G1040" s="661" t="s">
        <v>3979</v>
      </c>
      <c r="H1040" s="661" t="s">
        <v>1608</v>
      </c>
      <c r="I1040" s="661" t="s">
        <v>3980</v>
      </c>
      <c r="J1040" s="661" t="s">
        <v>3981</v>
      </c>
      <c r="K1040" s="661" t="s">
        <v>3982</v>
      </c>
      <c r="L1040" s="662">
        <v>41.55</v>
      </c>
      <c r="M1040" s="662">
        <v>41.55</v>
      </c>
      <c r="N1040" s="661">
        <v>1</v>
      </c>
      <c r="O1040" s="742">
        <v>1</v>
      </c>
      <c r="P1040" s="662">
        <v>41.55</v>
      </c>
      <c r="Q1040" s="677">
        <v>1</v>
      </c>
      <c r="R1040" s="661">
        <v>1</v>
      </c>
      <c r="S1040" s="677">
        <v>1</v>
      </c>
      <c r="T1040" s="742">
        <v>1</v>
      </c>
      <c r="U1040" s="700">
        <v>1</v>
      </c>
    </row>
    <row r="1041" spans="1:21" ht="14.4" customHeight="1" x14ac:dyDescent="0.3">
      <c r="A1041" s="660">
        <v>50</v>
      </c>
      <c r="B1041" s="661" t="s">
        <v>580</v>
      </c>
      <c r="C1041" s="661">
        <v>89301502</v>
      </c>
      <c r="D1041" s="740" t="s">
        <v>4514</v>
      </c>
      <c r="E1041" s="741" t="s">
        <v>3097</v>
      </c>
      <c r="F1041" s="661" t="s">
        <v>3085</v>
      </c>
      <c r="G1041" s="661" t="s">
        <v>3983</v>
      </c>
      <c r="H1041" s="661" t="s">
        <v>581</v>
      </c>
      <c r="I1041" s="661" t="s">
        <v>3984</v>
      </c>
      <c r="J1041" s="661" t="s">
        <v>3985</v>
      </c>
      <c r="K1041" s="661" t="s">
        <v>1160</v>
      </c>
      <c r="L1041" s="662">
        <v>80.77</v>
      </c>
      <c r="M1041" s="662">
        <v>80.77</v>
      </c>
      <c r="N1041" s="661">
        <v>1</v>
      </c>
      <c r="O1041" s="742">
        <v>1</v>
      </c>
      <c r="P1041" s="662">
        <v>80.77</v>
      </c>
      <c r="Q1041" s="677">
        <v>1</v>
      </c>
      <c r="R1041" s="661">
        <v>1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50</v>
      </c>
      <c r="B1042" s="661" t="s">
        <v>580</v>
      </c>
      <c r="C1042" s="661">
        <v>89301502</v>
      </c>
      <c r="D1042" s="740" t="s">
        <v>4514</v>
      </c>
      <c r="E1042" s="741" t="s">
        <v>3097</v>
      </c>
      <c r="F1042" s="661" t="s">
        <v>3085</v>
      </c>
      <c r="G1042" s="661" t="s">
        <v>3983</v>
      </c>
      <c r="H1042" s="661" t="s">
        <v>581</v>
      </c>
      <c r="I1042" s="661" t="s">
        <v>2512</v>
      </c>
      <c r="J1042" s="661" t="s">
        <v>3986</v>
      </c>
      <c r="K1042" s="661" t="s">
        <v>1160</v>
      </c>
      <c r="L1042" s="662">
        <v>16.16</v>
      </c>
      <c r="M1042" s="662">
        <v>32.32</v>
      </c>
      <c r="N1042" s="661">
        <v>2</v>
      </c>
      <c r="O1042" s="742">
        <v>1</v>
      </c>
      <c r="P1042" s="662">
        <v>16.16</v>
      </c>
      <c r="Q1042" s="677">
        <v>0.5</v>
      </c>
      <c r="R1042" s="661">
        <v>1</v>
      </c>
      <c r="S1042" s="677">
        <v>0.5</v>
      </c>
      <c r="T1042" s="742">
        <v>0.5</v>
      </c>
      <c r="U1042" s="700">
        <v>0.5</v>
      </c>
    </row>
    <row r="1043" spans="1:21" ht="14.4" customHeight="1" x14ac:dyDescent="0.3">
      <c r="A1043" s="660">
        <v>50</v>
      </c>
      <c r="B1043" s="661" t="s">
        <v>580</v>
      </c>
      <c r="C1043" s="661">
        <v>89301502</v>
      </c>
      <c r="D1043" s="740" t="s">
        <v>4514</v>
      </c>
      <c r="E1043" s="741" t="s">
        <v>3097</v>
      </c>
      <c r="F1043" s="661" t="s">
        <v>3085</v>
      </c>
      <c r="G1043" s="661" t="s">
        <v>3987</v>
      </c>
      <c r="H1043" s="661" t="s">
        <v>581</v>
      </c>
      <c r="I1043" s="661" t="s">
        <v>3988</v>
      </c>
      <c r="J1043" s="661" t="s">
        <v>3989</v>
      </c>
      <c r="K1043" s="661" t="s">
        <v>3990</v>
      </c>
      <c r="L1043" s="662">
        <v>63.29</v>
      </c>
      <c r="M1043" s="662">
        <v>63.29</v>
      </c>
      <c r="N1043" s="661">
        <v>1</v>
      </c>
      <c r="O1043" s="742">
        <v>0.5</v>
      </c>
      <c r="P1043" s="662">
        <v>63.29</v>
      </c>
      <c r="Q1043" s="677">
        <v>1</v>
      </c>
      <c r="R1043" s="661">
        <v>1</v>
      </c>
      <c r="S1043" s="677">
        <v>1</v>
      </c>
      <c r="T1043" s="742">
        <v>0.5</v>
      </c>
      <c r="U1043" s="700">
        <v>1</v>
      </c>
    </row>
    <row r="1044" spans="1:21" ht="14.4" customHeight="1" x14ac:dyDescent="0.3">
      <c r="A1044" s="660">
        <v>50</v>
      </c>
      <c r="B1044" s="661" t="s">
        <v>580</v>
      </c>
      <c r="C1044" s="661">
        <v>89301502</v>
      </c>
      <c r="D1044" s="740" t="s">
        <v>4514</v>
      </c>
      <c r="E1044" s="741" t="s">
        <v>3097</v>
      </c>
      <c r="F1044" s="661" t="s">
        <v>3085</v>
      </c>
      <c r="G1044" s="661" t="s">
        <v>3987</v>
      </c>
      <c r="H1044" s="661" t="s">
        <v>581</v>
      </c>
      <c r="I1044" s="661" t="s">
        <v>3988</v>
      </c>
      <c r="J1044" s="661" t="s">
        <v>3989</v>
      </c>
      <c r="K1044" s="661" t="s">
        <v>3990</v>
      </c>
      <c r="L1044" s="662">
        <v>12.59</v>
      </c>
      <c r="M1044" s="662">
        <v>37.769999999999996</v>
      </c>
      <c r="N1044" s="661">
        <v>3</v>
      </c>
      <c r="O1044" s="742">
        <v>2</v>
      </c>
      <c r="P1044" s="662">
        <v>12.59</v>
      </c>
      <c r="Q1044" s="677">
        <v>0.33333333333333337</v>
      </c>
      <c r="R1044" s="661">
        <v>1</v>
      </c>
      <c r="S1044" s="677">
        <v>0.33333333333333331</v>
      </c>
      <c r="T1044" s="742">
        <v>0.5</v>
      </c>
      <c r="U1044" s="700">
        <v>0.25</v>
      </c>
    </row>
    <row r="1045" spans="1:21" ht="14.4" customHeight="1" x14ac:dyDescent="0.3">
      <c r="A1045" s="660">
        <v>50</v>
      </c>
      <c r="B1045" s="661" t="s">
        <v>580</v>
      </c>
      <c r="C1045" s="661">
        <v>89301502</v>
      </c>
      <c r="D1045" s="740" t="s">
        <v>4514</v>
      </c>
      <c r="E1045" s="741" t="s">
        <v>3097</v>
      </c>
      <c r="F1045" s="661" t="s">
        <v>3085</v>
      </c>
      <c r="G1045" s="661" t="s">
        <v>3991</v>
      </c>
      <c r="H1045" s="661" t="s">
        <v>581</v>
      </c>
      <c r="I1045" s="661" t="s">
        <v>687</v>
      </c>
      <c r="J1045" s="661" t="s">
        <v>688</v>
      </c>
      <c r="K1045" s="661" t="s">
        <v>3992</v>
      </c>
      <c r="L1045" s="662">
        <v>0</v>
      </c>
      <c r="M1045" s="662">
        <v>0</v>
      </c>
      <c r="N1045" s="661">
        <v>1</v>
      </c>
      <c r="O1045" s="742">
        <v>0.5</v>
      </c>
      <c r="P1045" s="662"/>
      <c r="Q1045" s="677"/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50</v>
      </c>
      <c r="B1046" s="661" t="s">
        <v>580</v>
      </c>
      <c r="C1046" s="661">
        <v>89301502</v>
      </c>
      <c r="D1046" s="740" t="s">
        <v>4514</v>
      </c>
      <c r="E1046" s="741" t="s">
        <v>3097</v>
      </c>
      <c r="F1046" s="661" t="s">
        <v>3085</v>
      </c>
      <c r="G1046" s="661" t="s">
        <v>3993</v>
      </c>
      <c r="H1046" s="661" t="s">
        <v>1608</v>
      </c>
      <c r="I1046" s="661" t="s">
        <v>3994</v>
      </c>
      <c r="J1046" s="661" t="s">
        <v>3995</v>
      </c>
      <c r="K1046" s="661" t="s">
        <v>3996</v>
      </c>
      <c r="L1046" s="662">
        <v>154.01</v>
      </c>
      <c r="M1046" s="662">
        <v>308.02</v>
      </c>
      <c r="N1046" s="661">
        <v>2</v>
      </c>
      <c r="O1046" s="742">
        <v>1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50</v>
      </c>
      <c r="B1047" s="661" t="s">
        <v>580</v>
      </c>
      <c r="C1047" s="661">
        <v>89301502</v>
      </c>
      <c r="D1047" s="740" t="s">
        <v>4514</v>
      </c>
      <c r="E1047" s="741" t="s">
        <v>3097</v>
      </c>
      <c r="F1047" s="661" t="s">
        <v>3085</v>
      </c>
      <c r="G1047" s="661" t="s">
        <v>3997</v>
      </c>
      <c r="H1047" s="661" t="s">
        <v>581</v>
      </c>
      <c r="I1047" s="661" t="s">
        <v>3998</v>
      </c>
      <c r="J1047" s="661" t="s">
        <v>3999</v>
      </c>
      <c r="K1047" s="661" t="s">
        <v>4000</v>
      </c>
      <c r="L1047" s="662">
        <v>38.65</v>
      </c>
      <c r="M1047" s="662">
        <v>38.65</v>
      </c>
      <c r="N1047" s="661">
        <v>1</v>
      </c>
      <c r="O1047" s="742">
        <v>1</v>
      </c>
      <c r="P1047" s="662">
        <v>38.65</v>
      </c>
      <c r="Q1047" s="677">
        <v>1</v>
      </c>
      <c r="R1047" s="661">
        <v>1</v>
      </c>
      <c r="S1047" s="677">
        <v>1</v>
      </c>
      <c r="T1047" s="742">
        <v>1</v>
      </c>
      <c r="U1047" s="700">
        <v>1</v>
      </c>
    </row>
    <row r="1048" spans="1:21" ht="14.4" customHeight="1" x14ac:dyDescent="0.3">
      <c r="A1048" s="660">
        <v>50</v>
      </c>
      <c r="B1048" s="661" t="s">
        <v>580</v>
      </c>
      <c r="C1048" s="661">
        <v>89301502</v>
      </c>
      <c r="D1048" s="740" t="s">
        <v>4514</v>
      </c>
      <c r="E1048" s="741" t="s">
        <v>3097</v>
      </c>
      <c r="F1048" s="661" t="s">
        <v>3085</v>
      </c>
      <c r="G1048" s="661" t="s">
        <v>3914</v>
      </c>
      <c r="H1048" s="661" t="s">
        <v>581</v>
      </c>
      <c r="I1048" s="661" t="s">
        <v>3915</v>
      </c>
      <c r="J1048" s="661" t="s">
        <v>4001</v>
      </c>
      <c r="K1048" s="661" t="s">
        <v>3917</v>
      </c>
      <c r="L1048" s="662">
        <v>224.9</v>
      </c>
      <c r="M1048" s="662">
        <v>449.8</v>
      </c>
      <c r="N1048" s="661">
        <v>2</v>
      </c>
      <c r="O1048" s="742">
        <v>0.5</v>
      </c>
      <c r="P1048" s="662">
        <v>449.8</v>
      </c>
      <c r="Q1048" s="677">
        <v>1</v>
      </c>
      <c r="R1048" s="661">
        <v>2</v>
      </c>
      <c r="S1048" s="677">
        <v>1</v>
      </c>
      <c r="T1048" s="742">
        <v>0.5</v>
      </c>
      <c r="U1048" s="700">
        <v>1</v>
      </c>
    </row>
    <row r="1049" spans="1:21" ht="14.4" customHeight="1" x14ac:dyDescent="0.3">
      <c r="A1049" s="660">
        <v>50</v>
      </c>
      <c r="B1049" s="661" t="s">
        <v>580</v>
      </c>
      <c r="C1049" s="661">
        <v>89301502</v>
      </c>
      <c r="D1049" s="740" t="s">
        <v>4514</v>
      </c>
      <c r="E1049" s="741" t="s">
        <v>3097</v>
      </c>
      <c r="F1049" s="661" t="s">
        <v>3085</v>
      </c>
      <c r="G1049" s="661" t="s">
        <v>4002</v>
      </c>
      <c r="H1049" s="661" t="s">
        <v>581</v>
      </c>
      <c r="I1049" s="661" t="s">
        <v>4003</v>
      </c>
      <c r="J1049" s="661" t="s">
        <v>4004</v>
      </c>
      <c r="K1049" s="661" t="s">
        <v>4005</v>
      </c>
      <c r="L1049" s="662">
        <v>0</v>
      </c>
      <c r="M1049" s="662">
        <v>0</v>
      </c>
      <c r="N1049" s="661">
        <v>2</v>
      </c>
      <c r="O1049" s="742">
        <v>1</v>
      </c>
      <c r="P1049" s="662"/>
      <c r="Q1049" s="677"/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50</v>
      </c>
      <c r="B1050" s="661" t="s">
        <v>580</v>
      </c>
      <c r="C1050" s="661">
        <v>89301502</v>
      </c>
      <c r="D1050" s="740" t="s">
        <v>4514</v>
      </c>
      <c r="E1050" s="741" t="s">
        <v>3097</v>
      </c>
      <c r="F1050" s="661" t="s">
        <v>3085</v>
      </c>
      <c r="G1050" s="661" t="s">
        <v>3283</v>
      </c>
      <c r="H1050" s="661" t="s">
        <v>581</v>
      </c>
      <c r="I1050" s="661" t="s">
        <v>2009</v>
      </c>
      <c r="J1050" s="661" t="s">
        <v>2010</v>
      </c>
      <c r="K1050" s="661" t="s">
        <v>3284</v>
      </c>
      <c r="L1050" s="662">
        <v>194.73</v>
      </c>
      <c r="M1050" s="662">
        <v>194.73</v>
      </c>
      <c r="N1050" s="661">
        <v>1</v>
      </c>
      <c r="O1050" s="742">
        <v>1</v>
      </c>
      <c r="P1050" s="662">
        <v>194.73</v>
      </c>
      <c r="Q1050" s="677">
        <v>1</v>
      </c>
      <c r="R1050" s="661">
        <v>1</v>
      </c>
      <c r="S1050" s="677">
        <v>1</v>
      </c>
      <c r="T1050" s="742">
        <v>1</v>
      </c>
      <c r="U1050" s="700">
        <v>1</v>
      </c>
    </row>
    <row r="1051" spans="1:21" ht="14.4" customHeight="1" x14ac:dyDescent="0.3">
      <c r="A1051" s="660">
        <v>50</v>
      </c>
      <c r="B1051" s="661" t="s">
        <v>580</v>
      </c>
      <c r="C1051" s="661">
        <v>89301502</v>
      </c>
      <c r="D1051" s="740" t="s">
        <v>4514</v>
      </c>
      <c r="E1051" s="741" t="s">
        <v>3098</v>
      </c>
      <c r="F1051" s="661" t="s">
        <v>3085</v>
      </c>
      <c r="G1051" s="661" t="s">
        <v>3366</v>
      </c>
      <c r="H1051" s="661" t="s">
        <v>581</v>
      </c>
      <c r="I1051" s="661" t="s">
        <v>3834</v>
      </c>
      <c r="J1051" s="661" t="s">
        <v>3368</v>
      </c>
      <c r="K1051" s="661" t="s">
        <v>1132</v>
      </c>
      <c r="L1051" s="662">
        <v>0</v>
      </c>
      <c r="M1051" s="662">
        <v>0</v>
      </c>
      <c r="N1051" s="661">
        <v>1</v>
      </c>
      <c r="O1051" s="742">
        <v>1</v>
      </c>
      <c r="P1051" s="662">
        <v>0</v>
      </c>
      <c r="Q1051" s="677"/>
      <c r="R1051" s="661">
        <v>1</v>
      </c>
      <c r="S1051" s="677">
        <v>1</v>
      </c>
      <c r="T1051" s="742">
        <v>1</v>
      </c>
      <c r="U1051" s="700">
        <v>1</v>
      </c>
    </row>
    <row r="1052" spans="1:21" ht="14.4" customHeight="1" x14ac:dyDescent="0.3">
      <c r="A1052" s="660">
        <v>50</v>
      </c>
      <c r="B1052" s="661" t="s">
        <v>580</v>
      </c>
      <c r="C1052" s="661">
        <v>89301502</v>
      </c>
      <c r="D1052" s="740" t="s">
        <v>4514</v>
      </c>
      <c r="E1052" s="741" t="s">
        <v>3098</v>
      </c>
      <c r="F1052" s="661" t="s">
        <v>3085</v>
      </c>
      <c r="G1052" s="661" t="s">
        <v>3112</v>
      </c>
      <c r="H1052" s="661" t="s">
        <v>581</v>
      </c>
      <c r="I1052" s="661" t="s">
        <v>2001</v>
      </c>
      <c r="J1052" s="661" t="s">
        <v>2999</v>
      </c>
      <c r="K1052" s="661" t="s">
        <v>3000</v>
      </c>
      <c r="L1052" s="662">
        <v>156.86000000000001</v>
      </c>
      <c r="M1052" s="662">
        <v>156.86000000000001</v>
      </c>
      <c r="N1052" s="661">
        <v>1</v>
      </c>
      <c r="O1052" s="742">
        <v>0.5</v>
      </c>
      <c r="P1052" s="662"/>
      <c r="Q1052" s="677">
        <v>0</v>
      </c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50</v>
      </c>
      <c r="B1053" s="661" t="s">
        <v>580</v>
      </c>
      <c r="C1053" s="661">
        <v>89301502</v>
      </c>
      <c r="D1053" s="740" t="s">
        <v>4514</v>
      </c>
      <c r="E1053" s="741" t="s">
        <v>3098</v>
      </c>
      <c r="F1053" s="661" t="s">
        <v>3085</v>
      </c>
      <c r="G1053" s="661" t="s">
        <v>3303</v>
      </c>
      <c r="H1053" s="661" t="s">
        <v>581</v>
      </c>
      <c r="I1053" s="661" t="s">
        <v>969</v>
      </c>
      <c r="J1053" s="661" t="s">
        <v>3304</v>
      </c>
      <c r="K1053" s="661" t="s">
        <v>1774</v>
      </c>
      <c r="L1053" s="662">
        <v>0</v>
      </c>
      <c r="M1053" s="662">
        <v>0</v>
      </c>
      <c r="N1053" s="661">
        <v>1</v>
      </c>
      <c r="O1053" s="742">
        <v>1</v>
      </c>
      <c r="P1053" s="662">
        <v>0</v>
      </c>
      <c r="Q1053" s="677"/>
      <c r="R1053" s="661">
        <v>1</v>
      </c>
      <c r="S1053" s="677">
        <v>1</v>
      </c>
      <c r="T1053" s="742">
        <v>1</v>
      </c>
      <c r="U1053" s="700">
        <v>1</v>
      </c>
    </row>
    <row r="1054" spans="1:21" ht="14.4" customHeight="1" x14ac:dyDescent="0.3">
      <c r="A1054" s="660">
        <v>50</v>
      </c>
      <c r="B1054" s="661" t="s">
        <v>580</v>
      </c>
      <c r="C1054" s="661">
        <v>89301502</v>
      </c>
      <c r="D1054" s="740" t="s">
        <v>4514</v>
      </c>
      <c r="E1054" s="741" t="s">
        <v>3098</v>
      </c>
      <c r="F1054" s="661" t="s">
        <v>3085</v>
      </c>
      <c r="G1054" s="661" t="s">
        <v>3303</v>
      </c>
      <c r="H1054" s="661" t="s">
        <v>581</v>
      </c>
      <c r="I1054" s="661" t="s">
        <v>4006</v>
      </c>
      <c r="J1054" s="661" t="s">
        <v>3304</v>
      </c>
      <c r="K1054" s="661" t="s">
        <v>1774</v>
      </c>
      <c r="L1054" s="662">
        <v>0</v>
      </c>
      <c r="M1054" s="662">
        <v>0</v>
      </c>
      <c r="N1054" s="661">
        <v>1</v>
      </c>
      <c r="O1054" s="742">
        <v>0.5</v>
      </c>
      <c r="P1054" s="662"/>
      <c r="Q1054" s="677"/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50</v>
      </c>
      <c r="B1055" s="661" t="s">
        <v>580</v>
      </c>
      <c r="C1055" s="661">
        <v>89301502</v>
      </c>
      <c r="D1055" s="740" t="s">
        <v>4514</v>
      </c>
      <c r="E1055" s="741" t="s">
        <v>3098</v>
      </c>
      <c r="F1055" s="661" t="s">
        <v>3085</v>
      </c>
      <c r="G1055" s="661" t="s">
        <v>3729</v>
      </c>
      <c r="H1055" s="661" t="s">
        <v>1608</v>
      </c>
      <c r="I1055" s="661" t="s">
        <v>2096</v>
      </c>
      <c r="J1055" s="661" t="s">
        <v>2097</v>
      </c>
      <c r="K1055" s="661" t="s">
        <v>3008</v>
      </c>
      <c r="L1055" s="662">
        <v>184.22</v>
      </c>
      <c r="M1055" s="662">
        <v>184.22</v>
      </c>
      <c r="N1055" s="661">
        <v>1</v>
      </c>
      <c r="O1055" s="742">
        <v>0.5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50</v>
      </c>
      <c r="B1056" s="661" t="s">
        <v>580</v>
      </c>
      <c r="C1056" s="661">
        <v>89301502</v>
      </c>
      <c r="D1056" s="740" t="s">
        <v>4514</v>
      </c>
      <c r="E1056" s="741" t="s">
        <v>3098</v>
      </c>
      <c r="F1056" s="661" t="s">
        <v>3085</v>
      </c>
      <c r="G1056" s="661" t="s">
        <v>3120</v>
      </c>
      <c r="H1056" s="661" t="s">
        <v>581</v>
      </c>
      <c r="I1056" s="661" t="s">
        <v>4007</v>
      </c>
      <c r="J1056" s="661" t="s">
        <v>4008</v>
      </c>
      <c r="K1056" s="661" t="s">
        <v>3008</v>
      </c>
      <c r="L1056" s="662">
        <v>69.86</v>
      </c>
      <c r="M1056" s="662">
        <v>69.86</v>
      </c>
      <c r="N1056" s="661">
        <v>1</v>
      </c>
      <c r="O1056" s="742">
        <v>1</v>
      </c>
      <c r="P1056" s="662">
        <v>69.86</v>
      </c>
      <c r="Q1056" s="677">
        <v>1</v>
      </c>
      <c r="R1056" s="661">
        <v>1</v>
      </c>
      <c r="S1056" s="677">
        <v>1</v>
      </c>
      <c r="T1056" s="742">
        <v>1</v>
      </c>
      <c r="U1056" s="700">
        <v>1</v>
      </c>
    </row>
    <row r="1057" spans="1:21" ht="14.4" customHeight="1" x14ac:dyDescent="0.3">
      <c r="A1057" s="660">
        <v>50</v>
      </c>
      <c r="B1057" s="661" t="s">
        <v>580</v>
      </c>
      <c r="C1057" s="661">
        <v>89301502</v>
      </c>
      <c r="D1057" s="740" t="s">
        <v>4514</v>
      </c>
      <c r="E1057" s="741" t="s">
        <v>3098</v>
      </c>
      <c r="F1057" s="661" t="s">
        <v>3085</v>
      </c>
      <c r="G1057" s="661" t="s">
        <v>3854</v>
      </c>
      <c r="H1057" s="661" t="s">
        <v>581</v>
      </c>
      <c r="I1057" s="661" t="s">
        <v>1459</v>
      </c>
      <c r="J1057" s="661" t="s">
        <v>1460</v>
      </c>
      <c r="K1057" s="661" t="s">
        <v>1461</v>
      </c>
      <c r="L1057" s="662">
        <v>79.400000000000006</v>
      </c>
      <c r="M1057" s="662">
        <v>79.400000000000006</v>
      </c>
      <c r="N1057" s="661">
        <v>1</v>
      </c>
      <c r="O1057" s="742">
        <v>0.5</v>
      </c>
      <c r="P1057" s="662">
        <v>79.400000000000006</v>
      </c>
      <c r="Q1057" s="677">
        <v>1</v>
      </c>
      <c r="R1057" s="661">
        <v>1</v>
      </c>
      <c r="S1057" s="677">
        <v>1</v>
      </c>
      <c r="T1057" s="742">
        <v>0.5</v>
      </c>
      <c r="U1057" s="700">
        <v>1</v>
      </c>
    </row>
    <row r="1058" spans="1:21" ht="14.4" customHeight="1" x14ac:dyDescent="0.3">
      <c r="A1058" s="660">
        <v>50</v>
      </c>
      <c r="B1058" s="661" t="s">
        <v>580</v>
      </c>
      <c r="C1058" s="661">
        <v>89301502</v>
      </c>
      <c r="D1058" s="740" t="s">
        <v>4514</v>
      </c>
      <c r="E1058" s="741" t="s">
        <v>3098</v>
      </c>
      <c r="F1058" s="661" t="s">
        <v>3085</v>
      </c>
      <c r="G1058" s="661" t="s">
        <v>3979</v>
      </c>
      <c r="H1058" s="661" t="s">
        <v>1608</v>
      </c>
      <c r="I1058" s="661" t="s">
        <v>3980</v>
      </c>
      <c r="J1058" s="661" t="s">
        <v>3981</v>
      </c>
      <c r="K1058" s="661" t="s">
        <v>3982</v>
      </c>
      <c r="L1058" s="662">
        <v>41.55</v>
      </c>
      <c r="M1058" s="662">
        <v>83.1</v>
      </c>
      <c r="N1058" s="661">
        <v>2</v>
      </c>
      <c r="O1058" s="742">
        <v>1</v>
      </c>
      <c r="P1058" s="662">
        <v>83.1</v>
      </c>
      <c r="Q1058" s="677">
        <v>1</v>
      </c>
      <c r="R1058" s="661">
        <v>2</v>
      </c>
      <c r="S1058" s="677">
        <v>1</v>
      </c>
      <c r="T1058" s="742">
        <v>1</v>
      </c>
      <c r="U1058" s="700">
        <v>1</v>
      </c>
    </row>
    <row r="1059" spans="1:21" ht="14.4" customHeight="1" x14ac:dyDescent="0.3">
      <c r="A1059" s="660">
        <v>50</v>
      </c>
      <c r="B1059" s="661" t="s">
        <v>580</v>
      </c>
      <c r="C1059" s="661">
        <v>89301502</v>
      </c>
      <c r="D1059" s="740" t="s">
        <v>4514</v>
      </c>
      <c r="E1059" s="741" t="s">
        <v>3098</v>
      </c>
      <c r="F1059" s="661" t="s">
        <v>3085</v>
      </c>
      <c r="G1059" s="661" t="s">
        <v>3149</v>
      </c>
      <c r="H1059" s="661" t="s">
        <v>581</v>
      </c>
      <c r="I1059" s="661" t="s">
        <v>3231</v>
      </c>
      <c r="J1059" s="661" t="s">
        <v>3151</v>
      </c>
      <c r="K1059" s="661" t="s">
        <v>3232</v>
      </c>
      <c r="L1059" s="662">
        <v>30.88</v>
      </c>
      <c r="M1059" s="662">
        <v>61.76</v>
      </c>
      <c r="N1059" s="661">
        <v>2</v>
      </c>
      <c r="O1059" s="742">
        <v>0.5</v>
      </c>
      <c r="P1059" s="662">
        <v>61.76</v>
      </c>
      <c r="Q1059" s="677">
        <v>1</v>
      </c>
      <c r="R1059" s="661">
        <v>2</v>
      </c>
      <c r="S1059" s="677">
        <v>1</v>
      </c>
      <c r="T1059" s="742">
        <v>0.5</v>
      </c>
      <c r="U1059" s="700">
        <v>1</v>
      </c>
    </row>
    <row r="1060" spans="1:21" ht="14.4" customHeight="1" x14ac:dyDescent="0.3">
      <c r="A1060" s="660">
        <v>50</v>
      </c>
      <c r="B1060" s="661" t="s">
        <v>580</v>
      </c>
      <c r="C1060" s="661">
        <v>89301502</v>
      </c>
      <c r="D1060" s="740" t="s">
        <v>4514</v>
      </c>
      <c r="E1060" s="741" t="s">
        <v>3098</v>
      </c>
      <c r="F1060" s="661" t="s">
        <v>3085</v>
      </c>
      <c r="G1060" s="661" t="s">
        <v>4009</v>
      </c>
      <c r="H1060" s="661" t="s">
        <v>581</v>
      </c>
      <c r="I1060" s="661" t="s">
        <v>992</v>
      </c>
      <c r="J1060" s="661" t="s">
        <v>768</v>
      </c>
      <c r="K1060" s="661" t="s">
        <v>993</v>
      </c>
      <c r="L1060" s="662">
        <v>0</v>
      </c>
      <c r="M1060" s="662">
        <v>0</v>
      </c>
      <c r="N1060" s="661">
        <v>1</v>
      </c>
      <c r="O1060" s="742">
        <v>0.5</v>
      </c>
      <c r="P1060" s="662"/>
      <c r="Q1060" s="677"/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50</v>
      </c>
      <c r="B1061" s="661" t="s">
        <v>580</v>
      </c>
      <c r="C1061" s="661">
        <v>89301502</v>
      </c>
      <c r="D1061" s="740" t="s">
        <v>4514</v>
      </c>
      <c r="E1061" s="741" t="s">
        <v>3098</v>
      </c>
      <c r="F1061" s="661" t="s">
        <v>3085</v>
      </c>
      <c r="G1061" s="661" t="s">
        <v>3241</v>
      </c>
      <c r="H1061" s="661" t="s">
        <v>1608</v>
      </c>
      <c r="I1061" s="661" t="s">
        <v>1892</v>
      </c>
      <c r="J1061" s="661" t="s">
        <v>1639</v>
      </c>
      <c r="K1061" s="661" t="s">
        <v>1295</v>
      </c>
      <c r="L1061" s="662">
        <v>81.33</v>
      </c>
      <c r="M1061" s="662">
        <v>81.33</v>
      </c>
      <c r="N1061" s="661">
        <v>1</v>
      </c>
      <c r="O1061" s="742">
        <v>1</v>
      </c>
      <c r="P1061" s="662">
        <v>81.33</v>
      </c>
      <c r="Q1061" s="677">
        <v>1</v>
      </c>
      <c r="R1061" s="661">
        <v>1</v>
      </c>
      <c r="S1061" s="677">
        <v>1</v>
      </c>
      <c r="T1061" s="742">
        <v>1</v>
      </c>
      <c r="U1061" s="700">
        <v>1</v>
      </c>
    </row>
    <row r="1062" spans="1:21" ht="14.4" customHeight="1" x14ac:dyDescent="0.3">
      <c r="A1062" s="660">
        <v>50</v>
      </c>
      <c r="B1062" s="661" t="s">
        <v>580</v>
      </c>
      <c r="C1062" s="661">
        <v>89301502</v>
      </c>
      <c r="D1062" s="740" t="s">
        <v>4514</v>
      </c>
      <c r="E1062" s="741" t="s">
        <v>3098</v>
      </c>
      <c r="F1062" s="661" t="s">
        <v>3085</v>
      </c>
      <c r="G1062" s="661" t="s">
        <v>4010</v>
      </c>
      <c r="H1062" s="661" t="s">
        <v>581</v>
      </c>
      <c r="I1062" s="661" t="s">
        <v>4011</v>
      </c>
      <c r="J1062" s="661" t="s">
        <v>4012</v>
      </c>
      <c r="K1062" s="661" t="s">
        <v>4013</v>
      </c>
      <c r="L1062" s="662">
        <v>136.58000000000001</v>
      </c>
      <c r="M1062" s="662">
        <v>136.58000000000001</v>
      </c>
      <c r="N1062" s="661">
        <v>1</v>
      </c>
      <c r="O1062" s="742">
        <v>0.5</v>
      </c>
      <c r="P1062" s="662"/>
      <c r="Q1062" s="677">
        <v>0</v>
      </c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50</v>
      </c>
      <c r="B1063" s="661" t="s">
        <v>580</v>
      </c>
      <c r="C1063" s="661">
        <v>89301502</v>
      </c>
      <c r="D1063" s="740" t="s">
        <v>4514</v>
      </c>
      <c r="E1063" s="741" t="s">
        <v>3098</v>
      </c>
      <c r="F1063" s="661" t="s">
        <v>3085</v>
      </c>
      <c r="G1063" s="661" t="s">
        <v>3905</v>
      </c>
      <c r="H1063" s="661" t="s">
        <v>1608</v>
      </c>
      <c r="I1063" s="661" t="s">
        <v>4014</v>
      </c>
      <c r="J1063" s="661" t="s">
        <v>1624</v>
      </c>
      <c r="K1063" s="661" t="s">
        <v>4015</v>
      </c>
      <c r="L1063" s="662">
        <v>193.26</v>
      </c>
      <c r="M1063" s="662">
        <v>193.26</v>
      </c>
      <c r="N1063" s="661">
        <v>1</v>
      </c>
      <c r="O1063" s="742">
        <v>0.5</v>
      </c>
      <c r="P1063" s="662">
        <v>193.26</v>
      </c>
      <c r="Q1063" s="677">
        <v>1</v>
      </c>
      <c r="R1063" s="661">
        <v>1</v>
      </c>
      <c r="S1063" s="677">
        <v>1</v>
      </c>
      <c r="T1063" s="742">
        <v>0.5</v>
      </c>
      <c r="U1063" s="700">
        <v>1</v>
      </c>
    </row>
    <row r="1064" spans="1:21" ht="14.4" customHeight="1" x14ac:dyDescent="0.3">
      <c r="A1064" s="660">
        <v>50</v>
      </c>
      <c r="B1064" s="661" t="s">
        <v>580</v>
      </c>
      <c r="C1064" s="661">
        <v>89301502</v>
      </c>
      <c r="D1064" s="740" t="s">
        <v>4514</v>
      </c>
      <c r="E1064" s="741" t="s">
        <v>3098</v>
      </c>
      <c r="F1064" s="661" t="s">
        <v>3085</v>
      </c>
      <c r="G1064" s="661" t="s">
        <v>3905</v>
      </c>
      <c r="H1064" s="661" t="s">
        <v>581</v>
      </c>
      <c r="I1064" s="661" t="s">
        <v>4016</v>
      </c>
      <c r="J1064" s="661" t="s">
        <v>4017</v>
      </c>
      <c r="K1064" s="661" t="s">
        <v>4018</v>
      </c>
      <c r="L1064" s="662">
        <v>0</v>
      </c>
      <c r="M1064" s="662">
        <v>0</v>
      </c>
      <c r="N1064" s="661">
        <v>1</v>
      </c>
      <c r="O1064" s="742">
        <v>0.5</v>
      </c>
      <c r="P1064" s="662">
        <v>0</v>
      </c>
      <c r="Q1064" s="677"/>
      <c r="R1064" s="661">
        <v>1</v>
      </c>
      <c r="S1064" s="677">
        <v>1</v>
      </c>
      <c r="T1064" s="742">
        <v>0.5</v>
      </c>
      <c r="U1064" s="700">
        <v>1</v>
      </c>
    </row>
    <row r="1065" spans="1:21" ht="14.4" customHeight="1" x14ac:dyDescent="0.3">
      <c r="A1065" s="660">
        <v>50</v>
      </c>
      <c r="B1065" s="661" t="s">
        <v>580</v>
      </c>
      <c r="C1065" s="661">
        <v>89301502</v>
      </c>
      <c r="D1065" s="740" t="s">
        <v>4514</v>
      </c>
      <c r="E1065" s="741" t="s">
        <v>3098</v>
      </c>
      <c r="F1065" s="661" t="s">
        <v>3085</v>
      </c>
      <c r="G1065" s="661" t="s">
        <v>3172</v>
      </c>
      <c r="H1065" s="661" t="s">
        <v>581</v>
      </c>
      <c r="I1065" s="661" t="s">
        <v>1080</v>
      </c>
      <c r="J1065" s="661" t="s">
        <v>1081</v>
      </c>
      <c r="K1065" s="661" t="s">
        <v>1082</v>
      </c>
      <c r="L1065" s="662">
        <v>50.47</v>
      </c>
      <c r="M1065" s="662">
        <v>50.47</v>
      </c>
      <c r="N1065" s="661">
        <v>1</v>
      </c>
      <c r="O1065" s="742">
        <v>1</v>
      </c>
      <c r="P1065" s="662">
        <v>50.47</v>
      </c>
      <c r="Q1065" s="677">
        <v>1</v>
      </c>
      <c r="R1065" s="661">
        <v>1</v>
      </c>
      <c r="S1065" s="677">
        <v>1</v>
      </c>
      <c r="T1065" s="742">
        <v>1</v>
      </c>
      <c r="U1065" s="700">
        <v>1</v>
      </c>
    </row>
    <row r="1066" spans="1:21" ht="14.4" customHeight="1" x14ac:dyDescent="0.3">
      <c r="A1066" s="660">
        <v>50</v>
      </c>
      <c r="B1066" s="661" t="s">
        <v>580</v>
      </c>
      <c r="C1066" s="661">
        <v>89301502</v>
      </c>
      <c r="D1066" s="740" t="s">
        <v>4514</v>
      </c>
      <c r="E1066" s="741" t="s">
        <v>3098</v>
      </c>
      <c r="F1066" s="661" t="s">
        <v>3085</v>
      </c>
      <c r="G1066" s="661" t="s">
        <v>4019</v>
      </c>
      <c r="H1066" s="661" t="s">
        <v>581</v>
      </c>
      <c r="I1066" s="661" t="s">
        <v>4020</v>
      </c>
      <c r="J1066" s="661" t="s">
        <v>4021</v>
      </c>
      <c r="K1066" s="661" t="s">
        <v>1833</v>
      </c>
      <c r="L1066" s="662">
        <v>85.91</v>
      </c>
      <c r="M1066" s="662">
        <v>85.91</v>
      </c>
      <c r="N1066" s="661">
        <v>1</v>
      </c>
      <c r="O1066" s="742">
        <v>0.5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50</v>
      </c>
      <c r="B1067" s="661" t="s">
        <v>580</v>
      </c>
      <c r="C1067" s="661">
        <v>89301502</v>
      </c>
      <c r="D1067" s="740" t="s">
        <v>4514</v>
      </c>
      <c r="E1067" s="741" t="s">
        <v>3098</v>
      </c>
      <c r="F1067" s="661" t="s">
        <v>3085</v>
      </c>
      <c r="G1067" s="661" t="s">
        <v>4022</v>
      </c>
      <c r="H1067" s="661" t="s">
        <v>581</v>
      </c>
      <c r="I1067" s="661" t="s">
        <v>4023</v>
      </c>
      <c r="J1067" s="661" t="s">
        <v>4024</v>
      </c>
      <c r="K1067" s="661" t="s">
        <v>4025</v>
      </c>
      <c r="L1067" s="662">
        <v>0</v>
      </c>
      <c r="M1067" s="662">
        <v>0</v>
      </c>
      <c r="N1067" s="661">
        <v>1</v>
      </c>
      <c r="O1067" s="742">
        <v>1</v>
      </c>
      <c r="P1067" s="662"/>
      <c r="Q1067" s="677"/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50</v>
      </c>
      <c r="B1068" s="661" t="s">
        <v>580</v>
      </c>
      <c r="C1068" s="661">
        <v>89301502</v>
      </c>
      <c r="D1068" s="740" t="s">
        <v>4514</v>
      </c>
      <c r="E1068" s="741" t="s">
        <v>3098</v>
      </c>
      <c r="F1068" s="661" t="s">
        <v>3085</v>
      </c>
      <c r="G1068" s="661" t="s">
        <v>3184</v>
      </c>
      <c r="H1068" s="661" t="s">
        <v>581</v>
      </c>
      <c r="I1068" s="661" t="s">
        <v>3282</v>
      </c>
      <c r="J1068" s="661" t="s">
        <v>2064</v>
      </c>
      <c r="K1068" s="661" t="s">
        <v>3185</v>
      </c>
      <c r="L1068" s="662">
        <v>23.46</v>
      </c>
      <c r="M1068" s="662">
        <v>23.46</v>
      </c>
      <c r="N1068" s="661">
        <v>1</v>
      </c>
      <c r="O1068" s="742">
        <v>1</v>
      </c>
      <c r="P1068" s="662">
        <v>23.46</v>
      </c>
      <c r="Q1068" s="677">
        <v>1</v>
      </c>
      <c r="R1068" s="661">
        <v>1</v>
      </c>
      <c r="S1068" s="677">
        <v>1</v>
      </c>
      <c r="T1068" s="742">
        <v>1</v>
      </c>
      <c r="U1068" s="700">
        <v>1</v>
      </c>
    </row>
    <row r="1069" spans="1:21" ht="14.4" customHeight="1" x14ac:dyDescent="0.3">
      <c r="A1069" s="660">
        <v>50</v>
      </c>
      <c r="B1069" s="661" t="s">
        <v>580</v>
      </c>
      <c r="C1069" s="661">
        <v>89301502</v>
      </c>
      <c r="D1069" s="740" t="s">
        <v>4514</v>
      </c>
      <c r="E1069" s="741" t="s">
        <v>3098</v>
      </c>
      <c r="F1069" s="661" t="s">
        <v>3085</v>
      </c>
      <c r="G1069" s="661" t="s">
        <v>3283</v>
      </c>
      <c r="H1069" s="661" t="s">
        <v>581</v>
      </c>
      <c r="I1069" s="661" t="s">
        <v>2009</v>
      </c>
      <c r="J1069" s="661" t="s">
        <v>2010</v>
      </c>
      <c r="K1069" s="661" t="s">
        <v>3284</v>
      </c>
      <c r="L1069" s="662">
        <v>194.73</v>
      </c>
      <c r="M1069" s="662">
        <v>194.73</v>
      </c>
      <c r="N1069" s="661">
        <v>1</v>
      </c>
      <c r="O1069" s="742">
        <v>1</v>
      </c>
      <c r="P1069" s="662">
        <v>194.73</v>
      </c>
      <c r="Q1069" s="677">
        <v>1</v>
      </c>
      <c r="R1069" s="661">
        <v>1</v>
      </c>
      <c r="S1069" s="677">
        <v>1</v>
      </c>
      <c r="T1069" s="742">
        <v>1</v>
      </c>
      <c r="U1069" s="700">
        <v>1</v>
      </c>
    </row>
    <row r="1070" spans="1:21" ht="14.4" customHeight="1" x14ac:dyDescent="0.3">
      <c r="A1070" s="660">
        <v>50</v>
      </c>
      <c r="B1070" s="661" t="s">
        <v>580</v>
      </c>
      <c r="C1070" s="661">
        <v>89301502</v>
      </c>
      <c r="D1070" s="740" t="s">
        <v>4514</v>
      </c>
      <c r="E1070" s="741" t="s">
        <v>3098</v>
      </c>
      <c r="F1070" s="661" t="s">
        <v>3085</v>
      </c>
      <c r="G1070" s="661" t="s">
        <v>4026</v>
      </c>
      <c r="H1070" s="661" t="s">
        <v>581</v>
      </c>
      <c r="I1070" s="661" t="s">
        <v>4027</v>
      </c>
      <c r="J1070" s="661" t="s">
        <v>4028</v>
      </c>
      <c r="K1070" s="661" t="s">
        <v>3313</v>
      </c>
      <c r="L1070" s="662">
        <v>85.49</v>
      </c>
      <c r="M1070" s="662">
        <v>85.49</v>
      </c>
      <c r="N1070" s="661">
        <v>1</v>
      </c>
      <c r="O1070" s="742">
        <v>0.5</v>
      </c>
      <c r="P1070" s="662">
        <v>85.49</v>
      </c>
      <c r="Q1070" s="677">
        <v>1</v>
      </c>
      <c r="R1070" s="661">
        <v>1</v>
      </c>
      <c r="S1070" s="677">
        <v>1</v>
      </c>
      <c r="T1070" s="742">
        <v>0.5</v>
      </c>
      <c r="U1070" s="700">
        <v>1</v>
      </c>
    </row>
    <row r="1071" spans="1:21" ht="14.4" customHeight="1" x14ac:dyDescent="0.3">
      <c r="A1071" s="660">
        <v>50</v>
      </c>
      <c r="B1071" s="661" t="s">
        <v>580</v>
      </c>
      <c r="C1071" s="661">
        <v>89301502</v>
      </c>
      <c r="D1071" s="740" t="s">
        <v>4514</v>
      </c>
      <c r="E1071" s="741" t="s">
        <v>3098</v>
      </c>
      <c r="F1071" s="661" t="s">
        <v>3085</v>
      </c>
      <c r="G1071" s="661" t="s">
        <v>3291</v>
      </c>
      <c r="H1071" s="661" t="s">
        <v>581</v>
      </c>
      <c r="I1071" s="661" t="s">
        <v>4029</v>
      </c>
      <c r="J1071" s="661" t="s">
        <v>4030</v>
      </c>
      <c r="K1071" s="661" t="s">
        <v>4031</v>
      </c>
      <c r="L1071" s="662">
        <v>0</v>
      </c>
      <c r="M1071" s="662">
        <v>0</v>
      </c>
      <c r="N1071" s="661">
        <v>1</v>
      </c>
      <c r="O1071" s="742">
        <v>0.5</v>
      </c>
      <c r="P1071" s="662">
        <v>0</v>
      </c>
      <c r="Q1071" s="677"/>
      <c r="R1071" s="661">
        <v>1</v>
      </c>
      <c r="S1071" s="677">
        <v>1</v>
      </c>
      <c r="T1071" s="742">
        <v>0.5</v>
      </c>
      <c r="U1071" s="700">
        <v>1</v>
      </c>
    </row>
    <row r="1072" spans="1:21" ht="14.4" customHeight="1" x14ac:dyDescent="0.3">
      <c r="A1072" s="660">
        <v>50</v>
      </c>
      <c r="B1072" s="661" t="s">
        <v>580</v>
      </c>
      <c r="C1072" s="661">
        <v>89301502</v>
      </c>
      <c r="D1072" s="740" t="s">
        <v>4514</v>
      </c>
      <c r="E1072" s="741" t="s">
        <v>3098</v>
      </c>
      <c r="F1072" s="661" t="s">
        <v>3085</v>
      </c>
      <c r="G1072" s="661" t="s">
        <v>3828</v>
      </c>
      <c r="H1072" s="661" t="s">
        <v>581</v>
      </c>
      <c r="I1072" s="661" t="s">
        <v>4032</v>
      </c>
      <c r="J1072" s="661" t="s">
        <v>4033</v>
      </c>
      <c r="K1072" s="661" t="s">
        <v>1586</v>
      </c>
      <c r="L1072" s="662">
        <v>0</v>
      </c>
      <c r="M1072" s="662">
        <v>0</v>
      </c>
      <c r="N1072" s="661">
        <v>1</v>
      </c>
      <c r="O1072" s="742">
        <v>1</v>
      </c>
      <c r="P1072" s="662">
        <v>0</v>
      </c>
      <c r="Q1072" s="677"/>
      <c r="R1072" s="661">
        <v>1</v>
      </c>
      <c r="S1072" s="677">
        <v>1</v>
      </c>
      <c r="T1072" s="742">
        <v>1</v>
      </c>
      <c r="U1072" s="700">
        <v>1</v>
      </c>
    </row>
    <row r="1073" spans="1:21" ht="14.4" customHeight="1" x14ac:dyDescent="0.3">
      <c r="A1073" s="660">
        <v>50</v>
      </c>
      <c r="B1073" s="661" t="s">
        <v>580</v>
      </c>
      <c r="C1073" s="661">
        <v>89301502</v>
      </c>
      <c r="D1073" s="740" t="s">
        <v>4514</v>
      </c>
      <c r="E1073" s="741" t="s">
        <v>3100</v>
      </c>
      <c r="F1073" s="661" t="s">
        <v>3085</v>
      </c>
      <c r="G1073" s="661" t="s">
        <v>3112</v>
      </c>
      <c r="H1073" s="661" t="s">
        <v>581</v>
      </c>
      <c r="I1073" s="661" t="s">
        <v>3379</v>
      </c>
      <c r="J1073" s="661" t="s">
        <v>3380</v>
      </c>
      <c r="K1073" s="661" t="s">
        <v>3000</v>
      </c>
      <c r="L1073" s="662">
        <v>156.86000000000001</v>
      </c>
      <c r="M1073" s="662">
        <v>156.86000000000001</v>
      </c>
      <c r="N1073" s="661">
        <v>1</v>
      </c>
      <c r="O1073" s="742">
        <v>1</v>
      </c>
      <c r="P1073" s="662">
        <v>156.86000000000001</v>
      </c>
      <c r="Q1073" s="677">
        <v>1</v>
      </c>
      <c r="R1073" s="661">
        <v>1</v>
      </c>
      <c r="S1073" s="677">
        <v>1</v>
      </c>
      <c r="T1073" s="742">
        <v>1</v>
      </c>
      <c r="U1073" s="700">
        <v>1</v>
      </c>
    </row>
    <row r="1074" spans="1:21" ht="14.4" customHeight="1" x14ac:dyDescent="0.3">
      <c r="A1074" s="660">
        <v>50</v>
      </c>
      <c r="B1074" s="661" t="s">
        <v>580</v>
      </c>
      <c r="C1074" s="661">
        <v>89301502</v>
      </c>
      <c r="D1074" s="740" t="s">
        <v>4514</v>
      </c>
      <c r="E1074" s="741" t="s">
        <v>3100</v>
      </c>
      <c r="F1074" s="661" t="s">
        <v>3085</v>
      </c>
      <c r="G1074" s="661" t="s">
        <v>3303</v>
      </c>
      <c r="H1074" s="661" t="s">
        <v>581</v>
      </c>
      <c r="I1074" s="661" t="s">
        <v>4034</v>
      </c>
      <c r="J1074" s="661" t="s">
        <v>3304</v>
      </c>
      <c r="K1074" s="661" t="s">
        <v>1774</v>
      </c>
      <c r="L1074" s="662">
        <v>0</v>
      </c>
      <c r="M1074" s="662">
        <v>0</v>
      </c>
      <c r="N1074" s="661">
        <v>1</v>
      </c>
      <c r="O1074" s="742">
        <v>0.5</v>
      </c>
      <c r="P1074" s="662"/>
      <c r="Q1074" s="677"/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50</v>
      </c>
      <c r="B1075" s="661" t="s">
        <v>580</v>
      </c>
      <c r="C1075" s="661">
        <v>89301502</v>
      </c>
      <c r="D1075" s="740" t="s">
        <v>4514</v>
      </c>
      <c r="E1075" s="741" t="s">
        <v>3100</v>
      </c>
      <c r="F1075" s="661" t="s">
        <v>3085</v>
      </c>
      <c r="G1075" s="661" t="s">
        <v>3729</v>
      </c>
      <c r="H1075" s="661" t="s">
        <v>1608</v>
      </c>
      <c r="I1075" s="661" t="s">
        <v>2096</v>
      </c>
      <c r="J1075" s="661" t="s">
        <v>2097</v>
      </c>
      <c r="K1075" s="661" t="s">
        <v>3008</v>
      </c>
      <c r="L1075" s="662">
        <v>184.22</v>
      </c>
      <c r="M1075" s="662">
        <v>184.22</v>
      </c>
      <c r="N1075" s="661">
        <v>1</v>
      </c>
      <c r="O1075" s="742">
        <v>0.5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50</v>
      </c>
      <c r="B1076" s="661" t="s">
        <v>580</v>
      </c>
      <c r="C1076" s="661">
        <v>89301502</v>
      </c>
      <c r="D1076" s="740" t="s">
        <v>4514</v>
      </c>
      <c r="E1076" s="741" t="s">
        <v>3100</v>
      </c>
      <c r="F1076" s="661" t="s">
        <v>3085</v>
      </c>
      <c r="G1076" s="661" t="s">
        <v>4035</v>
      </c>
      <c r="H1076" s="661" t="s">
        <v>1608</v>
      </c>
      <c r="I1076" s="661" t="s">
        <v>1726</v>
      </c>
      <c r="J1076" s="661" t="s">
        <v>1727</v>
      </c>
      <c r="K1076" s="661" t="s">
        <v>2590</v>
      </c>
      <c r="L1076" s="662">
        <v>118.82</v>
      </c>
      <c r="M1076" s="662">
        <v>118.82</v>
      </c>
      <c r="N1076" s="661">
        <v>1</v>
      </c>
      <c r="O1076" s="742">
        <v>0.5</v>
      </c>
      <c r="P1076" s="662">
        <v>118.82</v>
      </c>
      <c r="Q1076" s="677">
        <v>1</v>
      </c>
      <c r="R1076" s="661">
        <v>1</v>
      </c>
      <c r="S1076" s="677">
        <v>1</v>
      </c>
      <c r="T1076" s="742">
        <v>0.5</v>
      </c>
      <c r="U1076" s="700">
        <v>1</v>
      </c>
    </row>
    <row r="1077" spans="1:21" ht="14.4" customHeight="1" x14ac:dyDescent="0.3">
      <c r="A1077" s="660">
        <v>50</v>
      </c>
      <c r="B1077" s="661" t="s">
        <v>580</v>
      </c>
      <c r="C1077" s="661">
        <v>89301502</v>
      </c>
      <c r="D1077" s="740" t="s">
        <v>4514</v>
      </c>
      <c r="E1077" s="741" t="s">
        <v>3100</v>
      </c>
      <c r="F1077" s="661" t="s">
        <v>3085</v>
      </c>
      <c r="G1077" s="661" t="s">
        <v>4035</v>
      </c>
      <c r="H1077" s="661" t="s">
        <v>1608</v>
      </c>
      <c r="I1077" s="661" t="s">
        <v>2605</v>
      </c>
      <c r="J1077" s="661" t="s">
        <v>1727</v>
      </c>
      <c r="K1077" s="661" t="s">
        <v>1448</v>
      </c>
      <c r="L1077" s="662">
        <v>356.47</v>
      </c>
      <c r="M1077" s="662">
        <v>1069.4100000000001</v>
      </c>
      <c r="N1077" s="661">
        <v>3</v>
      </c>
      <c r="O1077" s="742">
        <v>1.5</v>
      </c>
      <c r="P1077" s="662">
        <v>712.94</v>
      </c>
      <c r="Q1077" s="677">
        <v>0.66666666666666663</v>
      </c>
      <c r="R1077" s="661">
        <v>2</v>
      </c>
      <c r="S1077" s="677">
        <v>0.66666666666666663</v>
      </c>
      <c r="T1077" s="742">
        <v>1</v>
      </c>
      <c r="U1077" s="700">
        <v>0.66666666666666663</v>
      </c>
    </row>
    <row r="1078" spans="1:21" ht="14.4" customHeight="1" x14ac:dyDescent="0.3">
      <c r="A1078" s="660">
        <v>50</v>
      </c>
      <c r="B1078" s="661" t="s">
        <v>580</v>
      </c>
      <c r="C1078" s="661">
        <v>89301502</v>
      </c>
      <c r="D1078" s="740" t="s">
        <v>4514</v>
      </c>
      <c r="E1078" s="741" t="s">
        <v>3100</v>
      </c>
      <c r="F1078" s="661" t="s">
        <v>3085</v>
      </c>
      <c r="G1078" s="661" t="s">
        <v>3730</v>
      </c>
      <c r="H1078" s="661" t="s">
        <v>581</v>
      </c>
      <c r="I1078" s="661" t="s">
        <v>4036</v>
      </c>
      <c r="J1078" s="661" t="s">
        <v>784</v>
      </c>
      <c r="K1078" s="661" t="s">
        <v>2946</v>
      </c>
      <c r="L1078" s="662">
        <v>115.3</v>
      </c>
      <c r="M1078" s="662">
        <v>115.3</v>
      </c>
      <c r="N1078" s="661">
        <v>1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50</v>
      </c>
      <c r="B1079" s="661" t="s">
        <v>580</v>
      </c>
      <c r="C1079" s="661">
        <v>89301502</v>
      </c>
      <c r="D1079" s="740" t="s">
        <v>4514</v>
      </c>
      <c r="E1079" s="741" t="s">
        <v>3100</v>
      </c>
      <c r="F1079" s="661" t="s">
        <v>3085</v>
      </c>
      <c r="G1079" s="661" t="s">
        <v>4037</v>
      </c>
      <c r="H1079" s="661" t="s">
        <v>581</v>
      </c>
      <c r="I1079" s="661" t="s">
        <v>4038</v>
      </c>
      <c r="J1079" s="661" t="s">
        <v>4039</v>
      </c>
      <c r="K1079" s="661" t="s">
        <v>4040</v>
      </c>
      <c r="L1079" s="662">
        <v>0</v>
      </c>
      <c r="M1079" s="662">
        <v>0</v>
      </c>
      <c r="N1079" s="661">
        <v>1</v>
      </c>
      <c r="O1079" s="742">
        <v>1</v>
      </c>
      <c r="P1079" s="662"/>
      <c r="Q1079" s="677"/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50</v>
      </c>
      <c r="B1080" s="661" t="s">
        <v>580</v>
      </c>
      <c r="C1080" s="661">
        <v>89301502</v>
      </c>
      <c r="D1080" s="740" t="s">
        <v>4514</v>
      </c>
      <c r="E1080" s="741" t="s">
        <v>3100</v>
      </c>
      <c r="F1080" s="661" t="s">
        <v>3085</v>
      </c>
      <c r="G1080" s="661" t="s">
        <v>4041</v>
      </c>
      <c r="H1080" s="661" t="s">
        <v>581</v>
      </c>
      <c r="I1080" s="661" t="s">
        <v>4042</v>
      </c>
      <c r="J1080" s="661" t="s">
        <v>4043</v>
      </c>
      <c r="K1080" s="661" t="s">
        <v>4044</v>
      </c>
      <c r="L1080" s="662">
        <v>0</v>
      </c>
      <c r="M1080" s="662">
        <v>0</v>
      </c>
      <c r="N1080" s="661">
        <v>3</v>
      </c>
      <c r="O1080" s="742">
        <v>0.5</v>
      </c>
      <c r="P1080" s="662">
        <v>0</v>
      </c>
      <c r="Q1080" s="677"/>
      <c r="R1080" s="661">
        <v>3</v>
      </c>
      <c r="S1080" s="677">
        <v>1</v>
      </c>
      <c r="T1080" s="742">
        <v>0.5</v>
      </c>
      <c r="U1080" s="700">
        <v>1</v>
      </c>
    </row>
    <row r="1081" spans="1:21" ht="14.4" customHeight="1" x14ac:dyDescent="0.3">
      <c r="A1081" s="660">
        <v>50</v>
      </c>
      <c r="B1081" s="661" t="s">
        <v>580</v>
      </c>
      <c r="C1081" s="661">
        <v>89301502</v>
      </c>
      <c r="D1081" s="740" t="s">
        <v>4514</v>
      </c>
      <c r="E1081" s="741" t="s">
        <v>3100</v>
      </c>
      <c r="F1081" s="661" t="s">
        <v>3085</v>
      </c>
      <c r="G1081" s="661" t="s">
        <v>4041</v>
      </c>
      <c r="H1081" s="661" t="s">
        <v>581</v>
      </c>
      <c r="I1081" s="661" t="s">
        <v>4045</v>
      </c>
      <c r="J1081" s="661" t="s">
        <v>4043</v>
      </c>
      <c r="K1081" s="661" t="s">
        <v>4046</v>
      </c>
      <c r="L1081" s="662">
        <v>66.94</v>
      </c>
      <c r="M1081" s="662">
        <v>66.94</v>
      </c>
      <c r="N1081" s="661">
        <v>1</v>
      </c>
      <c r="O1081" s="742">
        <v>0.5</v>
      </c>
      <c r="P1081" s="662">
        <v>66.94</v>
      </c>
      <c r="Q1081" s="677">
        <v>1</v>
      </c>
      <c r="R1081" s="661">
        <v>1</v>
      </c>
      <c r="S1081" s="677">
        <v>1</v>
      </c>
      <c r="T1081" s="742">
        <v>0.5</v>
      </c>
      <c r="U1081" s="700">
        <v>1</v>
      </c>
    </row>
    <row r="1082" spans="1:21" ht="14.4" customHeight="1" x14ac:dyDescent="0.3">
      <c r="A1082" s="660">
        <v>50</v>
      </c>
      <c r="B1082" s="661" t="s">
        <v>580</v>
      </c>
      <c r="C1082" s="661">
        <v>89301502</v>
      </c>
      <c r="D1082" s="740" t="s">
        <v>4514</v>
      </c>
      <c r="E1082" s="741" t="s">
        <v>3100</v>
      </c>
      <c r="F1082" s="661" t="s">
        <v>3085</v>
      </c>
      <c r="G1082" s="661" t="s">
        <v>4041</v>
      </c>
      <c r="H1082" s="661" t="s">
        <v>581</v>
      </c>
      <c r="I1082" s="661" t="s">
        <v>4047</v>
      </c>
      <c r="J1082" s="661" t="s">
        <v>4043</v>
      </c>
      <c r="K1082" s="661" t="s">
        <v>4048</v>
      </c>
      <c r="L1082" s="662">
        <v>0</v>
      </c>
      <c r="M1082" s="662">
        <v>0</v>
      </c>
      <c r="N1082" s="661">
        <v>3</v>
      </c>
      <c r="O1082" s="742">
        <v>0.5</v>
      </c>
      <c r="P1082" s="662">
        <v>0</v>
      </c>
      <c r="Q1082" s="677"/>
      <c r="R1082" s="661">
        <v>3</v>
      </c>
      <c r="S1082" s="677">
        <v>1</v>
      </c>
      <c r="T1082" s="742">
        <v>0.5</v>
      </c>
      <c r="U1082" s="700">
        <v>1</v>
      </c>
    </row>
    <row r="1083" spans="1:21" ht="14.4" customHeight="1" x14ac:dyDescent="0.3">
      <c r="A1083" s="660">
        <v>50</v>
      </c>
      <c r="B1083" s="661" t="s">
        <v>580</v>
      </c>
      <c r="C1083" s="661">
        <v>89301502</v>
      </c>
      <c r="D1083" s="740" t="s">
        <v>4514</v>
      </c>
      <c r="E1083" s="741" t="s">
        <v>3100</v>
      </c>
      <c r="F1083" s="661" t="s">
        <v>3085</v>
      </c>
      <c r="G1083" s="661" t="s">
        <v>3127</v>
      </c>
      <c r="H1083" s="661" t="s">
        <v>581</v>
      </c>
      <c r="I1083" s="661" t="s">
        <v>3128</v>
      </c>
      <c r="J1083" s="661" t="s">
        <v>3129</v>
      </c>
      <c r="K1083" s="661" t="s">
        <v>3130</v>
      </c>
      <c r="L1083" s="662">
        <v>0</v>
      </c>
      <c r="M1083" s="662">
        <v>0</v>
      </c>
      <c r="N1083" s="661">
        <v>1</v>
      </c>
      <c r="O1083" s="742">
        <v>1</v>
      </c>
      <c r="P1083" s="662">
        <v>0</v>
      </c>
      <c r="Q1083" s="677"/>
      <c r="R1083" s="661">
        <v>1</v>
      </c>
      <c r="S1083" s="677">
        <v>1</v>
      </c>
      <c r="T1083" s="742">
        <v>1</v>
      </c>
      <c r="U1083" s="700">
        <v>1</v>
      </c>
    </row>
    <row r="1084" spans="1:21" ht="14.4" customHeight="1" x14ac:dyDescent="0.3">
      <c r="A1084" s="660">
        <v>50</v>
      </c>
      <c r="B1084" s="661" t="s">
        <v>580</v>
      </c>
      <c r="C1084" s="661">
        <v>89301502</v>
      </c>
      <c r="D1084" s="740" t="s">
        <v>4514</v>
      </c>
      <c r="E1084" s="741" t="s">
        <v>3100</v>
      </c>
      <c r="F1084" s="661" t="s">
        <v>3085</v>
      </c>
      <c r="G1084" s="661" t="s">
        <v>4049</v>
      </c>
      <c r="H1084" s="661" t="s">
        <v>581</v>
      </c>
      <c r="I1084" s="661" t="s">
        <v>4050</v>
      </c>
      <c r="J1084" s="661" t="s">
        <v>4051</v>
      </c>
      <c r="K1084" s="661" t="s">
        <v>4052</v>
      </c>
      <c r="L1084" s="662">
        <v>31.84</v>
      </c>
      <c r="M1084" s="662">
        <v>63.68</v>
      </c>
      <c r="N1084" s="661">
        <v>2</v>
      </c>
      <c r="O1084" s="742">
        <v>0.5</v>
      </c>
      <c r="P1084" s="662">
        <v>63.68</v>
      </c>
      <c r="Q1084" s="677">
        <v>1</v>
      </c>
      <c r="R1084" s="661">
        <v>2</v>
      </c>
      <c r="S1084" s="677">
        <v>1</v>
      </c>
      <c r="T1084" s="742">
        <v>0.5</v>
      </c>
      <c r="U1084" s="700">
        <v>1</v>
      </c>
    </row>
    <row r="1085" spans="1:21" ht="14.4" customHeight="1" x14ac:dyDescent="0.3">
      <c r="A1085" s="660">
        <v>50</v>
      </c>
      <c r="B1085" s="661" t="s">
        <v>580</v>
      </c>
      <c r="C1085" s="661">
        <v>89301502</v>
      </c>
      <c r="D1085" s="740" t="s">
        <v>4514</v>
      </c>
      <c r="E1085" s="741" t="s">
        <v>3100</v>
      </c>
      <c r="F1085" s="661" t="s">
        <v>3085</v>
      </c>
      <c r="G1085" s="661" t="s">
        <v>3871</v>
      </c>
      <c r="H1085" s="661" t="s">
        <v>581</v>
      </c>
      <c r="I1085" s="661" t="s">
        <v>1997</v>
      </c>
      <c r="J1085" s="661" t="s">
        <v>1998</v>
      </c>
      <c r="K1085" s="661" t="s">
        <v>4053</v>
      </c>
      <c r="L1085" s="662">
        <v>50.27</v>
      </c>
      <c r="M1085" s="662">
        <v>100.54</v>
      </c>
      <c r="N1085" s="661">
        <v>2</v>
      </c>
      <c r="O1085" s="742">
        <v>0.5</v>
      </c>
      <c r="P1085" s="662">
        <v>100.54</v>
      </c>
      <c r="Q1085" s="677">
        <v>1</v>
      </c>
      <c r="R1085" s="661">
        <v>2</v>
      </c>
      <c r="S1085" s="677">
        <v>1</v>
      </c>
      <c r="T1085" s="742">
        <v>0.5</v>
      </c>
      <c r="U1085" s="700">
        <v>1</v>
      </c>
    </row>
    <row r="1086" spans="1:21" ht="14.4" customHeight="1" x14ac:dyDescent="0.3">
      <c r="A1086" s="660">
        <v>50</v>
      </c>
      <c r="B1086" s="661" t="s">
        <v>580</v>
      </c>
      <c r="C1086" s="661">
        <v>89301502</v>
      </c>
      <c r="D1086" s="740" t="s">
        <v>4514</v>
      </c>
      <c r="E1086" s="741" t="s">
        <v>3100</v>
      </c>
      <c r="F1086" s="661" t="s">
        <v>3085</v>
      </c>
      <c r="G1086" s="661" t="s">
        <v>4054</v>
      </c>
      <c r="H1086" s="661" t="s">
        <v>581</v>
      </c>
      <c r="I1086" s="661" t="s">
        <v>4055</v>
      </c>
      <c r="J1086" s="661" t="s">
        <v>4056</v>
      </c>
      <c r="K1086" s="661" t="s">
        <v>4057</v>
      </c>
      <c r="L1086" s="662">
        <v>0</v>
      </c>
      <c r="M1086" s="662">
        <v>0</v>
      </c>
      <c r="N1086" s="661">
        <v>1</v>
      </c>
      <c r="O1086" s="742">
        <v>0.5</v>
      </c>
      <c r="P1086" s="662">
        <v>0</v>
      </c>
      <c r="Q1086" s="677"/>
      <c r="R1086" s="661">
        <v>1</v>
      </c>
      <c r="S1086" s="677">
        <v>1</v>
      </c>
      <c r="T1086" s="742">
        <v>0.5</v>
      </c>
      <c r="U1086" s="700">
        <v>1</v>
      </c>
    </row>
    <row r="1087" spans="1:21" ht="14.4" customHeight="1" x14ac:dyDescent="0.3">
      <c r="A1087" s="660">
        <v>50</v>
      </c>
      <c r="B1087" s="661" t="s">
        <v>580</v>
      </c>
      <c r="C1087" s="661">
        <v>89301502</v>
      </c>
      <c r="D1087" s="740" t="s">
        <v>4514</v>
      </c>
      <c r="E1087" s="741" t="s">
        <v>3100</v>
      </c>
      <c r="F1087" s="661" t="s">
        <v>3085</v>
      </c>
      <c r="G1087" s="661" t="s">
        <v>3228</v>
      </c>
      <c r="H1087" s="661" t="s">
        <v>1608</v>
      </c>
      <c r="I1087" s="661" t="s">
        <v>4058</v>
      </c>
      <c r="J1087" s="661" t="s">
        <v>4059</v>
      </c>
      <c r="K1087" s="661" t="s">
        <v>4060</v>
      </c>
      <c r="L1087" s="662">
        <v>87.6</v>
      </c>
      <c r="M1087" s="662">
        <v>437.99999999999994</v>
      </c>
      <c r="N1087" s="661">
        <v>5</v>
      </c>
      <c r="O1087" s="742">
        <v>2</v>
      </c>
      <c r="P1087" s="662">
        <v>437.99999999999994</v>
      </c>
      <c r="Q1087" s="677">
        <v>1</v>
      </c>
      <c r="R1087" s="661">
        <v>5</v>
      </c>
      <c r="S1087" s="677">
        <v>1</v>
      </c>
      <c r="T1087" s="742">
        <v>2</v>
      </c>
      <c r="U1087" s="700">
        <v>1</v>
      </c>
    </row>
    <row r="1088" spans="1:21" ht="14.4" customHeight="1" x14ac:dyDescent="0.3">
      <c r="A1088" s="660">
        <v>50</v>
      </c>
      <c r="B1088" s="661" t="s">
        <v>580</v>
      </c>
      <c r="C1088" s="661">
        <v>89301502</v>
      </c>
      <c r="D1088" s="740" t="s">
        <v>4514</v>
      </c>
      <c r="E1088" s="741" t="s">
        <v>3100</v>
      </c>
      <c r="F1088" s="661" t="s">
        <v>3085</v>
      </c>
      <c r="G1088" s="661" t="s">
        <v>4061</v>
      </c>
      <c r="H1088" s="661" t="s">
        <v>581</v>
      </c>
      <c r="I1088" s="661" t="s">
        <v>4062</v>
      </c>
      <c r="J1088" s="661" t="s">
        <v>4063</v>
      </c>
      <c r="K1088" s="661" t="s">
        <v>4064</v>
      </c>
      <c r="L1088" s="662">
        <v>0</v>
      </c>
      <c r="M1088" s="662">
        <v>0</v>
      </c>
      <c r="N1088" s="661">
        <v>1</v>
      </c>
      <c r="O1088" s="742">
        <v>1</v>
      </c>
      <c r="P1088" s="662"/>
      <c r="Q1088" s="677"/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50</v>
      </c>
      <c r="B1089" s="661" t="s">
        <v>580</v>
      </c>
      <c r="C1089" s="661">
        <v>89301502</v>
      </c>
      <c r="D1089" s="740" t="s">
        <v>4514</v>
      </c>
      <c r="E1089" s="741" t="s">
        <v>3100</v>
      </c>
      <c r="F1089" s="661" t="s">
        <v>3085</v>
      </c>
      <c r="G1089" s="661" t="s">
        <v>4065</v>
      </c>
      <c r="H1089" s="661" t="s">
        <v>581</v>
      </c>
      <c r="I1089" s="661" t="s">
        <v>2234</v>
      </c>
      <c r="J1089" s="661" t="s">
        <v>4066</v>
      </c>
      <c r="K1089" s="661" t="s">
        <v>2960</v>
      </c>
      <c r="L1089" s="662">
        <v>64.13</v>
      </c>
      <c r="M1089" s="662">
        <v>128.26</v>
      </c>
      <c r="N1089" s="661">
        <v>2</v>
      </c>
      <c r="O1089" s="742">
        <v>1.5</v>
      </c>
      <c r="P1089" s="662">
        <v>128.26</v>
      </c>
      <c r="Q1089" s="677">
        <v>1</v>
      </c>
      <c r="R1089" s="661">
        <v>2</v>
      </c>
      <c r="S1089" s="677">
        <v>1</v>
      </c>
      <c r="T1089" s="742">
        <v>1.5</v>
      </c>
      <c r="U1089" s="700">
        <v>1</v>
      </c>
    </row>
    <row r="1090" spans="1:21" ht="14.4" customHeight="1" x14ac:dyDescent="0.3">
      <c r="A1090" s="660">
        <v>50</v>
      </c>
      <c r="B1090" s="661" t="s">
        <v>580</v>
      </c>
      <c r="C1090" s="661">
        <v>89301502</v>
      </c>
      <c r="D1090" s="740" t="s">
        <v>4514</v>
      </c>
      <c r="E1090" s="741" t="s">
        <v>3100</v>
      </c>
      <c r="F1090" s="661" t="s">
        <v>3085</v>
      </c>
      <c r="G1090" s="661" t="s">
        <v>4067</v>
      </c>
      <c r="H1090" s="661" t="s">
        <v>1608</v>
      </c>
      <c r="I1090" s="661" t="s">
        <v>4068</v>
      </c>
      <c r="J1090" s="661" t="s">
        <v>4069</v>
      </c>
      <c r="K1090" s="661" t="s">
        <v>4070</v>
      </c>
      <c r="L1090" s="662">
        <v>0</v>
      </c>
      <c r="M1090" s="662">
        <v>0</v>
      </c>
      <c r="N1090" s="661">
        <v>24</v>
      </c>
      <c r="O1090" s="742">
        <v>5</v>
      </c>
      <c r="P1090" s="662">
        <v>0</v>
      </c>
      <c r="Q1090" s="677"/>
      <c r="R1090" s="661">
        <v>24</v>
      </c>
      <c r="S1090" s="677">
        <v>1</v>
      </c>
      <c r="T1090" s="742">
        <v>5</v>
      </c>
      <c r="U1090" s="700">
        <v>1</v>
      </c>
    </row>
    <row r="1091" spans="1:21" ht="14.4" customHeight="1" x14ac:dyDescent="0.3">
      <c r="A1091" s="660">
        <v>50</v>
      </c>
      <c r="B1091" s="661" t="s">
        <v>580</v>
      </c>
      <c r="C1091" s="661">
        <v>89301502</v>
      </c>
      <c r="D1091" s="740" t="s">
        <v>4514</v>
      </c>
      <c r="E1091" s="741" t="s">
        <v>3100</v>
      </c>
      <c r="F1091" s="661" t="s">
        <v>3085</v>
      </c>
      <c r="G1091" s="661" t="s">
        <v>4071</v>
      </c>
      <c r="H1091" s="661" t="s">
        <v>581</v>
      </c>
      <c r="I1091" s="661" t="s">
        <v>4072</v>
      </c>
      <c r="J1091" s="661" t="s">
        <v>4073</v>
      </c>
      <c r="K1091" s="661" t="s">
        <v>4074</v>
      </c>
      <c r="L1091" s="662">
        <v>0</v>
      </c>
      <c r="M1091" s="662">
        <v>0</v>
      </c>
      <c r="N1091" s="661">
        <v>1</v>
      </c>
      <c r="O1091" s="742">
        <v>0.5</v>
      </c>
      <c r="P1091" s="662">
        <v>0</v>
      </c>
      <c r="Q1091" s="677"/>
      <c r="R1091" s="661">
        <v>1</v>
      </c>
      <c r="S1091" s="677">
        <v>1</v>
      </c>
      <c r="T1091" s="742">
        <v>0.5</v>
      </c>
      <c r="U1091" s="700">
        <v>1</v>
      </c>
    </row>
    <row r="1092" spans="1:21" ht="14.4" customHeight="1" x14ac:dyDescent="0.3">
      <c r="A1092" s="660">
        <v>50</v>
      </c>
      <c r="B1092" s="661" t="s">
        <v>580</v>
      </c>
      <c r="C1092" s="661">
        <v>89301502</v>
      </c>
      <c r="D1092" s="740" t="s">
        <v>4514</v>
      </c>
      <c r="E1092" s="741" t="s">
        <v>3100</v>
      </c>
      <c r="F1092" s="661" t="s">
        <v>3085</v>
      </c>
      <c r="G1092" s="661" t="s">
        <v>3905</v>
      </c>
      <c r="H1092" s="661" t="s">
        <v>581</v>
      </c>
      <c r="I1092" s="661" t="s">
        <v>4075</v>
      </c>
      <c r="J1092" s="661" t="s">
        <v>4076</v>
      </c>
      <c r="K1092" s="661" t="s">
        <v>4077</v>
      </c>
      <c r="L1092" s="662">
        <v>50.62</v>
      </c>
      <c r="M1092" s="662">
        <v>50.62</v>
      </c>
      <c r="N1092" s="661">
        <v>1</v>
      </c>
      <c r="O1092" s="742">
        <v>0.5</v>
      </c>
      <c r="P1092" s="662">
        <v>50.62</v>
      </c>
      <c r="Q1092" s="677">
        <v>1</v>
      </c>
      <c r="R1092" s="661">
        <v>1</v>
      </c>
      <c r="S1092" s="677">
        <v>1</v>
      </c>
      <c r="T1092" s="742">
        <v>0.5</v>
      </c>
      <c r="U1092" s="700">
        <v>1</v>
      </c>
    </row>
    <row r="1093" spans="1:21" ht="14.4" customHeight="1" x14ac:dyDescent="0.3">
      <c r="A1093" s="660">
        <v>50</v>
      </c>
      <c r="B1093" s="661" t="s">
        <v>580</v>
      </c>
      <c r="C1093" s="661">
        <v>89301502</v>
      </c>
      <c r="D1093" s="740" t="s">
        <v>4514</v>
      </c>
      <c r="E1093" s="741" t="s">
        <v>3100</v>
      </c>
      <c r="F1093" s="661" t="s">
        <v>3085</v>
      </c>
      <c r="G1093" s="661" t="s">
        <v>4078</v>
      </c>
      <c r="H1093" s="661" t="s">
        <v>581</v>
      </c>
      <c r="I1093" s="661" t="s">
        <v>4079</v>
      </c>
      <c r="J1093" s="661" t="s">
        <v>4080</v>
      </c>
      <c r="K1093" s="661" t="s">
        <v>4081</v>
      </c>
      <c r="L1093" s="662">
        <v>0</v>
      </c>
      <c r="M1093" s="662">
        <v>0</v>
      </c>
      <c r="N1093" s="661">
        <v>1</v>
      </c>
      <c r="O1093" s="742">
        <v>0.5</v>
      </c>
      <c r="P1093" s="662">
        <v>0</v>
      </c>
      <c r="Q1093" s="677"/>
      <c r="R1093" s="661">
        <v>1</v>
      </c>
      <c r="S1093" s="677">
        <v>1</v>
      </c>
      <c r="T1093" s="742">
        <v>0.5</v>
      </c>
      <c r="U1093" s="700">
        <v>1</v>
      </c>
    </row>
    <row r="1094" spans="1:21" ht="14.4" customHeight="1" x14ac:dyDescent="0.3">
      <c r="A1094" s="660">
        <v>50</v>
      </c>
      <c r="B1094" s="661" t="s">
        <v>580</v>
      </c>
      <c r="C1094" s="661">
        <v>89301502</v>
      </c>
      <c r="D1094" s="740" t="s">
        <v>4514</v>
      </c>
      <c r="E1094" s="741" t="s">
        <v>3100</v>
      </c>
      <c r="F1094" s="661" t="s">
        <v>3085</v>
      </c>
      <c r="G1094" s="661" t="s">
        <v>3738</v>
      </c>
      <c r="H1094" s="661" t="s">
        <v>581</v>
      </c>
      <c r="I1094" s="661" t="s">
        <v>898</v>
      </c>
      <c r="J1094" s="661" t="s">
        <v>3739</v>
      </c>
      <c r="K1094" s="661" t="s">
        <v>3740</v>
      </c>
      <c r="L1094" s="662">
        <v>0</v>
      </c>
      <c r="M1094" s="662">
        <v>0</v>
      </c>
      <c r="N1094" s="661">
        <v>4</v>
      </c>
      <c r="O1094" s="742">
        <v>1.5</v>
      </c>
      <c r="P1094" s="662">
        <v>0</v>
      </c>
      <c r="Q1094" s="677"/>
      <c r="R1094" s="661">
        <v>4</v>
      </c>
      <c r="S1094" s="677">
        <v>1</v>
      </c>
      <c r="T1094" s="742">
        <v>1.5</v>
      </c>
      <c r="U1094" s="700">
        <v>1</v>
      </c>
    </row>
    <row r="1095" spans="1:21" ht="14.4" customHeight="1" x14ac:dyDescent="0.3">
      <c r="A1095" s="660">
        <v>50</v>
      </c>
      <c r="B1095" s="661" t="s">
        <v>580</v>
      </c>
      <c r="C1095" s="661">
        <v>89301502</v>
      </c>
      <c r="D1095" s="740" t="s">
        <v>4514</v>
      </c>
      <c r="E1095" s="741" t="s">
        <v>3100</v>
      </c>
      <c r="F1095" s="661" t="s">
        <v>3085</v>
      </c>
      <c r="G1095" s="661" t="s">
        <v>3184</v>
      </c>
      <c r="H1095" s="661" t="s">
        <v>581</v>
      </c>
      <c r="I1095" s="661" t="s">
        <v>3282</v>
      </c>
      <c r="J1095" s="661" t="s">
        <v>2064</v>
      </c>
      <c r="K1095" s="661" t="s">
        <v>3185</v>
      </c>
      <c r="L1095" s="662">
        <v>23.46</v>
      </c>
      <c r="M1095" s="662">
        <v>23.46</v>
      </c>
      <c r="N1095" s="661">
        <v>1</v>
      </c>
      <c r="O1095" s="742">
        <v>1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50</v>
      </c>
      <c r="B1096" s="661" t="s">
        <v>580</v>
      </c>
      <c r="C1096" s="661">
        <v>89301502</v>
      </c>
      <c r="D1096" s="740" t="s">
        <v>4514</v>
      </c>
      <c r="E1096" s="741" t="s">
        <v>3100</v>
      </c>
      <c r="F1096" s="661" t="s">
        <v>3085</v>
      </c>
      <c r="G1096" s="661" t="s">
        <v>3929</v>
      </c>
      <c r="H1096" s="661" t="s">
        <v>581</v>
      </c>
      <c r="I1096" s="661" t="s">
        <v>4082</v>
      </c>
      <c r="J1096" s="661" t="s">
        <v>4083</v>
      </c>
      <c r="K1096" s="661" t="s">
        <v>4084</v>
      </c>
      <c r="L1096" s="662">
        <v>126.26</v>
      </c>
      <c r="M1096" s="662">
        <v>378.78000000000003</v>
      </c>
      <c r="N1096" s="661">
        <v>3</v>
      </c>
      <c r="O1096" s="742">
        <v>1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50</v>
      </c>
      <c r="B1097" s="661" t="s">
        <v>580</v>
      </c>
      <c r="C1097" s="661">
        <v>89301502</v>
      </c>
      <c r="D1097" s="740" t="s">
        <v>4514</v>
      </c>
      <c r="E1097" s="741" t="s">
        <v>3100</v>
      </c>
      <c r="F1097" s="661" t="s">
        <v>3085</v>
      </c>
      <c r="G1097" s="661" t="s">
        <v>4085</v>
      </c>
      <c r="H1097" s="661" t="s">
        <v>581</v>
      </c>
      <c r="I1097" s="661" t="s">
        <v>4086</v>
      </c>
      <c r="J1097" s="661" t="s">
        <v>4087</v>
      </c>
      <c r="K1097" s="661" t="s">
        <v>3119</v>
      </c>
      <c r="L1097" s="662">
        <v>0</v>
      </c>
      <c r="M1097" s="662">
        <v>0</v>
      </c>
      <c r="N1097" s="661">
        <v>1</v>
      </c>
      <c r="O1097" s="742">
        <v>1</v>
      </c>
      <c r="P1097" s="662">
        <v>0</v>
      </c>
      <c r="Q1097" s="677"/>
      <c r="R1097" s="661">
        <v>1</v>
      </c>
      <c r="S1097" s="677">
        <v>1</v>
      </c>
      <c r="T1097" s="742">
        <v>1</v>
      </c>
      <c r="U1097" s="700">
        <v>1</v>
      </c>
    </row>
    <row r="1098" spans="1:21" ht="14.4" customHeight="1" x14ac:dyDescent="0.3">
      <c r="A1098" s="660">
        <v>50</v>
      </c>
      <c r="B1098" s="661" t="s">
        <v>580</v>
      </c>
      <c r="C1098" s="661">
        <v>89301502</v>
      </c>
      <c r="D1098" s="740" t="s">
        <v>4514</v>
      </c>
      <c r="E1098" s="741" t="s">
        <v>3100</v>
      </c>
      <c r="F1098" s="661" t="s">
        <v>3085</v>
      </c>
      <c r="G1098" s="661" t="s">
        <v>3288</v>
      </c>
      <c r="H1098" s="661" t="s">
        <v>581</v>
      </c>
      <c r="I1098" s="661" t="s">
        <v>4088</v>
      </c>
      <c r="J1098" s="661" t="s">
        <v>4089</v>
      </c>
      <c r="K1098" s="661" t="s">
        <v>1170</v>
      </c>
      <c r="L1098" s="662">
        <v>154.33000000000001</v>
      </c>
      <c r="M1098" s="662">
        <v>154.33000000000001</v>
      </c>
      <c r="N1098" s="661">
        <v>1</v>
      </c>
      <c r="O1098" s="742">
        <v>0.5</v>
      </c>
      <c r="P1098" s="662">
        <v>154.33000000000001</v>
      </c>
      <c r="Q1098" s="677">
        <v>1</v>
      </c>
      <c r="R1098" s="661">
        <v>1</v>
      </c>
      <c r="S1098" s="677">
        <v>1</v>
      </c>
      <c r="T1098" s="742">
        <v>0.5</v>
      </c>
      <c r="U1098" s="700">
        <v>1</v>
      </c>
    </row>
    <row r="1099" spans="1:21" ht="14.4" customHeight="1" x14ac:dyDescent="0.3">
      <c r="A1099" s="660">
        <v>50</v>
      </c>
      <c r="B1099" s="661" t="s">
        <v>580</v>
      </c>
      <c r="C1099" s="661">
        <v>89301502</v>
      </c>
      <c r="D1099" s="740" t="s">
        <v>4514</v>
      </c>
      <c r="E1099" s="741" t="s">
        <v>3100</v>
      </c>
      <c r="F1099" s="661" t="s">
        <v>3085</v>
      </c>
      <c r="G1099" s="661" t="s">
        <v>3828</v>
      </c>
      <c r="H1099" s="661" t="s">
        <v>581</v>
      </c>
      <c r="I1099" s="661" t="s">
        <v>4090</v>
      </c>
      <c r="J1099" s="661" t="s">
        <v>4033</v>
      </c>
      <c r="K1099" s="661" t="s">
        <v>2574</v>
      </c>
      <c r="L1099" s="662">
        <v>0</v>
      </c>
      <c r="M1099" s="662">
        <v>0</v>
      </c>
      <c r="N1099" s="661">
        <v>1</v>
      </c>
      <c r="O1099" s="742">
        <v>0.5</v>
      </c>
      <c r="P1099" s="662">
        <v>0</v>
      </c>
      <c r="Q1099" s="677"/>
      <c r="R1099" s="661">
        <v>1</v>
      </c>
      <c r="S1099" s="677">
        <v>1</v>
      </c>
      <c r="T1099" s="742">
        <v>0.5</v>
      </c>
      <c r="U1099" s="700">
        <v>1</v>
      </c>
    </row>
    <row r="1100" spans="1:21" ht="14.4" customHeight="1" x14ac:dyDescent="0.3">
      <c r="A1100" s="660">
        <v>50</v>
      </c>
      <c r="B1100" s="661" t="s">
        <v>580</v>
      </c>
      <c r="C1100" s="661">
        <v>89301502</v>
      </c>
      <c r="D1100" s="740" t="s">
        <v>4514</v>
      </c>
      <c r="E1100" s="741" t="s">
        <v>3100</v>
      </c>
      <c r="F1100" s="661" t="s">
        <v>3085</v>
      </c>
      <c r="G1100" s="661" t="s">
        <v>3949</v>
      </c>
      <c r="H1100" s="661" t="s">
        <v>581</v>
      </c>
      <c r="I1100" s="661" t="s">
        <v>3950</v>
      </c>
      <c r="J1100" s="661" t="s">
        <v>4091</v>
      </c>
      <c r="K1100" s="661" t="s">
        <v>3952</v>
      </c>
      <c r="L1100" s="662">
        <v>0</v>
      </c>
      <c r="M1100" s="662">
        <v>0</v>
      </c>
      <c r="N1100" s="661">
        <v>2</v>
      </c>
      <c r="O1100" s="742">
        <v>2</v>
      </c>
      <c r="P1100" s="662"/>
      <c r="Q1100" s="677"/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50</v>
      </c>
      <c r="B1101" s="661" t="s">
        <v>580</v>
      </c>
      <c r="C1101" s="661">
        <v>89301502</v>
      </c>
      <c r="D1101" s="740" t="s">
        <v>4514</v>
      </c>
      <c r="E1101" s="741" t="s">
        <v>3101</v>
      </c>
      <c r="F1101" s="661" t="s">
        <v>3085</v>
      </c>
      <c r="G1101" s="661" t="s">
        <v>4092</v>
      </c>
      <c r="H1101" s="661" t="s">
        <v>581</v>
      </c>
      <c r="I1101" s="661" t="s">
        <v>4093</v>
      </c>
      <c r="J1101" s="661" t="s">
        <v>4094</v>
      </c>
      <c r="K1101" s="661" t="s">
        <v>4095</v>
      </c>
      <c r="L1101" s="662">
        <v>44.89</v>
      </c>
      <c r="M1101" s="662">
        <v>269.34000000000003</v>
      </c>
      <c r="N1101" s="661">
        <v>6</v>
      </c>
      <c r="O1101" s="742">
        <v>1.5</v>
      </c>
      <c r="P1101" s="662">
        <v>269.34000000000003</v>
      </c>
      <c r="Q1101" s="677">
        <v>1</v>
      </c>
      <c r="R1101" s="661">
        <v>6</v>
      </c>
      <c r="S1101" s="677">
        <v>1</v>
      </c>
      <c r="T1101" s="742">
        <v>1.5</v>
      </c>
      <c r="U1101" s="700">
        <v>1</v>
      </c>
    </row>
    <row r="1102" spans="1:21" ht="14.4" customHeight="1" x14ac:dyDescent="0.3">
      <c r="A1102" s="660">
        <v>50</v>
      </c>
      <c r="B1102" s="661" t="s">
        <v>580</v>
      </c>
      <c r="C1102" s="661">
        <v>89301502</v>
      </c>
      <c r="D1102" s="740" t="s">
        <v>4514</v>
      </c>
      <c r="E1102" s="741" t="s">
        <v>3101</v>
      </c>
      <c r="F1102" s="661" t="s">
        <v>3085</v>
      </c>
      <c r="G1102" s="661" t="s">
        <v>3747</v>
      </c>
      <c r="H1102" s="661" t="s">
        <v>581</v>
      </c>
      <c r="I1102" s="661" t="s">
        <v>4096</v>
      </c>
      <c r="J1102" s="661" t="s">
        <v>4097</v>
      </c>
      <c r="K1102" s="661" t="s">
        <v>4098</v>
      </c>
      <c r="L1102" s="662">
        <v>138.5</v>
      </c>
      <c r="M1102" s="662">
        <v>277</v>
      </c>
      <c r="N1102" s="661">
        <v>2</v>
      </c>
      <c r="O1102" s="742">
        <v>0.5</v>
      </c>
      <c r="P1102" s="662">
        <v>277</v>
      </c>
      <c r="Q1102" s="677">
        <v>1</v>
      </c>
      <c r="R1102" s="661">
        <v>2</v>
      </c>
      <c r="S1102" s="677">
        <v>1</v>
      </c>
      <c r="T1102" s="742">
        <v>0.5</v>
      </c>
      <c r="U1102" s="700">
        <v>1</v>
      </c>
    </row>
    <row r="1103" spans="1:21" ht="14.4" customHeight="1" x14ac:dyDescent="0.3">
      <c r="A1103" s="660">
        <v>50</v>
      </c>
      <c r="B1103" s="661" t="s">
        <v>580</v>
      </c>
      <c r="C1103" s="661">
        <v>89301502</v>
      </c>
      <c r="D1103" s="740" t="s">
        <v>4514</v>
      </c>
      <c r="E1103" s="741" t="s">
        <v>3101</v>
      </c>
      <c r="F1103" s="661" t="s">
        <v>3085</v>
      </c>
      <c r="G1103" s="661" t="s">
        <v>4099</v>
      </c>
      <c r="H1103" s="661" t="s">
        <v>581</v>
      </c>
      <c r="I1103" s="661" t="s">
        <v>4100</v>
      </c>
      <c r="J1103" s="661" t="s">
        <v>4101</v>
      </c>
      <c r="K1103" s="661" t="s">
        <v>4102</v>
      </c>
      <c r="L1103" s="662">
        <v>275.23</v>
      </c>
      <c r="M1103" s="662">
        <v>825.69</v>
      </c>
      <c r="N1103" s="661">
        <v>3</v>
      </c>
      <c r="O1103" s="742">
        <v>3</v>
      </c>
      <c r="P1103" s="662">
        <v>550.46</v>
      </c>
      <c r="Q1103" s="677">
        <v>0.66666666666666663</v>
      </c>
      <c r="R1103" s="661">
        <v>2</v>
      </c>
      <c r="S1103" s="677">
        <v>0.66666666666666663</v>
      </c>
      <c r="T1103" s="742">
        <v>2</v>
      </c>
      <c r="U1103" s="700">
        <v>0.66666666666666663</v>
      </c>
    </row>
    <row r="1104" spans="1:21" ht="14.4" customHeight="1" x14ac:dyDescent="0.3">
      <c r="A1104" s="660">
        <v>50</v>
      </c>
      <c r="B1104" s="661" t="s">
        <v>580</v>
      </c>
      <c r="C1104" s="661">
        <v>89301502</v>
      </c>
      <c r="D1104" s="740" t="s">
        <v>4514</v>
      </c>
      <c r="E1104" s="741" t="s">
        <v>3101</v>
      </c>
      <c r="F1104" s="661" t="s">
        <v>3085</v>
      </c>
      <c r="G1104" s="661" t="s">
        <v>3366</v>
      </c>
      <c r="H1104" s="661" t="s">
        <v>581</v>
      </c>
      <c r="I1104" s="661" t="s">
        <v>1130</v>
      </c>
      <c r="J1104" s="661" t="s">
        <v>1131</v>
      </c>
      <c r="K1104" s="661" t="s">
        <v>1132</v>
      </c>
      <c r="L1104" s="662">
        <v>89.6</v>
      </c>
      <c r="M1104" s="662">
        <v>358.4</v>
      </c>
      <c r="N1104" s="661">
        <v>4</v>
      </c>
      <c r="O1104" s="742">
        <v>2.5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50</v>
      </c>
      <c r="B1105" s="661" t="s">
        <v>580</v>
      </c>
      <c r="C1105" s="661">
        <v>89301502</v>
      </c>
      <c r="D1105" s="740" t="s">
        <v>4514</v>
      </c>
      <c r="E1105" s="741" t="s">
        <v>3101</v>
      </c>
      <c r="F1105" s="661" t="s">
        <v>3085</v>
      </c>
      <c r="G1105" s="661" t="s">
        <v>3366</v>
      </c>
      <c r="H1105" s="661" t="s">
        <v>581</v>
      </c>
      <c r="I1105" s="661" t="s">
        <v>1130</v>
      </c>
      <c r="J1105" s="661" t="s">
        <v>1131</v>
      </c>
      <c r="K1105" s="661" t="s">
        <v>1132</v>
      </c>
      <c r="L1105" s="662">
        <v>95.25</v>
      </c>
      <c r="M1105" s="662">
        <v>476.25</v>
      </c>
      <c r="N1105" s="661">
        <v>5</v>
      </c>
      <c r="O1105" s="742">
        <v>2</v>
      </c>
      <c r="P1105" s="662">
        <v>285.75</v>
      </c>
      <c r="Q1105" s="677">
        <v>0.6</v>
      </c>
      <c r="R1105" s="661">
        <v>3</v>
      </c>
      <c r="S1105" s="677">
        <v>0.6</v>
      </c>
      <c r="T1105" s="742">
        <v>1</v>
      </c>
      <c r="U1105" s="700">
        <v>0.5</v>
      </c>
    </row>
    <row r="1106" spans="1:21" ht="14.4" customHeight="1" x14ac:dyDescent="0.3">
      <c r="A1106" s="660">
        <v>50</v>
      </c>
      <c r="B1106" s="661" t="s">
        <v>580</v>
      </c>
      <c r="C1106" s="661">
        <v>89301502</v>
      </c>
      <c r="D1106" s="740" t="s">
        <v>4514</v>
      </c>
      <c r="E1106" s="741" t="s">
        <v>3101</v>
      </c>
      <c r="F1106" s="661" t="s">
        <v>3085</v>
      </c>
      <c r="G1106" s="661" t="s">
        <v>3366</v>
      </c>
      <c r="H1106" s="661" t="s">
        <v>581</v>
      </c>
      <c r="I1106" s="661" t="s">
        <v>4103</v>
      </c>
      <c r="J1106" s="661" t="s">
        <v>704</v>
      </c>
      <c r="K1106" s="661" t="s">
        <v>4104</v>
      </c>
      <c r="L1106" s="662">
        <v>285.75</v>
      </c>
      <c r="M1106" s="662">
        <v>285.75</v>
      </c>
      <c r="N1106" s="661">
        <v>1</v>
      </c>
      <c r="O1106" s="742">
        <v>0.5</v>
      </c>
      <c r="P1106" s="662">
        <v>285.75</v>
      </c>
      <c r="Q1106" s="677">
        <v>1</v>
      </c>
      <c r="R1106" s="661">
        <v>1</v>
      </c>
      <c r="S1106" s="677">
        <v>1</v>
      </c>
      <c r="T1106" s="742">
        <v>0.5</v>
      </c>
      <c r="U1106" s="700">
        <v>1</v>
      </c>
    </row>
    <row r="1107" spans="1:21" ht="14.4" customHeight="1" x14ac:dyDescent="0.3">
      <c r="A1107" s="660">
        <v>50</v>
      </c>
      <c r="B1107" s="661" t="s">
        <v>580</v>
      </c>
      <c r="C1107" s="661">
        <v>89301502</v>
      </c>
      <c r="D1107" s="740" t="s">
        <v>4514</v>
      </c>
      <c r="E1107" s="741" t="s">
        <v>3101</v>
      </c>
      <c r="F1107" s="661" t="s">
        <v>3085</v>
      </c>
      <c r="G1107" s="661" t="s">
        <v>3193</v>
      </c>
      <c r="H1107" s="661" t="s">
        <v>581</v>
      </c>
      <c r="I1107" s="661" t="s">
        <v>3194</v>
      </c>
      <c r="J1107" s="661" t="s">
        <v>3195</v>
      </c>
      <c r="K1107" s="661" t="s">
        <v>3196</v>
      </c>
      <c r="L1107" s="662">
        <v>10.73</v>
      </c>
      <c r="M1107" s="662">
        <v>21.46</v>
      </c>
      <c r="N1107" s="661">
        <v>2</v>
      </c>
      <c r="O1107" s="742">
        <v>0.5</v>
      </c>
      <c r="P1107" s="662">
        <v>21.46</v>
      </c>
      <c r="Q1107" s="677">
        <v>1</v>
      </c>
      <c r="R1107" s="661">
        <v>2</v>
      </c>
      <c r="S1107" s="677">
        <v>1</v>
      </c>
      <c r="T1107" s="742">
        <v>0.5</v>
      </c>
      <c r="U1107" s="700">
        <v>1</v>
      </c>
    </row>
    <row r="1108" spans="1:21" ht="14.4" customHeight="1" x14ac:dyDescent="0.3">
      <c r="A1108" s="660">
        <v>50</v>
      </c>
      <c r="B1108" s="661" t="s">
        <v>580</v>
      </c>
      <c r="C1108" s="661">
        <v>89301502</v>
      </c>
      <c r="D1108" s="740" t="s">
        <v>4514</v>
      </c>
      <c r="E1108" s="741" t="s">
        <v>3101</v>
      </c>
      <c r="F1108" s="661" t="s">
        <v>3085</v>
      </c>
      <c r="G1108" s="661" t="s">
        <v>3193</v>
      </c>
      <c r="H1108" s="661" t="s">
        <v>1608</v>
      </c>
      <c r="I1108" s="661" t="s">
        <v>4105</v>
      </c>
      <c r="J1108" s="661" t="s">
        <v>4106</v>
      </c>
      <c r="K1108" s="661" t="s">
        <v>3196</v>
      </c>
      <c r="L1108" s="662">
        <v>10.73</v>
      </c>
      <c r="M1108" s="662">
        <v>53.650000000000006</v>
      </c>
      <c r="N1108" s="661">
        <v>5</v>
      </c>
      <c r="O1108" s="742">
        <v>2</v>
      </c>
      <c r="P1108" s="662">
        <v>10.73</v>
      </c>
      <c r="Q1108" s="677">
        <v>0.19999999999999998</v>
      </c>
      <c r="R1108" s="661">
        <v>1</v>
      </c>
      <c r="S1108" s="677">
        <v>0.2</v>
      </c>
      <c r="T1108" s="742">
        <v>1</v>
      </c>
      <c r="U1108" s="700">
        <v>0.5</v>
      </c>
    </row>
    <row r="1109" spans="1:21" ht="14.4" customHeight="1" x14ac:dyDescent="0.3">
      <c r="A1109" s="660">
        <v>50</v>
      </c>
      <c r="B1109" s="661" t="s">
        <v>580</v>
      </c>
      <c r="C1109" s="661">
        <v>89301502</v>
      </c>
      <c r="D1109" s="740" t="s">
        <v>4514</v>
      </c>
      <c r="E1109" s="741" t="s">
        <v>3101</v>
      </c>
      <c r="F1109" s="661" t="s">
        <v>3085</v>
      </c>
      <c r="G1109" s="661" t="s">
        <v>3193</v>
      </c>
      <c r="H1109" s="661" t="s">
        <v>1608</v>
      </c>
      <c r="I1109" s="661" t="s">
        <v>4107</v>
      </c>
      <c r="J1109" s="661" t="s">
        <v>4108</v>
      </c>
      <c r="K1109" s="661" t="s">
        <v>3777</v>
      </c>
      <c r="L1109" s="662">
        <v>17.690000000000001</v>
      </c>
      <c r="M1109" s="662">
        <v>70.760000000000005</v>
      </c>
      <c r="N1109" s="661">
        <v>4</v>
      </c>
      <c r="O1109" s="742">
        <v>1.5</v>
      </c>
      <c r="P1109" s="662">
        <v>35.380000000000003</v>
      </c>
      <c r="Q1109" s="677">
        <v>0.5</v>
      </c>
      <c r="R1109" s="661">
        <v>2</v>
      </c>
      <c r="S1109" s="677">
        <v>0.5</v>
      </c>
      <c r="T1109" s="742">
        <v>0.5</v>
      </c>
      <c r="U1109" s="700">
        <v>0.33333333333333331</v>
      </c>
    </row>
    <row r="1110" spans="1:21" ht="14.4" customHeight="1" x14ac:dyDescent="0.3">
      <c r="A1110" s="660">
        <v>50</v>
      </c>
      <c r="B1110" s="661" t="s">
        <v>580</v>
      </c>
      <c r="C1110" s="661">
        <v>89301502</v>
      </c>
      <c r="D1110" s="740" t="s">
        <v>4514</v>
      </c>
      <c r="E1110" s="741" t="s">
        <v>3101</v>
      </c>
      <c r="F1110" s="661" t="s">
        <v>3085</v>
      </c>
      <c r="G1110" s="661" t="s">
        <v>3109</v>
      </c>
      <c r="H1110" s="661" t="s">
        <v>1608</v>
      </c>
      <c r="I1110" s="661" t="s">
        <v>1627</v>
      </c>
      <c r="J1110" s="661" t="s">
        <v>1628</v>
      </c>
      <c r="K1110" s="661" t="s">
        <v>2960</v>
      </c>
      <c r="L1110" s="662">
        <v>75.28</v>
      </c>
      <c r="M1110" s="662">
        <v>451.68</v>
      </c>
      <c r="N1110" s="661">
        <v>6</v>
      </c>
      <c r="O1110" s="742">
        <v>1.5</v>
      </c>
      <c r="P1110" s="662">
        <v>225.84</v>
      </c>
      <c r="Q1110" s="677">
        <v>0.5</v>
      </c>
      <c r="R1110" s="661">
        <v>3</v>
      </c>
      <c r="S1110" s="677">
        <v>0.5</v>
      </c>
      <c r="T1110" s="742">
        <v>0.5</v>
      </c>
      <c r="U1110" s="700">
        <v>0.33333333333333331</v>
      </c>
    </row>
    <row r="1111" spans="1:21" ht="14.4" customHeight="1" x14ac:dyDescent="0.3">
      <c r="A1111" s="660">
        <v>50</v>
      </c>
      <c r="B1111" s="661" t="s">
        <v>580</v>
      </c>
      <c r="C1111" s="661">
        <v>89301502</v>
      </c>
      <c r="D1111" s="740" t="s">
        <v>4514</v>
      </c>
      <c r="E1111" s="741" t="s">
        <v>3101</v>
      </c>
      <c r="F1111" s="661" t="s">
        <v>3085</v>
      </c>
      <c r="G1111" s="661" t="s">
        <v>3109</v>
      </c>
      <c r="H1111" s="661" t="s">
        <v>1608</v>
      </c>
      <c r="I1111" s="661" t="s">
        <v>1631</v>
      </c>
      <c r="J1111" s="661" t="s">
        <v>1628</v>
      </c>
      <c r="K1111" s="661" t="s">
        <v>2961</v>
      </c>
      <c r="L1111" s="662">
        <v>150.55000000000001</v>
      </c>
      <c r="M1111" s="662">
        <v>2559.35</v>
      </c>
      <c r="N1111" s="661">
        <v>17</v>
      </c>
      <c r="O1111" s="742">
        <v>4.5</v>
      </c>
      <c r="P1111" s="662">
        <v>1656.0499999999997</v>
      </c>
      <c r="Q1111" s="677">
        <v>0.64705882352941169</v>
      </c>
      <c r="R1111" s="661">
        <v>11</v>
      </c>
      <c r="S1111" s="677">
        <v>0.6470588235294118</v>
      </c>
      <c r="T1111" s="742">
        <v>3</v>
      </c>
      <c r="U1111" s="700">
        <v>0.66666666666666663</v>
      </c>
    </row>
    <row r="1112" spans="1:21" ht="14.4" customHeight="1" x14ac:dyDescent="0.3">
      <c r="A1112" s="660">
        <v>50</v>
      </c>
      <c r="B1112" s="661" t="s">
        <v>580</v>
      </c>
      <c r="C1112" s="661">
        <v>89301502</v>
      </c>
      <c r="D1112" s="740" t="s">
        <v>4514</v>
      </c>
      <c r="E1112" s="741" t="s">
        <v>3101</v>
      </c>
      <c r="F1112" s="661" t="s">
        <v>3085</v>
      </c>
      <c r="G1112" s="661" t="s">
        <v>3110</v>
      </c>
      <c r="H1112" s="661" t="s">
        <v>581</v>
      </c>
      <c r="I1112" s="661" t="s">
        <v>3300</v>
      </c>
      <c r="J1112" s="661" t="s">
        <v>1165</v>
      </c>
      <c r="K1112" s="661" t="s">
        <v>1166</v>
      </c>
      <c r="L1112" s="662">
        <v>81.209999999999994</v>
      </c>
      <c r="M1112" s="662">
        <v>243.63</v>
      </c>
      <c r="N1112" s="661">
        <v>3</v>
      </c>
      <c r="O1112" s="742">
        <v>0.5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50</v>
      </c>
      <c r="B1113" s="661" t="s">
        <v>580</v>
      </c>
      <c r="C1113" s="661">
        <v>89301502</v>
      </c>
      <c r="D1113" s="740" t="s">
        <v>4514</v>
      </c>
      <c r="E1113" s="741" t="s">
        <v>3101</v>
      </c>
      <c r="F1113" s="661" t="s">
        <v>3085</v>
      </c>
      <c r="G1113" s="661" t="s">
        <v>3110</v>
      </c>
      <c r="H1113" s="661" t="s">
        <v>581</v>
      </c>
      <c r="I1113" s="661" t="s">
        <v>1164</v>
      </c>
      <c r="J1113" s="661" t="s">
        <v>1165</v>
      </c>
      <c r="K1113" s="661" t="s">
        <v>1166</v>
      </c>
      <c r="L1113" s="662">
        <v>81.209999999999994</v>
      </c>
      <c r="M1113" s="662">
        <v>243.63</v>
      </c>
      <c r="N1113" s="661">
        <v>3</v>
      </c>
      <c r="O1113" s="742">
        <v>0.5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50</v>
      </c>
      <c r="B1114" s="661" t="s">
        <v>580</v>
      </c>
      <c r="C1114" s="661">
        <v>89301502</v>
      </c>
      <c r="D1114" s="740" t="s">
        <v>4514</v>
      </c>
      <c r="E1114" s="741" t="s">
        <v>3101</v>
      </c>
      <c r="F1114" s="661" t="s">
        <v>3085</v>
      </c>
      <c r="G1114" s="661" t="s">
        <v>3110</v>
      </c>
      <c r="H1114" s="661" t="s">
        <v>581</v>
      </c>
      <c r="I1114" s="661" t="s">
        <v>3837</v>
      </c>
      <c r="J1114" s="661" t="s">
        <v>1165</v>
      </c>
      <c r="K1114" s="661" t="s">
        <v>2259</v>
      </c>
      <c r="L1114" s="662">
        <v>0</v>
      </c>
      <c r="M1114" s="662">
        <v>0</v>
      </c>
      <c r="N1114" s="661">
        <v>1</v>
      </c>
      <c r="O1114" s="742">
        <v>0.5</v>
      </c>
      <c r="P1114" s="662"/>
      <c r="Q1114" s="677"/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50</v>
      </c>
      <c r="B1115" s="661" t="s">
        <v>580</v>
      </c>
      <c r="C1115" s="661">
        <v>89301502</v>
      </c>
      <c r="D1115" s="740" t="s">
        <v>4514</v>
      </c>
      <c r="E1115" s="741" t="s">
        <v>3101</v>
      </c>
      <c r="F1115" s="661" t="s">
        <v>3085</v>
      </c>
      <c r="G1115" s="661" t="s">
        <v>3110</v>
      </c>
      <c r="H1115" s="661" t="s">
        <v>581</v>
      </c>
      <c r="I1115" s="661" t="s">
        <v>3837</v>
      </c>
      <c r="J1115" s="661" t="s">
        <v>1165</v>
      </c>
      <c r="K1115" s="661" t="s">
        <v>2259</v>
      </c>
      <c r="L1115" s="662">
        <v>270.69</v>
      </c>
      <c r="M1115" s="662">
        <v>541.38</v>
      </c>
      <c r="N1115" s="661">
        <v>2</v>
      </c>
      <c r="O1115" s="742">
        <v>1</v>
      </c>
      <c r="P1115" s="662">
        <v>270.69</v>
      </c>
      <c r="Q1115" s="677">
        <v>0.5</v>
      </c>
      <c r="R1115" s="661">
        <v>1</v>
      </c>
      <c r="S1115" s="677">
        <v>0.5</v>
      </c>
      <c r="T1115" s="742">
        <v>0.5</v>
      </c>
      <c r="U1115" s="700">
        <v>0.5</v>
      </c>
    </row>
    <row r="1116" spans="1:21" ht="14.4" customHeight="1" x14ac:dyDescent="0.3">
      <c r="A1116" s="660">
        <v>50</v>
      </c>
      <c r="B1116" s="661" t="s">
        <v>580</v>
      </c>
      <c r="C1116" s="661">
        <v>89301502</v>
      </c>
      <c r="D1116" s="740" t="s">
        <v>4514</v>
      </c>
      <c r="E1116" s="741" t="s">
        <v>3101</v>
      </c>
      <c r="F1116" s="661" t="s">
        <v>3085</v>
      </c>
      <c r="G1116" s="661" t="s">
        <v>3110</v>
      </c>
      <c r="H1116" s="661" t="s">
        <v>581</v>
      </c>
      <c r="I1116" s="661" t="s">
        <v>2258</v>
      </c>
      <c r="J1116" s="661" t="s">
        <v>1165</v>
      </c>
      <c r="K1116" s="661" t="s">
        <v>2259</v>
      </c>
      <c r="L1116" s="662">
        <v>270.69</v>
      </c>
      <c r="M1116" s="662">
        <v>541.38</v>
      </c>
      <c r="N1116" s="661">
        <v>2</v>
      </c>
      <c r="O1116" s="742">
        <v>1.5</v>
      </c>
      <c r="P1116" s="662">
        <v>270.69</v>
      </c>
      <c r="Q1116" s="677">
        <v>0.5</v>
      </c>
      <c r="R1116" s="661">
        <v>1</v>
      </c>
      <c r="S1116" s="677">
        <v>0.5</v>
      </c>
      <c r="T1116" s="742">
        <v>0.5</v>
      </c>
      <c r="U1116" s="700">
        <v>0.33333333333333331</v>
      </c>
    </row>
    <row r="1117" spans="1:21" ht="14.4" customHeight="1" x14ac:dyDescent="0.3">
      <c r="A1117" s="660">
        <v>50</v>
      </c>
      <c r="B1117" s="661" t="s">
        <v>580</v>
      </c>
      <c r="C1117" s="661">
        <v>89301502</v>
      </c>
      <c r="D1117" s="740" t="s">
        <v>4514</v>
      </c>
      <c r="E1117" s="741" t="s">
        <v>3101</v>
      </c>
      <c r="F1117" s="661" t="s">
        <v>3085</v>
      </c>
      <c r="G1117" s="661" t="s">
        <v>3110</v>
      </c>
      <c r="H1117" s="661" t="s">
        <v>581</v>
      </c>
      <c r="I1117" s="661" t="s">
        <v>4109</v>
      </c>
      <c r="J1117" s="661" t="s">
        <v>1159</v>
      </c>
      <c r="K1117" s="661" t="s">
        <v>1160</v>
      </c>
      <c r="L1117" s="662">
        <v>0</v>
      </c>
      <c r="M1117" s="662">
        <v>0</v>
      </c>
      <c r="N1117" s="661">
        <v>1</v>
      </c>
      <c r="O1117" s="742">
        <v>0.5</v>
      </c>
      <c r="P1117" s="662">
        <v>0</v>
      </c>
      <c r="Q1117" s="677"/>
      <c r="R1117" s="661">
        <v>1</v>
      </c>
      <c r="S1117" s="677">
        <v>1</v>
      </c>
      <c r="T1117" s="742">
        <v>0.5</v>
      </c>
      <c r="U1117" s="700">
        <v>1</v>
      </c>
    </row>
    <row r="1118" spans="1:21" ht="14.4" customHeight="1" x14ac:dyDescent="0.3">
      <c r="A1118" s="660">
        <v>50</v>
      </c>
      <c r="B1118" s="661" t="s">
        <v>580</v>
      </c>
      <c r="C1118" s="661">
        <v>89301502</v>
      </c>
      <c r="D1118" s="740" t="s">
        <v>4514</v>
      </c>
      <c r="E1118" s="741" t="s">
        <v>3101</v>
      </c>
      <c r="F1118" s="661" t="s">
        <v>3085</v>
      </c>
      <c r="G1118" s="661" t="s">
        <v>3110</v>
      </c>
      <c r="H1118" s="661" t="s">
        <v>581</v>
      </c>
      <c r="I1118" s="661" t="s">
        <v>4110</v>
      </c>
      <c r="J1118" s="661" t="s">
        <v>4111</v>
      </c>
      <c r="K1118" s="661" t="s">
        <v>2259</v>
      </c>
      <c r="L1118" s="662">
        <v>270.69</v>
      </c>
      <c r="M1118" s="662">
        <v>1082.76</v>
      </c>
      <c r="N1118" s="661">
        <v>4</v>
      </c>
      <c r="O1118" s="742">
        <v>2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50</v>
      </c>
      <c r="B1119" s="661" t="s">
        <v>580</v>
      </c>
      <c r="C1119" s="661">
        <v>89301502</v>
      </c>
      <c r="D1119" s="740" t="s">
        <v>4514</v>
      </c>
      <c r="E1119" s="741" t="s">
        <v>3101</v>
      </c>
      <c r="F1119" s="661" t="s">
        <v>3085</v>
      </c>
      <c r="G1119" s="661" t="s">
        <v>3110</v>
      </c>
      <c r="H1119" s="661" t="s">
        <v>581</v>
      </c>
      <c r="I1119" s="661" t="s">
        <v>4112</v>
      </c>
      <c r="J1119" s="661" t="s">
        <v>3378</v>
      </c>
      <c r="K1119" s="661" t="s">
        <v>1078</v>
      </c>
      <c r="L1119" s="662">
        <v>60.92</v>
      </c>
      <c r="M1119" s="662">
        <v>182.76</v>
      </c>
      <c r="N1119" s="661">
        <v>3</v>
      </c>
      <c r="O1119" s="742">
        <v>1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50</v>
      </c>
      <c r="B1120" s="661" t="s">
        <v>580</v>
      </c>
      <c r="C1120" s="661">
        <v>89301502</v>
      </c>
      <c r="D1120" s="740" t="s">
        <v>4514</v>
      </c>
      <c r="E1120" s="741" t="s">
        <v>3101</v>
      </c>
      <c r="F1120" s="661" t="s">
        <v>3085</v>
      </c>
      <c r="G1120" s="661" t="s">
        <v>3110</v>
      </c>
      <c r="H1120" s="661" t="s">
        <v>581</v>
      </c>
      <c r="I1120" s="661" t="s">
        <v>4113</v>
      </c>
      <c r="J1120" s="661" t="s">
        <v>4111</v>
      </c>
      <c r="K1120" s="661" t="s">
        <v>2259</v>
      </c>
      <c r="L1120" s="662">
        <v>270.69</v>
      </c>
      <c r="M1120" s="662">
        <v>812.06999999999994</v>
      </c>
      <c r="N1120" s="661">
        <v>3</v>
      </c>
      <c r="O1120" s="742">
        <v>1.5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50</v>
      </c>
      <c r="B1121" s="661" t="s">
        <v>580</v>
      </c>
      <c r="C1121" s="661">
        <v>89301502</v>
      </c>
      <c r="D1121" s="740" t="s">
        <v>4514</v>
      </c>
      <c r="E1121" s="741" t="s">
        <v>3101</v>
      </c>
      <c r="F1121" s="661" t="s">
        <v>3085</v>
      </c>
      <c r="G1121" s="661" t="s">
        <v>3801</v>
      </c>
      <c r="H1121" s="661" t="s">
        <v>581</v>
      </c>
      <c r="I1121" s="661" t="s">
        <v>2689</v>
      </c>
      <c r="J1121" s="661" t="s">
        <v>2690</v>
      </c>
      <c r="K1121" s="661" t="s">
        <v>4114</v>
      </c>
      <c r="L1121" s="662">
        <v>68.819999999999993</v>
      </c>
      <c r="M1121" s="662">
        <v>206.45999999999998</v>
      </c>
      <c r="N1121" s="661">
        <v>3</v>
      </c>
      <c r="O1121" s="742">
        <v>0.5</v>
      </c>
      <c r="P1121" s="662">
        <v>206.45999999999998</v>
      </c>
      <c r="Q1121" s="677">
        <v>1</v>
      </c>
      <c r="R1121" s="661">
        <v>3</v>
      </c>
      <c r="S1121" s="677">
        <v>1</v>
      </c>
      <c r="T1121" s="742">
        <v>0.5</v>
      </c>
      <c r="U1121" s="700">
        <v>1</v>
      </c>
    </row>
    <row r="1122" spans="1:21" ht="14.4" customHeight="1" x14ac:dyDescent="0.3">
      <c r="A1122" s="660">
        <v>50</v>
      </c>
      <c r="B1122" s="661" t="s">
        <v>580</v>
      </c>
      <c r="C1122" s="661">
        <v>89301502</v>
      </c>
      <c r="D1122" s="740" t="s">
        <v>4514</v>
      </c>
      <c r="E1122" s="741" t="s">
        <v>3101</v>
      </c>
      <c r="F1122" s="661" t="s">
        <v>3085</v>
      </c>
      <c r="G1122" s="661" t="s">
        <v>3112</v>
      </c>
      <c r="H1122" s="661" t="s">
        <v>581</v>
      </c>
      <c r="I1122" s="661" t="s">
        <v>2001</v>
      </c>
      <c r="J1122" s="661" t="s">
        <v>2999</v>
      </c>
      <c r="K1122" s="661" t="s">
        <v>3000</v>
      </c>
      <c r="L1122" s="662">
        <v>156.86000000000001</v>
      </c>
      <c r="M1122" s="662">
        <v>470.58000000000004</v>
      </c>
      <c r="N1122" s="661">
        <v>3</v>
      </c>
      <c r="O1122" s="742">
        <v>2.5</v>
      </c>
      <c r="P1122" s="662">
        <v>470.58000000000004</v>
      </c>
      <c r="Q1122" s="677">
        <v>1</v>
      </c>
      <c r="R1122" s="661">
        <v>3</v>
      </c>
      <c r="S1122" s="677">
        <v>1</v>
      </c>
      <c r="T1122" s="742">
        <v>2.5</v>
      </c>
      <c r="U1122" s="700">
        <v>1</v>
      </c>
    </row>
    <row r="1123" spans="1:21" ht="14.4" customHeight="1" x14ac:dyDescent="0.3">
      <c r="A1123" s="660">
        <v>50</v>
      </c>
      <c r="B1123" s="661" t="s">
        <v>580</v>
      </c>
      <c r="C1123" s="661">
        <v>89301502</v>
      </c>
      <c r="D1123" s="740" t="s">
        <v>4514</v>
      </c>
      <c r="E1123" s="741" t="s">
        <v>3101</v>
      </c>
      <c r="F1123" s="661" t="s">
        <v>3085</v>
      </c>
      <c r="G1123" s="661" t="s">
        <v>4115</v>
      </c>
      <c r="H1123" s="661" t="s">
        <v>581</v>
      </c>
      <c r="I1123" s="661" t="s">
        <v>2290</v>
      </c>
      <c r="J1123" s="661" t="s">
        <v>2291</v>
      </c>
      <c r="K1123" s="661" t="s">
        <v>4116</v>
      </c>
      <c r="L1123" s="662">
        <v>317.26</v>
      </c>
      <c r="M1123" s="662">
        <v>951.78</v>
      </c>
      <c r="N1123" s="661">
        <v>3</v>
      </c>
      <c r="O1123" s="742">
        <v>1</v>
      </c>
      <c r="P1123" s="662">
        <v>951.78</v>
      </c>
      <c r="Q1123" s="677">
        <v>1</v>
      </c>
      <c r="R1123" s="661">
        <v>3</v>
      </c>
      <c r="S1123" s="677">
        <v>1</v>
      </c>
      <c r="T1123" s="742">
        <v>1</v>
      </c>
      <c r="U1123" s="700">
        <v>1</v>
      </c>
    </row>
    <row r="1124" spans="1:21" ht="14.4" customHeight="1" x14ac:dyDescent="0.3">
      <c r="A1124" s="660">
        <v>50</v>
      </c>
      <c r="B1124" s="661" t="s">
        <v>580</v>
      </c>
      <c r="C1124" s="661">
        <v>89301502</v>
      </c>
      <c r="D1124" s="740" t="s">
        <v>4514</v>
      </c>
      <c r="E1124" s="741" t="s">
        <v>3101</v>
      </c>
      <c r="F1124" s="661" t="s">
        <v>3085</v>
      </c>
      <c r="G1124" s="661" t="s">
        <v>4115</v>
      </c>
      <c r="H1124" s="661" t="s">
        <v>581</v>
      </c>
      <c r="I1124" s="661" t="s">
        <v>4117</v>
      </c>
      <c r="J1124" s="661" t="s">
        <v>4118</v>
      </c>
      <c r="K1124" s="661" t="s">
        <v>3244</v>
      </c>
      <c r="L1124" s="662">
        <v>404.37</v>
      </c>
      <c r="M1124" s="662">
        <v>1213.1100000000001</v>
      </c>
      <c r="N1124" s="661">
        <v>3</v>
      </c>
      <c r="O1124" s="742">
        <v>1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50</v>
      </c>
      <c r="B1125" s="661" t="s">
        <v>580</v>
      </c>
      <c r="C1125" s="661">
        <v>89301502</v>
      </c>
      <c r="D1125" s="740" t="s">
        <v>4514</v>
      </c>
      <c r="E1125" s="741" t="s">
        <v>3101</v>
      </c>
      <c r="F1125" s="661" t="s">
        <v>3085</v>
      </c>
      <c r="G1125" s="661" t="s">
        <v>3115</v>
      </c>
      <c r="H1125" s="661" t="s">
        <v>1608</v>
      </c>
      <c r="I1125" s="661" t="s">
        <v>3197</v>
      </c>
      <c r="J1125" s="661" t="s">
        <v>3198</v>
      </c>
      <c r="K1125" s="661" t="s">
        <v>3199</v>
      </c>
      <c r="L1125" s="662">
        <v>312.54000000000002</v>
      </c>
      <c r="M1125" s="662">
        <v>937.62000000000012</v>
      </c>
      <c r="N1125" s="661">
        <v>3</v>
      </c>
      <c r="O1125" s="742">
        <v>0.5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50</v>
      </c>
      <c r="B1126" s="661" t="s">
        <v>580</v>
      </c>
      <c r="C1126" s="661">
        <v>89301502</v>
      </c>
      <c r="D1126" s="740" t="s">
        <v>4514</v>
      </c>
      <c r="E1126" s="741" t="s">
        <v>3101</v>
      </c>
      <c r="F1126" s="661" t="s">
        <v>3085</v>
      </c>
      <c r="G1126" s="661" t="s">
        <v>3115</v>
      </c>
      <c r="H1126" s="661" t="s">
        <v>1608</v>
      </c>
      <c r="I1126" s="661" t="s">
        <v>4119</v>
      </c>
      <c r="J1126" s="661" t="s">
        <v>3595</v>
      </c>
      <c r="K1126" s="661" t="s">
        <v>2574</v>
      </c>
      <c r="L1126" s="662">
        <v>217.65</v>
      </c>
      <c r="M1126" s="662">
        <v>435.3</v>
      </c>
      <c r="N1126" s="661">
        <v>2</v>
      </c>
      <c r="O1126" s="742">
        <v>1.5</v>
      </c>
      <c r="P1126" s="662">
        <v>435.3</v>
      </c>
      <c r="Q1126" s="677">
        <v>1</v>
      </c>
      <c r="R1126" s="661">
        <v>2</v>
      </c>
      <c r="S1126" s="677">
        <v>1</v>
      </c>
      <c r="T1126" s="742">
        <v>1.5</v>
      </c>
      <c r="U1126" s="700">
        <v>1</v>
      </c>
    </row>
    <row r="1127" spans="1:21" ht="14.4" customHeight="1" x14ac:dyDescent="0.3">
      <c r="A1127" s="660">
        <v>50</v>
      </c>
      <c r="B1127" s="661" t="s">
        <v>580</v>
      </c>
      <c r="C1127" s="661">
        <v>89301502</v>
      </c>
      <c r="D1127" s="740" t="s">
        <v>4514</v>
      </c>
      <c r="E1127" s="741" t="s">
        <v>3101</v>
      </c>
      <c r="F1127" s="661" t="s">
        <v>3085</v>
      </c>
      <c r="G1127" s="661" t="s">
        <v>3115</v>
      </c>
      <c r="H1127" s="661" t="s">
        <v>1608</v>
      </c>
      <c r="I1127" s="661" t="s">
        <v>1747</v>
      </c>
      <c r="J1127" s="661" t="s">
        <v>1748</v>
      </c>
      <c r="K1127" s="661" t="s">
        <v>2981</v>
      </c>
      <c r="L1127" s="662">
        <v>435.3</v>
      </c>
      <c r="M1127" s="662">
        <v>7835.4000000000015</v>
      </c>
      <c r="N1127" s="661">
        <v>18</v>
      </c>
      <c r="O1127" s="742">
        <v>10</v>
      </c>
      <c r="P1127" s="662">
        <v>3917.7000000000007</v>
      </c>
      <c r="Q1127" s="677">
        <v>0.5</v>
      </c>
      <c r="R1127" s="661">
        <v>9</v>
      </c>
      <c r="S1127" s="677">
        <v>0.5</v>
      </c>
      <c r="T1127" s="742">
        <v>5</v>
      </c>
      <c r="U1127" s="700">
        <v>0.5</v>
      </c>
    </row>
    <row r="1128" spans="1:21" ht="14.4" customHeight="1" x14ac:dyDescent="0.3">
      <c r="A1128" s="660">
        <v>50</v>
      </c>
      <c r="B1128" s="661" t="s">
        <v>580</v>
      </c>
      <c r="C1128" s="661">
        <v>89301502</v>
      </c>
      <c r="D1128" s="740" t="s">
        <v>4514</v>
      </c>
      <c r="E1128" s="741" t="s">
        <v>3101</v>
      </c>
      <c r="F1128" s="661" t="s">
        <v>3085</v>
      </c>
      <c r="G1128" s="661" t="s">
        <v>3115</v>
      </c>
      <c r="H1128" s="661" t="s">
        <v>1608</v>
      </c>
      <c r="I1128" s="661" t="s">
        <v>1820</v>
      </c>
      <c r="J1128" s="661" t="s">
        <v>1821</v>
      </c>
      <c r="K1128" s="661" t="s">
        <v>2982</v>
      </c>
      <c r="L1128" s="662">
        <v>672.94</v>
      </c>
      <c r="M1128" s="662">
        <v>13458.800000000005</v>
      </c>
      <c r="N1128" s="661">
        <v>20</v>
      </c>
      <c r="O1128" s="742">
        <v>13</v>
      </c>
      <c r="P1128" s="662">
        <v>3364.7000000000003</v>
      </c>
      <c r="Q1128" s="677">
        <v>0.24999999999999994</v>
      </c>
      <c r="R1128" s="661">
        <v>5</v>
      </c>
      <c r="S1128" s="677">
        <v>0.25</v>
      </c>
      <c r="T1128" s="742">
        <v>3.5</v>
      </c>
      <c r="U1128" s="700">
        <v>0.26923076923076922</v>
      </c>
    </row>
    <row r="1129" spans="1:21" ht="14.4" customHeight="1" x14ac:dyDescent="0.3">
      <c r="A1129" s="660">
        <v>50</v>
      </c>
      <c r="B1129" s="661" t="s">
        <v>580</v>
      </c>
      <c r="C1129" s="661">
        <v>89301502</v>
      </c>
      <c r="D1129" s="740" t="s">
        <v>4514</v>
      </c>
      <c r="E1129" s="741" t="s">
        <v>3101</v>
      </c>
      <c r="F1129" s="661" t="s">
        <v>3085</v>
      </c>
      <c r="G1129" s="661" t="s">
        <v>3115</v>
      </c>
      <c r="H1129" s="661" t="s">
        <v>1608</v>
      </c>
      <c r="I1129" s="661" t="s">
        <v>3302</v>
      </c>
      <c r="J1129" s="661" t="s">
        <v>3198</v>
      </c>
      <c r="K1129" s="661" t="s">
        <v>3199</v>
      </c>
      <c r="L1129" s="662">
        <v>312.54000000000002</v>
      </c>
      <c r="M1129" s="662">
        <v>937.62000000000012</v>
      </c>
      <c r="N1129" s="661">
        <v>3</v>
      </c>
      <c r="O1129" s="742">
        <v>0.5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50</v>
      </c>
      <c r="B1130" s="661" t="s">
        <v>580</v>
      </c>
      <c r="C1130" s="661">
        <v>89301502</v>
      </c>
      <c r="D1130" s="740" t="s">
        <v>4514</v>
      </c>
      <c r="E1130" s="741" t="s">
        <v>3101</v>
      </c>
      <c r="F1130" s="661" t="s">
        <v>3085</v>
      </c>
      <c r="G1130" s="661" t="s">
        <v>3841</v>
      </c>
      <c r="H1130" s="661" t="s">
        <v>1608</v>
      </c>
      <c r="I1130" s="661" t="s">
        <v>1869</v>
      </c>
      <c r="J1130" s="661" t="s">
        <v>1870</v>
      </c>
      <c r="K1130" s="661" t="s">
        <v>1295</v>
      </c>
      <c r="L1130" s="662">
        <v>772.93</v>
      </c>
      <c r="M1130" s="662">
        <v>5410.51</v>
      </c>
      <c r="N1130" s="661">
        <v>7</v>
      </c>
      <c r="O1130" s="742">
        <v>6</v>
      </c>
      <c r="P1130" s="662">
        <v>3091.72</v>
      </c>
      <c r="Q1130" s="677">
        <v>0.5714285714285714</v>
      </c>
      <c r="R1130" s="661">
        <v>4</v>
      </c>
      <c r="S1130" s="677">
        <v>0.5714285714285714</v>
      </c>
      <c r="T1130" s="742">
        <v>4</v>
      </c>
      <c r="U1130" s="700">
        <v>0.66666666666666663</v>
      </c>
    </row>
    <row r="1131" spans="1:21" ht="14.4" customHeight="1" x14ac:dyDescent="0.3">
      <c r="A1131" s="660">
        <v>50</v>
      </c>
      <c r="B1131" s="661" t="s">
        <v>580</v>
      </c>
      <c r="C1131" s="661">
        <v>89301502</v>
      </c>
      <c r="D1131" s="740" t="s">
        <v>4514</v>
      </c>
      <c r="E1131" s="741" t="s">
        <v>3101</v>
      </c>
      <c r="F1131" s="661" t="s">
        <v>3085</v>
      </c>
      <c r="G1131" s="661" t="s">
        <v>3841</v>
      </c>
      <c r="H1131" s="661" t="s">
        <v>1608</v>
      </c>
      <c r="I1131" s="661" t="s">
        <v>4120</v>
      </c>
      <c r="J1131" s="661" t="s">
        <v>1870</v>
      </c>
      <c r="K1131" s="661" t="s">
        <v>1295</v>
      </c>
      <c r="L1131" s="662">
        <v>0</v>
      </c>
      <c r="M1131" s="662">
        <v>0</v>
      </c>
      <c r="N1131" s="661">
        <v>5</v>
      </c>
      <c r="O1131" s="742">
        <v>4.5</v>
      </c>
      <c r="P1131" s="662">
        <v>0</v>
      </c>
      <c r="Q1131" s="677"/>
      <c r="R1131" s="661">
        <v>2</v>
      </c>
      <c r="S1131" s="677">
        <v>0.4</v>
      </c>
      <c r="T1131" s="742">
        <v>2</v>
      </c>
      <c r="U1131" s="700">
        <v>0.44444444444444442</v>
      </c>
    </row>
    <row r="1132" spans="1:21" ht="14.4" customHeight="1" x14ac:dyDescent="0.3">
      <c r="A1132" s="660">
        <v>50</v>
      </c>
      <c r="B1132" s="661" t="s">
        <v>580</v>
      </c>
      <c r="C1132" s="661">
        <v>89301502</v>
      </c>
      <c r="D1132" s="740" t="s">
        <v>4514</v>
      </c>
      <c r="E1132" s="741" t="s">
        <v>3101</v>
      </c>
      <c r="F1132" s="661" t="s">
        <v>3085</v>
      </c>
      <c r="G1132" s="661" t="s">
        <v>3841</v>
      </c>
      <c r="H1132" s="661" t="s">
        <v>1608</v>
      </c>
      <c r="I1132" s="661" t="s">
        <v>4121</v>
      </c>
      <c r="J1132" s="661" t="s">
        <v>1870</v>
      </c>
      <c r="K1132" s="661" t="s">
        <v>1170</v>
      </c>
      <c r="L1132" s="662">
        <v>257.64</v>
      </c>
      <c r="M1132" s="662">
        <v>1030.56</v>
      </c>
      <c r="N1132" s="661">
        <v>4</v>
      </c>
      <c r="O1132" s="742">
        <v>1</v>
      </c>
      <c r="P1132" s="662">
        <v>1030.56</v>
      </c>
      <c r="Q1132" s="677">
        <v>1</v>
      </c>
      <c r="R1132" s="661">
        <v>4</v>
      </c>
      <c r="S1132" s="677">
        <v>1</v>
      </c>
      <c r="T1132" s="742">
        <v>1</v>
      </c>
      <c r="U1132" s="700">
        <v>1</v>
      </c>
    </row>
    <row r="1133" spans="1:21" ht="14.4" customHeight="1" x14ac:dyDescent="0.3">
      <c r="A1133" s="660">
        <v>50</v>
      </c>
      <c r="B1133" s="661" t="s">
        <v>580</v>
      </c>
      <c r="C1133" s="661">
        <v>89301502</v>
      </c>
      <c r="D1133" s="740" t="s">
        <v>4514</v>
      </c>
      <c r="E1133" s="741" t="s">
        <v>3101</v>
      </c>
      <c r="F1133" s="661" t="s">
        <v>3085</v>
      </c>
      <c r="G1133" s="661" t="s">
        <v>3841</v>
      </c>
      <c r="H1133" s="661" t="s">
        <v>1608</v>
      </c>
      <c r="I1133" s="661" t="s">
        <v>3842</v>
      </c>
      <c r="J1133" s="661" t="s">
        <v>2614</v>
      </c>
      <c r="K1133" s="661" t="s">
        <v>1295</v>
      </c>
      <c r="L1133" s="662">
        <v>0</v>
      </c>
      <c r="M1133" s="662">
        <v>0</v>
      </c>
      <c r="N1133" s="661">
        <v>1</v>
      </c>
      <c r="O1133" s="742">
        <v>0.5</v>
      </c>
      <c r="P1133" s="662"/>
      <c r="Q1133" s="677"/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50</v>
      </c>
      <c r="B1134" s="661" t="s">
        <v>580</v>
      </c>
      <c r="C1134" s="661">
        <v>89301502</v>
      </c>
      <c r="D1134" s="740" t="s">
        <v>4514</v>
      </c>
      <c r="E1134" s="741" t="s">
        <v>3101</v>
      </c>
      <c r="F1134" s="661" t="s">
        <v>3085</v>
      </c>
      <c r="G1134" s="661" t="s">
        <v>3841</v>
      </c>
      <c r="H1134" s="661" t="s">
        <v>1608</v>
      </c>
      <c r="I1134" s="661" t="s">
        <v>2613</v>
      </c>
      <c r="J1134" s="661" t="s">
        <v>2614</v>
      </c>
      <c r="K1134" s="661" t="s">
        <v>1295</v>
      </c>
      <c r="L1134" s="662">
        <v>833.79</v>
      </c>
      <c r="M1134" s="662">
        <v>833.79</v>
      </c>
      <c r="N1134" s="661">
        <v>1</v>
      </c>
      <c r="O1134" s="742">
        <v>0.5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50</v>
      </c>
      <c r="B1135" s="661" t="s">
        <v>580</v>
      </c>
      <c r="C1135" s="661">
        <v>89301502</v>
      </c>
      <c r="D1135" s="740" t="s">
        <v>4514</v>
      </c>
      <c r="E1135" s="741" t="s">
        <v>3101</v>
      </c>
      <c r="F1135" s="661" t="s">
        <v>3085</v>
      </c>
      <c r="G1135" s="661" t="s">
        <v>3843</v>
      </c>
      <c r="H1135" s="661" t="s">
        <v>1608</v>
      </c>
      <c r="I1135" s="661" t="s">
        <v>2719</v>
      </c>
      <c r="J1135" s="661" t="s">
        <v>2720</v>
      </c>
      <c r="K1135" s="661" t="s">
        <v>2721</v>
      </c>
      <c r="L1135" s="662">
        <v>222.25</v>
      </c>
      <c r="M1135" s="662">
        <v>666.75</v>
      </c>
      <c r="N1135" s="661">
        <v>3</v>
      </c>
      <c r="O1135" s="742">
        <v>1.5</v>
      </c>
      <c r="P1135" s="662">
        <v>666.75</v>
      </c>
      <c r="Q1135" s="677">
        <v>1</v>
      </c>
      <c r="R1135" s="661">
        <v>3</v>
      </c>
      <c r="S1135" s="677">
        <v>1</v>
      </c>
      <c r="T1135" s="742">
        <v>1.5</v>
      </c>
      <c r="U1135" s="700">
        <v>1</v>
      </c>
    </row>
    <row r="1136" spans="1:21" ht="14.4" customHeight="1" x14ac:dyDescent="0.3">
      <c r="A1136" s="660">
        <v>50</v>
      </c>
      <c r="B1136" s="661" t="s">
        <v>580</v>
      </c>
      <c r="C1136" s="661">
        <v>89301502</v>
      </c>
      <c r="D1136" s="740" t="s">
        <v>4514</v>
      </c>
      <c r="E1136" s="741" t="s">
        <v>3101</v>
      </c>
      <c r="F1136" s="661" t="s">
        <v>3085</v>
      </c>
      <c r="G1136" s="661" t="s">
        <v>3206</v>
      </c>
      <c r="H1136" s="661" t="s">
        <v>1608</v>
      </c>
      <c r="I1136" s="661" t="s">
        <v>1693</v>
      </c>
      <c r="J1136" s="661" t="s">
        <v>1694</v>
      </c>
      <c r="K1136" s="661" t="s">
        <v>1695</v>
      </c>
      <c r="L1136" s="662">
        <v>41.89</v>
      </c>
      <c r="M1136" s="662">
        <v>251.34</v>
      </c>
      <c r="N1136" s="661">
        <v>6</v>
      </c>
      <c r="O1136" s="742">
        <v>1.5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50</v>
      </c>
      <c r="B1137" s="661" t="s">
        <v>580</v>
      </c>
      <c r="C1137" s="661">
        <v>89301502</v>
      </c>
      <c r="D1137" s="740" t="s">
        <v>4514</v>
      </c>
      <c r="E1137" s="741" t="s">
        <v>3101</v>
      </c>
      <c r="F1137" s="661" t="s">
        <v>3085</v>
      </c>
      <c r="G1137" s="661" t="s">
        <v>3206</v>
      </c>
      <c r="H1137" s="661" t="s">
        <v>1608</v>
      </c>
      <c r="I1137" s="661" t="s">
        <v>1697</v>
      </c>
      <c r="J1137" s="661" t="s">
        <v>1694</v>
      </c>
      <c r="K1137" s="661" t="s">
        <v>1698</v>
      </c>
      <c r="L1137" s="662">
        <v>146.63</v>
      </c>
      <c r="M1137" s="662">
        <v>1319.6699999999998</v>
      </c>
      <c r="N1137" s="661">
        <v>9</v>
      </c>
      <c r="O1137" s="742">
        <v>4.5</v>
      </c>
      <c r="P1137" s="662">
        <v>293.26</v>
      </c>
      <c r="Q1137" s="677">
        <v>0.22222222222222224</v>
      </c>
      <c r="R1137" s="661">
        <v>2</v>
      </c>
      <c r="S1137" s="677">
        <v>0.22222222222222221</v>
      </c>
      <c r="T1137" s="742">
        <v>1</v>
      </c>
      <c r="U1137" s="700">
        <v>0.22222222222222221</v>
      </c>
    </row>
    <row r="1138" spans="1:21" ht="14.4" customHeight="1" x14ac:dyDescent="0.3">
      <c r="A1138" s="660">
        <v>50</v>
      </c>
      <c r="B1138" s="661" t="s">
        <v>580</v>
      </c>
      <c r="C1138" s="661">
        <v>89301502</v>
      </c>
      <c r="D1138" s="740" t="s">
        <v>4514</v>
      </c>
      <c r="E1138" s="741" t="s">
        <v>3101</v>
      </c>
      <c r="F1138" s="661" t="s">
        <v>3085</v>
      </c>
      <c r="G1138" s="661" t="s">
        <v>3116</v>
      </c>
      <c r="H1138" s="661" t="s">
        <v>581</v>
      </c>
      <c r="I1138" s="661" t="s">
        <v>630</v>
      </c>
      <c r="J1138" s="661" t="s">
        <v>631</v>
      </c>
      <c r="K1138" s="661" t="s">
        <v>632</v>
      </c>
      <c r="L1138" s="662">
        <v>134.66</v>
      </c>
      <c r="M1138" s="662">
        <v>269.32</v>
      </c>
      <c r="N1138" s="661">
        <v>2</v>
      </c>
      <c r="O1138" s="742">
        <v>2</v>
      </c>
      <c r="P1138" s="662">
        <v>134.66</v>
      </c>
      <c r="Q1138" s="677">
        <v>0.5</v>
      </c>
      <c r="R1138" s="661">
        <v>1</v>
      </c>
      <c r="S1138" s="677">
        <v>0.5</v>
      </c>
      <c r="T1138" s="742">
        <v>1</v>
      </c>
      <c r="U1138" s="700">
        <v>0.5</v>
      </c>
    </row>
    <row r="1139" spans="1:21" ht="14.4" customHeight="1" x14ac:dyDescent="0.3">
      <c r="A1139" s="660">
        <v>50</v>
      </c>
      <c r="B1139" s="661" t="s">
        <v>580</v>
      </c>
      <c r="C1139" s="661">
        <v>89301502</v>
      </c>
      <c r="D1139" s="740" t="s">
        <v>4514</v>
      </c>
      <c r="E1139" s="741" t="s">
        <v>3101</v>
      </c>
      <c r="F1139" s="661" t="s">
        <v>3085</v>
      </c>
      <c r="G1139" s="661" t="s">
        <v>3116</v>
      </c>
      <c r="H1139" s="661" t="s">
        <v>581</v>
      </c>
      <c r="I1139" s="661" t="s">
        <v>3393</v>
      </c>
      <c r="J1139" s="661" t="s">
        <v>2589</v>
      </c>
      <c r="K1139" s="661" t="s">
        <v>1448</v>
      </c>
      <c r="L1139" s="662">
        <v>180.02</v>
      </c>
      <c r="M1139" s="662">
        <v>180.02</v>
      </c>
      <c r="N1139" s="661">
        <v>1</v>
      </c>
      <c r="O1139" s="742">
        <v>0.5</v>
      </c>
      <c r="P1139" s="662">
        <v>180.02</v>
      </c>
      <c r="Q1139" s="677">
        <v>1</v>
      </c>
      <c r="R1139" s="661">
        <v>1</v>
      </c>
      <c r="S1139" s="677">
        <v>1</v>
      </c>
      <c r="T1139" s="742">
        <v>0.5</v>
      </c>
      <c r="U1139" s="700">
        <v>1</v>
      </c>
    </row>
    <row r="1140" spans="1:21" ht="14.4" customHeight="1" x14ac:dyDescent="0.3">
      <c r="A1140" s="660">
        <v>50</v>
      </c>
      <c r="B1140" s="661" t="s">
        <v>580</v>
      </c>
      <c r="C1140" s="661">
        <v>89301502</v>
      </c>
      <c r="D1140" s="740" t="s">
        <v>4514</v>
      </c>
      <c r="E1140" s="741" t="s">
        <v>3101</v>
      </c>
      <c r="F1140" s="661" t="s">
        <v>3085</v>
      </c>
      <c r="G1140" s="661" t="s">
        <v>3116</v>
      </c>
      <c r="H1140" s="661" t="s">
        <v>581</v>
      </c>
      <c r="I1140" s="661" t="s">
        <v>3117</v>
      </c>
      <c r="J1140" s="661" t="s">
        <v>3118</v>
      </c>
      <c r="K1140" s="661" t="s">
        <v>3119</v>
      </c>
      <c r="L1140" s="662">
        <v>31.43</v>
      </c>
      <c r="M1140" s="662">
        <v>408.59000000000003</v>
      </c>
      <c r="N1140" s="661">
        <v>13</v>
      </c>
      <c r="O1140" s="742">
        <v>2.5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50</v>
      </c>
      <c r="B1141" s="661" t="s">
        <v>580</v>
      </c>
      <c r="C1141" s="661">
        <v>89301502</v>
      </c>
      <c r="D1141" s="740" t="s">
        <v>4514</v>
      </c>
      <c r="E1141" s="741" t="s">
        <v>3101</v>
      </c>
      <c r="F1141" s="661" t="s">
        <v>3085</v>
      </c>
      <c r="G1141" s="661" t="s">
        <v>3116</v>
      </c>
      <c r="H1141" s="661" t="s">
        <v>581</v>
      </c>
      <c r="I1141" s="661" t="s">
        <v>4122</v>
      </c>
      <c r="J1141" s="661" t="s">
        <v>4123</v>
      </c>
      <c r="K1141" s="661" t="s">
        <v>4124</v>
      </c>
      <c r="L1141" s="662">
        <v>41.89</v>
      </c>
      <c r="M1141" s="662">
        <v>754.02</v>
      </c>
      <c r="N1141" s="661">
        <v>18</v>
      </c>
      <c r="O1141" s="742">
        <v>3.5</v>
      </c>
      <c r="P1141" s="662">
        <v>502.67999999999995</v>
      </c>
      <c r="Q1141" s="677">
        <v>0.66666666666666663</v>
      </c>
      <c r="R1141" s="661">
        <v>12</v>
      </c>
      <c r="S1141" s="677">
        <v>0.66666666666666663</v>
      </c>
      <c r="T1141" s="742">
        <v>2</v>
      </c>
      <c r="U1141" s="700">
        <v>0.5714285714285714</v>
      </c>
    </row>
    <row r="1142" spans="1:21" ht="14.4" customHeight="1" x14ac:dyDescent="0.3">
      <c r="A1142" s="660">
        <v>50</v>
      </c>
      <c r="B1142" s="661" t="s">
        <v>580</v>
      </c>
      <c r="C1142" s="661">
        <v>89301502</v>
      </c>
      <c r="D1142" s="740" t="s">
        <v>4514</v>
      </c>
      <c r="E1142" s="741" t="s">
        <v>3101</v>
      </c>
      <c r="F1142" s="661" t="s">
        <v>3085</v>
      </c>
      <c r="G1142" s="661" t="s">
        <v>3116</v>
      </c>
      <c r="H1142" s="661" t="s">
        <v>581</v>
      </c>
      <c r="I1142" s="661" t="s">
        <v>4125</v>
      </c>
      <c r="J1142" s="661" t="s">
        <v>4126</v>
      </c>
      <c r="K1142" s="661" t="s">
        <v>1586</v>
      </c>
      <c r="L1142" s="662">
        <v>56.02</v>
      </c>
      <c r="M1142" s="662">
        <v>224.08</v>
      </c>
      <c r="N1142" s="661">
        <v>4</v>
      </c>
      <c r="O1142" s="742">
        <v>1.5</v>
      </c>
      <c r="P1142" s="662">
        <v>224.08</v>
      </c>
      <c r="Q1142" s="677">
        <v>1</v>
      </c>
      <c r="R1142" s="661">
        <v>4</v>
      </c>
      <c r="S1142" s="677">
        <v>1</v>
      </c>
      <c r="T1142" s="742">
        <v>1.5</v>
      </c>
      <c r="U1142" s="700">
        <v>1</v>
      </c>
    </row>
    <row r="1143" spans="1:21" ht="14.4" customHeight="1" x14ac:dyDescent="0.3">
      <c r="A1143" s="660">
        <v>50</v>
      </c>
      <c r="B1143" s="661" t="s">
        <v>580</v>
      </c>
      <c r="C1143" s="661">
        <v>89301502</v>
      </c>
      <c r="D1143" s="740" t="s">
        <v>4514</v>
      </c>
      <c r="E1143" s="741" t="s">
        <v>3101</v>
      </c>
      <c r="F1143" s="661" t="s">
        <v>3085</v>
      </c>
      <c r="G1143" s="661" t="s">
        <v>3116</v>
      </c>
      <c r="H1143" s="661" t="s">
        <v>1608</v>
      </c>
      <c r="I1143" s="661" t="s">
        <v>1684</v>
      </c>
      <c r="J1143" s="661" t="s">
        <v>631</v>
      </c>
      <c r="K1143" s="661" t="s">
        <v>1082</v>
      </c>
      <c r="L1143" s="662">
        <v>44.89</v>
      </c>
      <c r="M1143" s="662">
        <v>1526.2599999999998</v>
      </c>
      <c r="N1143" s="661">
        <v>34</v>
      </c>
      <c r="O1143" s="742">
        <v>11.5</v>
      </c>
      <c r="P1143" s="662">
        <v>628.45999999999992</v>
      </c>
      <c r="Q1143" s="677">
        <v>0.41176470588235298</v>
      </c>
      <c r="R1143" s="661">
        <v>14</v>
      </c>
      <c r="S1143" s="677">
        <v>0.41176470588235292</v>
      </c>
      <c r="T1143" s="742">
        <v>5</v>
      </c>
      <c r="U1143" s="700">
        <v>0.43478260869565216</v>
      </c>
    </row>
    <row r="1144" spans="1:21" ht="14.4" customHeight="1" x14ac:dyDescent="0.3">
      <c r="A1144" s="660">
        <v>50</v>
      </c>
      <c r="B1144" s="661" t="s">
        <v>580</v>
      </c>
      <c r="C1144" s="661">
        <v>89301502</v>
      </c>
      <c r="D1144" s="740" t="s">
        <v>4514</v>
      </c>
      <c r="E1144" s="741" t="s">
        <v>3101</v>
      </c>
      <c r="F1144" s="661" t="s">
        <v>3085</v>
      </c>
      <c r="G1144" s="661" t="s">
        <v>3116</v>
      </c>
      <c r="H1144" s="661" t="s">
        <v>581</v>
      </c>
      <c r="I1144" s="661" t="s">
        <v>3207</v>
      </c>
      <c r="J1144" s="661" t="s">
        <v>3208</v>
      </c>
      <c r="K1144" s="661" t="s">
        <v>1082</v>
      </c>
      <c r="L1144" s="662">
        <v>44.89</v>
      </c>
      <c r="M1144" s="662">
        <v>359.12</v>
      </c>
      <c r="N1144" s="661">
        <v>8</v>
      </c>
      <c r="O1144" s="742">
        <v>3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50</v>
      </c>
      <c r="B1145" s="661" t="s">
        <v>580</v>
      </c>
      <c r="C1145" s="661">
        <v>89301502</v>
      </c>
      <c r="D1145" s="740" t="s">
        <v>4514</v>
      </c>
      <c r="E1145" s="741" t="s">
        <v>3101</v>
      </c>
      <c r="F1145" s="661" t="s">
        <v>3085</v>
      </c>
      <c r="G1145" s="661" t="s">
        <v>3303</v>
      </c>
      <c r="H1145" s="661" t="s">
        <v>581</v>
      </c>
      <c r="I1145" s="661" t="s">
        <v>969</v>
      </c>
      <c r="J1145" s="661" t="s">
        <v>3304</v>
      </c>
      <c r="K1145" s="661" t="s">
        <v>1774</v>
      </c>
      <c r="L1145" s="662">
        <v>0</v>
      </c>
      <c r="M1145" s="662">
        <v>0</v>
      </c>
      <c r="N1145" s="661">
        <v>2</v>
      </c>
      <c r="O1145" s="742">
        <v>1</v>
      </c>
      <c r="P1145" s="662"/>
      <c r="Q1145" s="677"/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50</v>
      </c>
      <c r="B1146" s="661" t="s">
        <v>580</v>
      </c>
      <c r="C1146" s="661">
        <v>89301502</v>
      </c>
      <c r="D1146" s="740" t="s">
        <v>4514</v>
      </c>
      <c r="E1146" s="741" t="s">
        <v>3101</v>
      </c>
      <c r="F1146" s="661" t="s">
        <v>3085</v>
      </c>
      <c r="G1146" s="661" t="s">
        <v>4127</v>
      </c>
      <c r="H1146" s="661" t="s">
        <v>581</v>
      </c>
      <c r="I1146" s="661" t="s">
        <v>4128</v>
      </c>
      <c r="J1146" s="661" t="s">
        <v>4129</v>
      </c>
      <c r="K1146" s="661" t="s">
        <v>4130</v>
      </c>
      <c r="L1146" s="662">
        <v>0</v>
      </c>
      <c r="M1146" s="662">
        <v>0</v>
      </c>
      <c r="N1146" s="661">
        <v>1</v>
      </c>
      <c r="O1146" s="742">
        <v>0.5</v>
      </c>
      <c r="P1146" s="662"/>
      <c r="Q1146" s="677"/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50</v>
      </c>
      <c r="B1147" s="661" t="s">
        <v>580</v>
      </c>
      <c r="C1147" s="661">
        <v>89301502</v>
      </c>
      <c r="D1147" s="740" t="s">
        <v>4514</v>
      </c>
      <c r="E1147" s="741" t="s">
        <v>3101</v>
      </c>
      <c r="F1147" s="661" t="s">
        <v>3085</v>
      </c>
      <c r="G1147" s="661" t="s">
        <v>3729</v>
      </c>
      <c r="H1147" s="661" t="s">
        <v>1608</v>
      </c>
      <c r="I1147" s="661" t="s">
        <v>4131</v>
      </c>
      <c r="J1147" s="661" t="s">
        <v>4132</v>
      </c>
      <c r="K1147" s="661" t="s">
        <v>4133</v>
      </c>
      <c r="L1147" s="662">
        <v>103.71</v>
      </c>
      <c r="M1147" s="662">
        <v>103.71</v>
      </c>
      <c r="N1147" s="661">
        <v>1</v>
      </c>
      <c r="O1147" s="742">
        <v>1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50</v>
      </c>
      <c r="B1148" s="661" t="s">
        <v>580</v>
      </c>
      <c r="C1148" s="661">
        <v>89301502</v>
      </c>
      <c r="D1148" s="740" t="s">
        <v>4514</v>
      </c>
      <c r="E1148" s="741" t="s">
        <v>3101</v>
      </c>
      <c r="F1148" s="661" t="s">
        <v>3085</v>
      </c>
      <c r="G1148" s="661" t="s">
        <v>4035</v>
      </c>
      <c r="H1148" s="661" t="s">
        <v>581</v>
      </c>
      <c r="I1148" s="661" t="s">
        <v>4134</v>
      </c>
      <c r="J1148" s="661" t="s">
        <v>4135</v>
      </c>
      <c r="K1148" s="661" t="s">
        <v>4130</v>
      </c>
      <c r="L1148" s="662">
        <v>0</v>
      </c>
      <c r="M1148" s="662">
        <v>0</v>
      </c>
      <c r="N1148" s="661">
        <v>1</v>
      </c>
      <c r="O1148" s="742">
        <v>0.5</v>
      </c>
      <c r="P1148" s="662"/>
      <c r="Q1148" s="677"/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50</v>
      </c>
      <c r="B1149" s="661" t="s">
        <v>580</v>
      </c>
      <c r="C1149" s="661">
        <v>89301502</v>
      </c>
      <c r="D1149" s="740" t="s">
        <v>4514</v>
      </c>
      <c r="E1149" s="741" t="s">
        <v>3101</v>
      </c>
      <c r="F1149" s="661" t="s">
        <v>3085</v>
      </c>
      <c r="G1149" s="661" t="s">
        <v>3970</v>
      </c>
      <c r="H1149" s="661" t="s">
        <v>581</v>
      </c>
      <c r="I1149" s="661" t="s">
        <v>4136</v>
      </c>
      <c r="J1149" s="661" t="s">
        <v>4137</v>
      </c>
      <c r="K1149" s="661" t="s">
        <v>4138</v>
      </c>
      <c r="L1149" s="662">
        <v>449.43</v>
      </c>
      <c r="M1149" s="662">
        <v>449.43</v>
      </c>
      <c r="N1149" s="661">
        <v>1</v>
      </c>
      <c r="O1149" s="742">
        <v>0.5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50</v>
      </c>
      <c r="B1150" s="661" t="s">
        <v>580</v>
      </c>
      <c r="C1150" s="661">
        <v>89301502</v>
      </c>
      <c r="D1150" s="740" t="s">
        <v>4514</v>
      </c>
      <c r="E1150" s="741" t="s">
        <v>3101</v>
      </c>
      <c r="F1150" s="661" t="s">
        <v>3085</v>
      </c>
      <c r="G1150" s="661" t="s">
        <v>3970</v>
      </c>
      <c r="H1150" s="661" t="s">
        <v>581</v>
      </c>
      <c r="I1150" s="661" t="s">
        <v>4136</v>
      </c>
      <c r="J1150" s="661" t="s">
        <v>4137</v>
      </c>
      <c r="K1150" s="661" t="s">
        <v>4138</v>
      </c>
      <c r="L1150" s="662">
        <v>336.42</v>
      </c>
      <c r="M1150" s="662">
        <v>672.84</v>
      </c>
      <c r="N1150" s="661">
        <v>2</v>
      </c>
      <c r="O1150" s="742">
        <v>1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50</v>
      </c>
      <c r="B1151" s="661" t="s">
        <v>580</v>
      </c>
      <c r="C1151" s="661">
        <v>89301502</v>
      </c>
      <c r="D1151" s="740" t="s">
        <v>4514</v>
      </c>
      <c r="E1151" s="741" t="s">
        <v>3101</v>
      </c>
      <c r="F1151" s="661" t="s">
        <v>3085</v>
      </c>
      <c r="G1151" s="661" t="s">
        <v>4139</v>
      </c>
      <c r="H1151" s="661" t="s">
        <v>581</v>
      </c>
      <c r="I1151" s="661" t="s">
        <v>4140</v>
      </c>
      <c r="J1151" s="661" t="s">
        <v>4141</v>
      </c>
      <c r="K1151" s="661" t="s">
        <v>4142</v>
      </c>
      <c r="L1151" s="662">
        <v>290.29000000000002</v>
      </c>
      <c r="M1151" s="662">
        <v>1741.7400000000002</v>
      </c>
      <c r="N1151" s="661">
        <v>6</v>
      </c>
      <c r="O1151" s="742">
        <v>1.5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50</v>
      </c>
      <c r="B1152" s="661" t="s">
        <v>580</v>
      </c>
      <c r="C1152" s="661">
        <v>89301502</v>
      </c>
      <c r="D1152" s="740" t="s">
        <v>4514</v>
      </c>
      <c r="E1152" s="741" t="s">
        <v>3101</v>
      </c>
      <c r="F1152" s="661" t="s">
        <v>3085</v>
      </c>
      <c r="G1152" s="661" t="s">
        <v>3121</v>
      </c>
      <c r="H1152" s="661" t="s">
        <v>581</v>
      </c>
      <c r="I1152" s="661" t="s">
        <v>4143</v>
      </c>
      <c r="J1152" s="661" t="s">
        <v>4144</v>
      </c>
      <c r="K1152" s="661" t="s">
        <v>2981</v>
      </c>
      <c r="L1152" s="662">
        <v>720.54</v>
      </c>
      <c r="M1152" s="662">
        <v>720.54</v>
      </c>
      <c r="N1152" s="661">
        <v>1</v>
      </c>
      <c r="O1152" s="742">
        <v>0.5</v>
      </c>
      <c r="P1152" s="662">
        <v>720.54</v>
      </c>
      <c r="Q1152" s="677">
        <v>1</v>
      </c>
      <c r="R1152" s="661">
        <v>1</v>
      </c>
      <c r="S1152" s="677">
        <v>1</v>
      </c>
      <c r="T1152" s="742">
        <v>0.5</v>
      </c>
      <c r="U1152" s="700">
        <v>1</v>
      </c>
    </row>
    <row r="1153" spans="1:21" ht="14.4" customHeight="1" x14ac:dyDescent="0.3">
      <c r="A1153" s="660">
        <v>50</v>
      </c>
      <c r="B1153" s="661" t="s">
        <v>580</v>
      </c>
      <c r="C1153" s="661">
        <v>89301502</v>
      </c>
      <c r="D1153" s="740" t="s">
        <v>4514</v>
      </c>
      <c r="E1153" s="741" t="s">
        <v>3101</v>
      </c>
      <c r="F1153" s="661" t="s">
        <v>3085</v>
      </c>
      <c r="G1153" s="661" t="s">
        <v>3121</v>
      </c>
      <c r="H1153" s="661" t="s">
        <v>1608</v>
      </c>
      <c r="I1153" s="661" t="s">
        <v>1791</v>
      </c>
      <c r="J1153" s="661" t="s">
        <v>1792</v>
      </c>
      <c r="K1153" s="661" t="s">
        <v>3040</v>
      </c>
      <c r="L1153" s="662">
        <v>162.13</v>
      </c>
      <c r="M1153" s="662">
        <v>486.39</v>
      </c>
      <c r="N1153" s="661">
        <v>3</v>
      </c>
      <c r="O1153" s="742">
        <v>0.5</v>
      </c>
      <c r="P1153" s="662">
        <v>486.39</v>
      </c>
      <c r="Q1153" s="677">
        <v>1</v>
      </c>
      <c r="R1153" s="661">
        <v>3</v>
      </c>
      <c r="S1153" s="677">
        <v>1</v>
      </c>
      <c r="T1153" s="742">
        <v>0.5</v>
      </c>
      <c r="U1153" s="700">
        <v>1</v>
      </c>
    </row>
    <row r="1154" spans="1:21" ht="14.4" customHeight="1" x14ac:dyDescent="0.3">
      <c r="A1154" s="660">
        <v>50</v>
      </c>
      <c r="B1154" s="661" t="s">
        <v>580</v>
      </c>
      <c r="C1154" s="661">
        <v>89301502</v>
      </c>
      <c r="D1154" s="740" t="s">
        <v>4514</v>
      </c>
      <c r="E1154" s="741" t="s">
        <v>3101</v>
      </c>
      <c r="F1154" s="661" t="s">
        <v>3085</v>
      </c>
      <c r="G1154" s="661" t="s">
        <v>3121</v>
      </c>
      <c r="H1154" s="661" t="s">
        <v>581</v>
      </c>
      <c r="I1154" s="661" t="s">
        <v>4145</v>
      </c>
      <c r="J1154" s="661" t="s">
        <v>4146</v>
      </c>
      <c r="K1154" s="661" t="s">
        <v>1092</v>
      </c>
      <c r="L1154" s="662">
        <v>216.16</v>
      </c>
      <c r="M1154" s="662">
        <v>648.48</v>
      </c>
      <c r="N1154" s="661">
        <v>3</v>
      </c>
      <c r="O1154" s="742">
        <v>1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50</v>
      </c>
      <c r="B1155" s="661" t="s">
        <v>580</v>
      </c>
      <c r="C1155" s="661">
        <v>89301502</v>
      </c>
      <c r="D1155" s="740" t="s">
        <v>4514</v>
      </c>
      <c r="E1155" s="741" t="s">
        <v>3101</v>
      </c>
      <c r="F1155" s="661" t="s">
        <v>3085</v>
      </c>
      <c r="G1155" s="661" t="s">
        <v>3121</v>
      </c>
      <c r="H1155" s="661" t="s">
        <v>581</v>
      </c>
      <c r="I1155" s="661" t="s">
        <v>4147</v>
      </c>
      <c r="J1155" s="661" t="s">
        <v>4146</v>
      </c>
      <c r="K1155" s="661" t="s">
        <v>1092</v>
      </c>
      <c r="L1155" s="662">
        <v>216.16</v>
      </c>
      <c r="M1155" s="662">
        <v>648.48</v>
      </c>
      <c r="N1155" s="661">
        <v>3</v>
      </c>
      <c r="O1155" s="742">
        <v>0.5</v>
      </c>
      <c r="P1155" s="662">
        <v>648.48</v>
      </c>
      <c r="Q1155" s="677">
        <v>1</v>
      </c>
      <c r="R1155" s="661">
        <v>3</v>
      </c>
      <c r="S1155" s="677">
        <v>1</v>
      </c>
      <c r="T1155" s="742">
        <v>0.5</v>
      </c>
      <c r="U1155" s="700">
        <v>1</v>
      </c>
    </row>
    <row r="1156" spans="1:21" ht="14.4" customHeight="1" x14ac:dyDescent="0.3">
      <c r="A1156" s="660">
        <v>50</v>
      </c>
      <c r="B1156" s="661" t="s">
        <v>580</v>
      </c>
      <c r="C1156" s="661">
        <v>89301502</v>
      </c>
      <c r="D1156" s="740" t="s">
        <v>4514</v>
      </c>
      <c r="E1156" s="741" t="s">
        <v>3101</v>
      </c>
      <c r="F1156" s="661" t="s">
        <v>3085</v>
      </c>
      <c r="G1156" s="661" t="s">
        <v>3305</v>
      </c>
      <c r="H1156" s="661" t="s">
        <v>1608</v>
      </c>
      <c r="I1156" s="661" t="s">
        <v>1755</v>
      </c>
      <c r="J1156" s="661" t="s">
        <v>1756</v>
      </c>
      <c r="K1156" s="661" t="s">
        <v>2956</v>
      </c>
      <c r="L1156" s="662">
        <v>2118.42</v>
      </c>
      <c r="M1156" s="662">
        <v>12710.52</v>
      </c>
      <c r="N1156" s="661">
        <v>6</v>
      </c>
      <c r="O1156" s="742">
        <v>3</v>
      </c>
      <c r="P1156" s="662">
        <v>6355.26</v>
      </c>
      <c r="Q1156" s="677">
        <v>0.5</v>
      </c>
      <c r="R1156" s="661">
        <v>3</v>
      </c>
      <c r="S1156" s="677">
        <v>0.5</v>
      </c>
      <c r="T1156" s="742">
        <v>1</v>
      </c>
      <c r="U1156" s="700">
        <v>0.33333333333333331</v>
      </c>
    </row>
    <row r="1157" spans="1:21" ht="14.4" customHeight="1" x14ac:dyDescent="0.3">
      <c r="A1157" s="660">
        <v>50</v>
      </c>
      <c r="B1157" s="661" t="s">
        <v>580</v>
      </c>
      <c r="C1157" s="661">
        <v>89301502</v>
      </c>
      <c r="D1157" s="740" t="s">
        <v>4514</v>
      </c>
      <c r="E1157" s="741" t="s">
        <v>3101</v>
      </c>
      <c r="F1157" s="661" t="s">
        <v>3085</v>
      </c>
      <c r="G1157" s="661" t="s">
        <v>3305</v>
      </c>
      <c r="H1157" s="661" t="s">
        <v>1608</v>
      </c>
      <c r="I1157" s="661" t="s">
        <v>3852</v>
      </c>
      <c r="J1157" s="661" t="s">
        <v>3307</v>
      </c>
      <c r="K1157" s="661" t="s">
        <v>3853</v>
      </c>
      <c r="L1157" s="662">
        <v>2118.4299999999998</v>
      </c>
      <c r="M1157" s="662">
        <v>6355.2899999999991</v>
      </c>
      <c r="N1157" s="661">
        <v>3</v>
      </c>
      <c r="O1157" s="742">
        <v>1</v>
      </c>
      <c r="P1157" s="662">
        <v>6355.2899999999991</v>
      </c>
      <c r="Q1157" s="677">
        <v>1</v>
      </c>
      <c r="R1157" s="661">
        <v>3</v>
      </c>
      <c r="S1157" s="677">
        <v>1</v>
      </c>
      <c r="T1157" s="742">
        <v>1</v>
      </c>
      <c r="U1157" s="700">
        <v>1</v>
      </c>
    </row>
    <row r="1158" spans="1:21" ht="14.4" customHeight="1" x14ac:dyDescent="0.3">
      <c r="A1158" s="660">
        <v>50</v>
      </c>
      <c r="B1158" s="661" t="s">
        <v>580</v>
      </c>
      <c r="C1158" s="661">
        <v>89301502</v>
      </c>
      <c r="D1158" s="740" t="s">
        <v>4514</v>
      </c>
      <c r="E1158" s="741" t="s">
        <v>3101</v>
      </c>
      <c r="F1158" s="661" t="s">
        <v>3085</v>
      </c>
      <c r="G1158" s="661" t="s">
        <v>3612</v>
      </c>
      <c r="H1158" s="661" t="s">
        <v>581</v>
      </c>
      <c r="I1158" s="661" t="s">
        <v>4148</v>
      </c>
      <c r="J1158" s="661" t="s">
        <v>815</v>
      </c>
      <c r="K1158" s="661" t="s">
        <v>632</v>
      </c>
      <c r="L1158" s="662">
        <v>356.47</v>
      </c>
      <c r="M1158" s="662">
        <v>356.47</v>
      </c>
      <c r="N1158" s="661">
        <v>1</v>
      </c>
      <c r="O1158" s="742">
        <v>0.5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50</v>
      </c>
      <c r="B1159" s="661" t="s">
        <v>580</v>
      </c>
      <c r="C1159" s="661">
        <v>89301502</v>
      </c>
      <c r="D1159" s="740" t="s">
        <v>4514</v>
      </c>
      <c r="E1159" s="741" t="s">
        <v>3101</v>
      </c>
      <c r="F1159" s="661" t="s">
        <v>3085</v>
      </c>
      <c r="G1159" s="661" t="s">
        <v>3612</v>
      </c>
      <c r="H1159" s="661" t="s">
        <v>581</v>
      </c>
      <c r="I1159" s="661" t="s">
        <v>4149</v>
      </c>
      <c r="J1159" s="661" t="s">
        <v>4150</v>
      </c>
      <c r="K1159" s="661" t="s">
        <v>4151</v>
      </c>
      <c r="L1159" s="662">
        <v>55.1</v>
      </c>
      <c r="M1159" s="662">
        <v>110.2</v>
      </c>
      <c r="N1159" s="661">
        <v>2</v>
      </c>
      <c r="O1159" s="742">
        <v>1</v>
      </c>
      <c r="P1159" s="662">
        <v>110.2</v>
      </c>
      <c r="Q1159" s="677">
        <v>1</v>
      </c>
      <c r="R1159" s="661">
        <v>2</v>
      </c>
      <c r="S1159" s="677">
        <v>1</v>
      </c>
      <c r="T1159" s="742">
        <v>1</v>
      </c>
      <c r="U1159" s="700">
        <v>1</v>
      </c>
    </row>
    <row r="1160" spans="1:21" ht="14.4" customHeight="1" x14ac:dyDescent="0.3">
      <c r="A1160" s="660">
        <v>50</v>
      </c>
      <c r="B1160" s="661" t="s">
        <v>580</v>
      </c>
      <c r="C1160" s="661">
        <v>89301502</v>
      </c>
      <c r="D1160" s="740" t="s">
        <v>4514</v>
      </c>
      <c r="E1160" s="741" t="s">
        <v>3101</v>
      </c>
      <c r="F1160" s="661" t="s">
        <v>3085</v>
      </c>
      <c r="G1160" s="661" t="s">
        <v>3612</v>
      </c>
      <c r="H1160" s="661" t="s">
        <v>581</v>
      </c>
      <c r="I1160" s="661" t="s">
        <v>4149</v>
      </c>
      <c r="J1160" s="661" t="s">
        <v>4150</v>
      </c>
      <c r="K1160" s="661" t="s">
        <v>4151</v>
      </c>
      <c r="L1160" s="662">
        <v>47.53</v>
      </c>
      <c r="M1160" s="662">
        <v>95.06</v>
      </c>
      <c r="N1160" s="661">
        <v>2</v>
      </c>
      <c r="O1160" s="742">
        <v>1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50</v>
      </c>
      <c r="B1161" s="661" t="s">
        <v>580</v>
      </c>
      <c r="C1161" s="661">
        <v>89301502</v>
      </c>
      <c r="D1161" s="740" t="s">
        <v>4514</v>
      </c>
      <c r="E1161" s="741" t="s">
        <v>3101</v>
      </c>
      <c r="F1161" s="661" t="s">
        <v>3085</v>
      </c>
      <c r="G1161" s="661" t="s">
        <v>3612</v>
      </c>
      <c r="H1161" s="661" t="s">
        <v>581</v>
      </c>
      <c r="I1161" s="661" t="s">
        <v>4152</v>
      </c>
      <c r="J1161" s="661" t="s">
        <v>4153</v>
      </c>
      <c r="K1161" s="661" t="s">
        <v>632</v>
      </c>
      <c r="L1161" s="662">
        <v>356.47</v>
      </c>
      <c r="M1161" s="662">
        <v>356.47</v>
      </c>
      <c r="N1161" s="661">
        <v>1</v>
      </c>
      <c r="O1161" s="742">
        <v>0.5</v>
      </c>
      <c r="P1161" s="662">
        <v>356.47</v>
      </c>
      <c r="Q1161" s="677">
        <v>1</v>
      </c>
      <c r="R1161" s="661">
        <v>1</v>
      </c>
      <c r="S1161" s="677">
        <v>1</v>
      </c>
      <c r="T1161" s="742">
        <v>0.5</v>
      </c>
      <c r="U1161" s="700">
        <v>1</v>
      </c>
    </row>
    <row r="1162" spans="1:21" ht="14.4" customHeight="1" x14ac:dyDescent="0.3">
      <c r="A1162" s="660">
        <v>50</v>
      </c>
      <c r="B1162" s="661" t="s">
        <v>580</v>
      </c>
      <c r="C1162" s="661">
        <v>89301502</v>
      </c>
      <c r="D1162" s="740" t="s">
        <v>4514</v>
      </c>
      <c r="E1162" s="741" t="s">
        <v>3101</v>
      </c>
      <c r="F1162" s="661" t="s">
        <v>3085</v>
      </c>
      <c r="G1162" s="661" t="s">
        <v>4154</v>
      </c>
      <c r="H1162" s="661" t="s">
        <v>581</v>
      </c>
      <c r="I1162" s="661" t="s">
        <v>4155</v>
      </c>
      <c r="J1162" s="661" t="s">
        <v>4156</v>
      </c>
      <c r="K1162" s="661" t="s">
        <v>4157</v>
      </c>
      <c r="L1162" s="662">
        <v>0</v>
      </c>
      <c r="M1162" s="662">
        <v>0</v>
      </c>
      <c r="N1162" s="661">
        <v>1</v>
      </c>
      <c r="O1162" s="742">
        <v>0.5</v>
      </c>
      <c r="P1162" s="662"/>
      <c r="Q1162" s="677"/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50</v>
      </c>
      <c r="B1163" s="661" t="s">
        <v>580</v>
      </c>
      <c r="C1163" s="661">
        <v>89301502</v>
      </c>
      <c r="D1163" s="740" t="s">
        <v>4514</v>
      </c>
      <c r="E1163" s="741" t="s">
        <v>3101</v>
      </c>
      <c r="F1163" s="661" t="s">
        <v>3085</v>
      </c>
      <c r="G1163" s="661" t="s">
        <v>3209</v>
      </c>
      <c r="H1163" s="661" t="s">
        <v>581</v>
      </c>
      <c r="I1163" s="661" t="s">
        <v>740</v>
      </c>
      <c r="J1163" s="661" t="s">
        <v>4158</v>
      </c>
      <c r="K1163" s="661" t="s">
        <v>3036</v>
      </c>
      <c r="L1163" s="662">
        <v>29.48</v>
      </c>
      <c r="M1163" s="662">
        <v>147.4</v>
      </c>
      <c r="N1163" s="661">
        <v>5</v>
      </c>
      <c r="O1163" s="742">
        <v>1.5</v>
      </c>
      <c r="P1163" s="662">
        <v>29.48</v>
      </c>
      <c r="Q1163" s="677">
        <v>0.19999999999999998</v>
      </c>
      <c r="R1163" s="661">
        <v>1</v>
      </c>
      <c r="S1163" s="677">
        <v>0.2</v>
      </c>
      <c r="T1163" s="742">
        <v>0.5</v>
      </c>
      <c r="U1163" s="700">
        <v>0.33333333333333331</v>
      </c>
    </row>
    <row r="1164" spans="1:21" ht="14.4" customHeight="1" x14ac:dyDescent="0.3">
      <c r="A1164" s="660">
        <v>50</v>
      </c>
      <c r="B1164" s="661" t="s">
        <v>580</v>
      </c>
      <c r="C1164" s="661">
        <v>89301502</v>
      </c>
      <c r="D1164" s="740" t="s">
        <v>4514</v>
      </c>
      <c r="E1164" s="741" t="s">
        <v>3101</v>
      </c>
      <c r="F1164" s="661" t="s">
        <v>3085</v>
      </c>
      <c r="G1164" s="661" t="s">
        <v>3854</v>
      </c>
      <c r="H1164" s="661" t="s">
        <v>581</v>
      </c>
      <c r="I1164" s="661" t="s">
        <v>4159</v>
      </c>
      <c r="J1164" s="661" t="s">
        <v>4160</v>
      </c>
      <c r="K1164" s="661" t="s">
        <v>4161</v>
      </c>
      <c r="L1164" s="662">
        <v>188.41</v>
      </c>
      <c r="M1164" s="662">
        <v>188.41</v>
      </c>
      <c r="N1164" s="661">
        <v>1</v>
      </c>
      <c r="O1164" s="742">
        <v>0.5</v>
      </c>
      <c r="P1164" s="662">
        <v>188.41</v>
      </c>
      <c r="Q1164" s="677">
        <v>1</v>
      </c>
      <c r="R1164" s="661">
        <v>1</v>
      </c>
      <c r="S1164" s="677">
        <v>1</v>
      </c>
      <c r="T1164" s="742">
        <v>0.5</v>
      </c>
      <c r="U1164" s="700">
        <v>1</v>
      </c>
    </row>
    <row r="1165" spans="1:21" ht="14.4" customHeight="1" x14ac:dyDescent="0.3">
      <c r="A1165" s="660">
        <v>50</v>
      </c>
      <c r="B1165" s="661" t="s">
        <v>580</v>
      </c>
      <c r="C1165" s="661">
        <v>89301502</v>
      </c>
      <c r="D1165" s="740" t="s">
        <v>4514</v>
      </c>
      <c r="E1165" s="741" t="s">
        <v>3101</v>
      </c>
      <c r="F1165" s="661" t="s">
        <v>3085</v>
      </c>
      <c r="G1165" s="661" t="s">
        <v>3854</v>
      </c>
      <c r="H1165" s="661" t="s">
        <v>581</v>
      </c>
      <c r="I1165" s="661" t="s">
        <v>4159</v>
      </c>
      <c r="J1165" s="661" t="s">
        <v>4160</v>
      </c>
      <c r="K1165" s="661" t="s">
        <v>4161</v>
      </c>
      <c r="L1165" s="662">
        <v>198.51</v>
      </c>
      <c r="M1165" s="662">
        <v>198.51</v>
      </c>
      <c r="N1165" s="661">
        <v>1</v>
      </c>
      <c r="O1165" s="742">
        <v>0.5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50</v>
      </c>
      <c r="B1166" s="661" t="s">
        <v>580</v>
      </c>
      <c r="C1166" s="661">
        <v>89301502</v>
      </c>
      <c r="D1166" s="740" t="s">
        <v>4514</v>
      </c>
      <c r="E1166" s="741" t="s">
        <v>3101</v>
      </c>
      <c r="F1166" s="661" t="s">
        <v>3085</v>
      </c>
      <c r="G1166" s="661" t="s">
        <v>3730</v>
      </c>
      <c r="H1166" s="661" t="s">
        <v>581</v>
      </c>
      <c r="I1166" s="661" t="s">
        <v>783</v>
      </c>
      <c r="J1166" s="661" t="s">
        <v>784</v>
      </c>
      <c r="K1166" s="661" t="s">
        <v>2946</v>
      </c>
      <c r="L1166" s="662">
        <v>115.3</v>
      </c>
      <c r="M1166" s="662">
        <v>230.6</v>
      </c>
      <c r="N1166" s="661">
        <v>2</v>
      </c>
      <c r="O1166" s="742">
        <v>0.5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50</v>
      </c>
      <c r="B1167" s="661" t="s">
        <v>580</v>
      </c>
      <c r="C1167" s="661">
        <v>89301502</v>
      </c>
      <c r="D1167" s="740" t="s">
        <v>4514</v>
      </c>
      <c r="E1167" s="741" t="s">
        <v>3101</v>
      </c>
      <c r="F1167" s="661" t="s">
        <v>3085</v>
      </c>
      <c r="G1167" s="661" t="s">
        <v>3730</v>
      </c>
      <c r="H1167" s="661" t="s">
        <v>581</v>
      </c>
      <c r="I1167" s="661" t="s">
        <v>4162</v>
      </c>
      <c r="J1167" s="661" t="s">
        <v>784</v>
      </c>
      <c r="K1167" s="661" t="s">
        <v>2946</v>
      </c>
      <c r="L1167" s="662">
        <v>115.3</v>
      </c>
      <c r="M1167" s="662">
        <v>230.6</v>
      </c>
      <c r="N1167" s="661">
        <v>2</v>
      </c>
      <c r="O1167" s="742">
        <v>1</v>
      </c>
      <c r="P1167" s="662">
        <v>115.3</v>
      </c>
      <c r="Q1167" s="677">
        <v>0.5</v>
      </c>
      <c r="R1167" s="661">
        <v>1</v>
      </c>
      <c r="S1167" s="677">
        <v>0.5</v>
      </c>
      <c r="T1167" s="742">
        <v>0.5</v>
      </c>
      <c r="U1167" s="700">
        <v>0.5</v>
      </c>
    </row>
    <row r="1168" spans="1:21" ht="14.4" customHeight="1" x14ac:dyDescent="0.3">
      <c r="A1168" s="660">
        <v>50</v>
      </c>
      <c r="B1168" s="661" t="s">
        <v>580</v>
      </c>
      <c r="C1168" s="661">
        <v>89301502</v>
      </c>
      <c r="D1168" s="740" t="s">
        <v>4514</v>
      </c>
      <c r="E1168" s="741" t="s">
        <v>3101</v>
      </c>
      <c r="F1168" s="661" t="s">
        <v>3085</v>
      </c>
      <c r="G1168" s="661" t="s">
        <v>3730</v>
      </c>
      <c r="H1168" s="661" t="s">
        <v>581</v>
      </c>
      <c r="I1168" s="661" t="s">
        <v>4163</v>
      </c>
      <c r="J1168" s="661" t="s">
        <v>784</v>
      </c>
      <c r="K1168" s="661" t="s">
        <v>1877</v>
      </c>
      <c r="L1168" s="662">
        <v>0</v>
      </c>
      <c r="M1168" s="662">
        <v>0</v>
      </c>
      <c r="N1168" s="661">
        <v>2</v>
      </c>
      <c r="O1168" s="742">
        <v>1</v>
      </c>
      <c r="P1168" s="662"/>
      <c r="Q1168" s="677"/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50</v>
      </c>
      <c r="B1169" s="661" t="s">
        <v>580</v>
      </c>
      <c r="C1169" s="661">
        <v>89301502</v>
      </c>
      <c r="D1169" s="740" t="s">
        <v>4514</v>
      </c>
      <c r="E1169" s="741" t="s">
        <v>3101</v>
      </c>
      <c r="F1169" s="661" t="s">
        <v>3085</v>
      </c>
      <c r="G1169" s="661" t="s">
        <v>3979</v>
      </c>
      <c r="H1169" s="661" t="s">
        <v>581</v>
      </c>
      <c r="I1169" s="661" t="s">
        <v>4164</v>
      </c>
      <c r="J1169" s="661" t="s">
        <v>4165</v>
      </c>
      <c r="K1169" s="661" t="s">
        <v>4166</v>
      </c>
      <c r="L1169" s="662">
        <v>83.09</v>
      </c>
      <c r="M1169" s="662">
        <v>166.18</v>
      </c>
      <c r="N1169" s="661">
        <v>2</v>
      </c>
      <c r="O1169" s="742">
        <v>1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50</v>
      </c>
      <c r="B1170" s="661" t="s">
        <v>580</v>
      </c>
      <c r="C1170" s="661">
        <v>89301502</v>
      </c>
      <c r="D1170" s="740" t="s">
        <v>4514</v>
      </c>
      <c r="E1170" s="741" t="s">
        <v>3101</v>
      </c>
      <c r="F1170" s="661" t="s">
        <v>3085</v>
      </c>
      <c r="G1170" s="661" t="s">
        <v>3855</v>
      </c>
      <c r="H1170" s="661" t="s">
        <v>581</v>
      </c>
      <c r="I1170" s="661" t="s">
        <v>973</v>
      </c>
      <c r="J1170" s="661" t="s">
        <v>974</v>
      </c>
      <c r="K1170" s="661" t="s">
        <v>1144</v>
      </c>
      <c r="L1170" s="662">
        <v>0</v>
      </c>
      <c r="M1170" s="662">
        <v>0</v>
      </c>
      <c r="N1170" s="661">
        <v>6</v>
      </c>
      <c r="O1170" s="742">
        <v>2</v>
      </c>
      <c r="P1170" s="662">
        <v>0</v>
      </c>
      <c r="Q1170" s="677"/>
      <c r="R1170" s="661">
        <v>6</v>
      </c>
      <c r="S1170" s="677">
        <v>1</v>
      </c>
      <c r="T1170" s="742">
        <v>2</v>
      </c>
      <c r="U1170" s="700">
        <v>1</v>
      </c>
    </row>
    <row r="1171" spans="1:21" ht="14.4" customHeight="1" x14ac:dyDescent="0.3">
      <c r="A1171" s="660">
        <v>50</v>
      </c>
      <c r="B1171" s="661" t="s">
        <v>580</v>
      </c>
      <c r="C1171" s="661">
        <v>89301502</v>
      </c>
      <c r="D1171" s="740" t="s">
        <v>4514</v>
      </c>
      <c r="E1171" s="741" t="s">
        <v>3101</v>
      </c>
      <c r="F1171" s="661" t="s">
        <v>3085</v>
      </c>
      <c r="G1171" s="661" t="s">
        <v>3619</v>
      </c>
      <c r="H1171" s="661" t="s">
        <v>581</v>
      </c>
      <c r="I1171" s="661" t="s">
        <v>4167</v>
      </c>
      <c r="J1171" s="661" t="s">
        <v>3621</v>
      </c>
      <c r="K1171" s="661" t="s">
        <v>4168</v>
      </c>
      <c r="L1171" s="662">
        <v>0</v>
      </c>
      <c r="M1171" s="662">
        <v>0</v>
      </c>
      <c r="N1171" s="661">
        <v>1</v>
      </c>
      <c r="O1171" s="742">
        <v>0.5</v>
      </c>
      <c r="P1171" s="662">
        <v>0</v>
      </c>
      <c r="Q1171" s="677"/>
      <c r="R1171" s="661">
        <v>1</v>
      </c>
      <c r="S1171" s="677">
        <v>1</v>
      </c>
      <c r="T1171" s="742">
        <v>0.5</v>
      </c>
      <c r="U1171" s="700">
        <v>1</v>
      </c>
    </row>
    <row r="1172" spans="1:21" ht="14.4" customHeight="1" x14ac:dyDescent="0.3">
      <c r="A1172" s="660">
        <v>50</v>
      </c>
      <c r="B1172" s="661" t="s">
        <v>580</v>
      </c>
      <c r="C1172" s="661">
        <v>89301502</v>
      </c>
      <c r="D1172" s="740" t="s">
        <v>4514</v>
      </c>
      <c r="E1172" s="741" t="s">
        <v>3101</v>
      </c>
      <c r="F1172" s="661" t="s">
        <v>3085</v>
      </c>
      <c r="G1172" s="661" t="s">
        <v>3619</v>
      </c>
      <c r="H1172" s="661" t="s">
        <v>581</v>
      </c>
      <c r="I1172" s="661" t="s">
        <v>4169</v>
      </c>
      <c r="J1172" s="661" t="s">
        <v>4170</v>
      </c>
      <c r="K1172" s="661" t="s">
        <v>1448</v>
      </c>
      <c r="L1172" s="662">
        <v>697.3</v>
      </c>
      <c r="M1172" s="662">
        <v>697.3</v>
      </c>
      <c r="N1172" s="661">
        <v>1</v>
      </c>
      <c r="O1172" s="742">
        <v>1</v>
      </c>
      <c r="P1172" s="662">
        <v>697.3</v>
      </c>
      <c r="Q1172" s="677">
        <v>1</v>
      </c>
      <c r="R1172" s="661">
        <v>1</v>
      </c>
      <c r="S1172" s="677">
        <v>1</v>
      </c>
      <c r="T1172" s="742">
        <v>1</v>
      </c>
      <c r="U1172" s="700">
        <v>1</v>
      </c>
    </row>
    <row r="1173" spans="1:21" ht="14.4" customHeight="1" x14ac:dyDescent="0.3">
      <c r="A1173" s="660">
        <v>50</v>
      </c>
      <c r="B1173" s="661" t="s">
        <v>580</v>
      </c>
      <c r="C1173" s="661">
        <v>89301502</v>
      </c>
      <c r="D1173" s="740" t="s">
        <v>4514</v>
      </c>
      <c r="E1173" s="741" t="s">
        <v>3101</v>
      </c>
      <c r="F1173" s="661" t="s">
        <v>3085</v>
      </c>
      <c r="G1173" s="661" t="s">
        <v>3619</v>
      </c>
      <c r="H1173" s="661" t="s">
        <v>1608</v>
      </c>
      <c r="I1173" s="661" t="s">
        <v>4171</v>
      </c>
      <c r="J1173" s="661" t="s">
        <v>4172</v>
      </c>
      <c r="K1173" s="661" t="s">
        <v>2590</v>
      </c>
      <c r="L1173" s="662">
        <v>232.44</v>
      </c>
      <c r="M1173" s="662">
        <v>464.88</v>
      </c>
      <c r="N1173" s="661">
        <v>2</v>
      </c>
      <c r="O1173" s="742">
        <v>0.5</v>
      </c>
      <c r="P1173" s="662">
        <v>464.88</v>
      </c>
      <c r="Q1173" s="677">
        <v>1</v>
      </c>
      <c r="R1173" s="661">
        <v>2</v>
      </c>
      <c r="S1173" s="677">
        <v>1</v>
      </c>
      <c r="T1173" s="742">
        <v>0.5</v>
      </c>
      <c r="U1173" s="700">
        <v>1</v>
      </c>
    </row>
    <row r="1174" spans="1:21" ht="14.4" customHeight="1" x14ac:dyDescent="0.3">
      <c r="A1174" s="660">
        <v>50</v>
      </c>
      <c r="B1174" s="661" t="s">
        <v>580</v>
      </c>
      <c r="C1174" s="661">
        <v>89301502</v>
      </c>
      <c r="D1174" s="740" t="s">
        <v>4514</v>
      </c>
      <c r="E1174" s="741" t="s">
        <v>3101</v>
      </c>
      <c r="F1174" s="661" t="s">
        <v>3085</v>
      </c>
      <c r="G1174" s="661" t="s">
        <v>3619</v>
      </c>
      <c r="H1174" s="661" t="s">
        <v>581</v>
      </c>
      <c r="I1174" s="661" t="s">
        <v>4173</v>
      </c>
      <c r="J1174" s="661" t="s">
        <v>3621</v>
      </c>
      <c r="K1174" s="661" t="s">
        <v>4174</v>
      </c>
      <c r="L1174" s="662">
        <v>201.75</v>
      </c>
      <c r="M1174" s="662">
        <v>807</v>
      </c>
      <c r="N1174" s="661">
        <v>4</v>
      </c>
      <c r="O1174" s="742">
        <v>1</v>
      </c>
      <c r="P1174" s="662">
        <v>807</v>
      </c>
      <c r="Q1174" s="677">
        <v>1</v>
      </c>
      <c r="R1174" s="661">
        <v>4</v>
      </c>
      <c r="S1174" s="677">
        <v>1</v>
      </c>
      <c r="T1174" s="742">
        <v>1</v>
      </c>
      <c r="U1174" s="700">
        <v>1</v>
      </c>
    </row>
    <row r="1175" spans="1:21" ht="14.4" customHeight="1" x14ac:dyDescent="0.3">
      <c r="A1175" s="660">
        <v>50</v>
      </c>
      <c r="B1175" s="661" t="s">
        <v>580</v>
      </c>
      <c r="C1175" s="661">
        <v>89301502</v>
      </c>
      <c r="D1175" s="740" t="s">
        <v>4514</v>
      </c>
      <c r="E1175" s="741" t="s">
        <v>3101</v>
      </c>
      <c r="F1175" s="661" t="s">
        <v>3085</v>
      </c>
      <c r="G1175" s="661" t="s">
        <v>3751</v>
      </c>
      <c r="H1175" s="661" t="s">
        <v>581</v>
      </c>
      <c r="I1175" s="661" t="s">
        <v>3752</v>
      </c>
      <c r="J1175" s="661" t="s">
        <v>3753</v>
      </c>
      <c r="K1175" s="661" t="s">
        <v>3754</v>
      </c>
      <c r="L1175" s="662">
        <v>0</v>
      </c>
      <c r="M1175" s="662">
        <v>0</v>
      </c>
      <c r="N1175" s="661">
        <v>6</v>
      </c>
      <c r="O1175" s="742">
        <v>1</v>
      </c>
      <c r="P1175" s="662"/>
      <c r="Q1175" s="677"/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50</v>
      </c>
      <c r="B1176" s="661" t="s">
        <v>580</v>
      </c>
      <c r="C1176" s="661">
        <v>89301502</v>
      </c>
      <c r="D1176" s="740" t="s">
        <v>4514</v>
      </c>
      <c r="E1176" s="741" t="s">
        <v>3101</v>
      </c>
      <c r="F1176" s="661" t="s">
        <v>3085</v>
      </c>
      <c r="G1176" s="661" t="s">
        <v>3858</v>
      </c>
      <c r="H1176" s="661" t="s">
        <v>1608</v>
      </c>
      <c r="I1176" s="661" t="s">
        <v>3859</v>
      </c>
      <c r="J1176" s="661" t="s">
        <v>3860</v>
      </c>
      <c r="K1176" s="661" t="s">
        <v>3861</v>
      </c>
      <c r="L1176" s="662">
        <v>581.30999999999995</v>
      </c>
      <c r="M1176" s="662">
        <v>581.30999999999995</v>
      </c>
      <c r="N1176" s="661">
        <v>1</v>
      </c>
      <c r="O1176" s="742">
        <v>1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50</v>
      </c>
      <c r="B1177" s="661" t="s">
        <v>580</v>
      </c>
      <c r="C1177" s="661">
        <v>89301502</v>
      </c>
      <c r="D1177" s="740" t="s">
        <v>4514</v>
      </c>
      <c r="E1177" s="741" t="s">
        <v>3101</v>
      </c>
      <c r="F1177" s="661" t="s">
        <v>3085</v>
      </c>
      <c r="G1177" s="661" t="s">
        <v>4175</v>
      </c>
      <c r="H1177" s="661" t="s">
        <v>581</v>
      </c>
      <c r="I1177" s="661" t="s">
        <v>4176</v>
      </c>
      <c r="J1177" s="661" t="s">
        <v>4177</v>
      </c>
      <c r="K1177" s="661" t="s">
        <v>4178</v>
      </c>
      <c r="L1177" s="662">
        <v>117.71</v>
      </c>
      <c r="M1177" s="662">
        <v>235.42</v>
      </c>
      <c r="N1177" s="661">
        <v>2</v>
      </c>
      <c r="O1177" s="742">
        <v>0.5</v>
      </c>
      <c r="P1177" s="662"/>
      <c r="Q1177" s="677">
        <v>0</v>
      </c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50</v>
      </c>
      <c r="B1178" s="661" t="s">
        <v>580</v>
      </c>
      <c r="C1178" s="661">
        <v>89301502</v>
      </c>
      <c r="D1178" s="740" t="s">
        <v>4514</v>
      </c>
      <c r="E1178" s="741" t="s">
        <v>3101</v>
      </c>
      <c r="F1178" s="661" t="s">
        <v>3085</v>
      </c>
      <c r="G1178" s="661" t="s">
        <v>4041</v>
      </c>
      <c r="H1178" s="661" t="s">
        <v>581</v>
      </c>
      <c r="I1178" s="661" t="s">
        <v>4179</v>
      </c>
      <c r="J1178" s="661" t="s">
        <v>4043</v>
      </c>
      <c r="K1178" s="661" t="s">
        <v>4180</v>
      </c>
      <c r="L1178" s="662">
        <v>0</v>
      </c>
      <c r="M1178" s="662">
        <v>0</v>
      </c>
      <c r="N1178" s="661">
        <v>4</v>
      </c>
      <c r="O1178" s="742">
        <v>0.5</v>
      </c>
      <c r="P1178" s="662">
        <v>0</v>
      </c>
      <c r="Q1178" s="677"/>
      <c r="R1178" s="661">
        <v>4</v>
      </c>
      <c r="S1178" s="677">
        <v>1</v>
      </c>
      <c r="T1178" s="742">
        <v>0.5</v>
      </c>
      <c r="U1178" s="700">
        <v>1</v>
      </c>
    </row>
    <row r="1179" spans="1:21" ht="14.4" customHeight="1" x14ac:dyDescent="0.3">
      <c r="A1179" s="660">
        <v>50</v>
      </c>
      <c r="B1179" s="661" t="s">
        <v>580</v>
      </c>
      <c r="C1179" s="661">
        <v>89301502</v>
      </c>
      <c r="D1179" s="740" t="s">
        <v>4514</v>
      </c>
      <c r="E1179" s="741" t="s">
        <v>3101</v>
      </c>
      <c r="F1179" s="661" t="s">
        <v>3085</v>
      </c>
      <c r="G1179" s="661" t="s">
        <v>4041</v>
      </c>
      <c r="H1179" s="661" t="s">
        <v>581</v>
      </c>
      <c r="I1179" s="661" t="s">
        <v>4181</v>
      </c>
      <c r="J1179" s="661" t="s">
        <v>4182</v>
      </c>
      <c r="K1179" s="661" t="s">
        <v>4180</v>
      </c>
      <c r="L1179" s="662">
        <v>66.94</v>
      </c>
      <c r="M1179" s="662">
        <v>535.52</v>
      </c>
      <c r="N1179" s="661">
        <v>8</v>
      </c>
      <c r="O1179" s="742">
        <v>1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50</v>
      </c>
      <c r="B1180" s="661" t="s">
        <v>580</v>
      </c>
      <c r="C1180" s="661">
        <v>89301502</v>
      </c>
      <c r="D1180" s="740" t="s">
        <v>4514</v>
      </c>
      <c r="E1180" s="741" t="s">
        <v>3101</v>
      </c>
      <c r="F1180" s="661" t="s">
        <v>3085</v>
      </c>
      <c r="G1180" s="661" t="s">
        <v>4041</v>
      </c>
      <c r="H1180" s="661" t="s">
        <v>581</v>
      </c>
      <c r="I1180" s="661" t="s">
        <v>4181</v>
      </c>
      <c r="J1180" s="661" t="s">
        <v>4182</v>
      </c>
      <c r="K1180" s="661" t="s">
        <v>4180</v>
      </c>
      <c r="L1180" s="662">
        <v>183.61</v>
      </c>
      <c r="M1180" s="662">
        <v>734.44</v>
      </c>
      <c r="N1180" s="661">
        <v>4</v>
      </c>
      <c r="O1180" s="742">
        <v>0.5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50</v>
      </c>
      <c r="B1181" s="661" t="s">
        <v>580</v>
      </c>
      <c r="C1181" s="661">
        <v>89301502</v>
      </c>
      <c r="D1181" s="740" t="s">
        <v>4514</v>
      </c>
      <c r="E1181" s="741" t="s">
        <v>3101</v>
      </c>
      <c r="F1181" s="661" t="s">
        <v>3085</v>
      </c>
      <c r="G1181" s="661" t="s">
        <v>3127</v>
      </c>
      <c r="H1181" s="661" t="s">
        <v>581</v>
      </c>
      <c r="I1181" s="661" t="s">
        <v>4183</v>
      </c>
      <c r="J1181" s="661" t="s">
        <v>3413</v>
      </c>
      <c r="K1181" s="661" t="s">
        <v>4184</v>
      </c>
      <c r="L1181" s="662">
        <v>102.76</v>
      </c>
      <c r="M1181" s="662">
        <v>205.52</v>
      </c>
      <c r="N1181" s="661">
        <v>2</v>
      </c>
      <c r="O1181" s="742">
        <v>0.5</v>
      </c>
      <c r="P1181" s="662">
        <v>205.52</v>
      </c>
      <c r="Q1181" s="677">
        <v>1</v>
      </c>
      <c r="R1181" s="661">
        <v>2</v>
      </c>
      <c r="S1181" s="677">
        <v>1</v>
      </c>
      <c r="T1181" s="742">
        <v>0.5</v>
      </c>
      <c r="U1181" s="700">
        <v>1</v>
      </c>
    </row>
    <row r="1182" spans="1:21" ht="14.4" customHeight="1" x14ac:dyDescent="0.3">
      <c r="A1182" s="660">
        <v>50</v>
      </c>
      <c r="B1182" s="661" t="s">
        <v>580</v>
      </c>
      <c r="C1182" s="661">
        <v>89301502</v>
      </c>
      <c r="D1182" s="740" t="s">
        <v>4514</v>
      </c>
      <c r="E1182" s="741" t="s">
        <v>3101</v>
      </c>
      <c r="F1182" s="661" t="s">
        <v>3085</v>
      </c>
      <c r="G1182" s="661" t="s">
        <v>3127</v>
      </c>
      <c r="H1182" s="661" t="s">
        <v>581</v>
      </c>
      <c r="I1182" s="661" t="s">
        <v>1033</v>
      </c>
      <c r="J1182" s="661" t="s">
        <v>3129</v>
      </c>
      <c r="K1182" s="661" t="s">
        <v>3215</v>
      </c>
      <c r="L1182" s="662">
        <v>66.599999999999994</v>
      </c>
      <c r="M1182" s="662">
        <v>1531.8000000000002</v>
      </c>
      <c r="N1182" s="661">
        <v>23</v>
      </c>
      <c r="O1182" s="742">
        <v>8.5</v>
      </c>
      <c r="P1182" s="662">
        <v>666</v>
      </c>
      <c r="Q1182" s="677">
        <v>0.43478260869565211</v>
      </c>
      <c r="R1182" s="661">
        <v>10</v>
      </c>
      <c r="S1182" s="677">
        <v>0.43478260869565216</v>
      </c>
      <c r="T1182" s="742">
        <v>3.5</v>
      </c>
      <c r="U1182" s="700">
        <v>0.41176470588235292</v>
      </c>
    </row>
    <row r="1183" spans="1:21" ht="14.4" customHeight="1" x14ac:dyDescent="0.3">
      <c r="A1183" s="660">
        <v>50</v>
      </c>
      <c r="B1183" s="661" t="s">
        <v>580</v>
      </c>
      <c r="C1183" s="661">
        <v>89301502</v>
      </c>
      <c r="D1183" s="740" t="s">
        <v>4514</v>
      </c>
      <c r="E1183" s="741" t="s">
        <v>3101</v>
      </c>
      <c r="F1183" s="661" t="s">
        <v>3085</v>
      </c>
      <c r="G1183" s="661" t="s">
        <v>4185</v>
      </c>
      <c r="H1183" s="661" t="s">
        <v>581</v>
      </c>
      <c r="I1183" s="661" t="s">
        <v>4186</v>
      </c>
      <c r="J1183" s="661" t="s">
        <v>4187</v>
      </c>
      <c r="K1183" s="661" t="s">
        <v>4188</v>
      </c>
      <c r="L1183" s="662">
        <v>38.65</v>
      </c>
      <c r="M1183" s="662">
        <v>38.65</v>
      </c>
      <c r="N1183" s="661">
        <v>1</v>
      </c>
      <c r="O1183" s="742">
        <v>1</v>
      </c>
      <c r="P1183" s="662">
        <v>38.65</v>
      </c>
      <c r="Q1183" s="677">
        <v>1</v>
      </c>
      <c r="R1183" s="661">
        <v>1</v>
      </c>
      <c r="S1183" s="677">
        <v>1</v>
      </c>
      <c r="T1183" s="742">
        <v>1</v>
      </c>
      <c r="U1183" s="700">
        <v>1</v>
      </c>
    </row>
    <row r="1184" spans="1:21" ht="14.4" customHeight="1" x14ac:dyDescent="0.3">
      <c r="A1184" s="660">
        <v>50</v>
      </c>
      <c r="B1184" s="661" t="s">
        <v>580</v>
      </c>
      <c r="C1184" s="661">
        <v>89301502</v>
      </c>
      <c r="D1184" s="740" t="s">
        <v>4514</v>
      </c>
      <c r="E1184" s="741" t="s">
        <v>3101</v>
      </c>
      <c r="F1184" s="661" t="s">
        <v>3085</v>
      </c>
      <c r="G1184" s="661" t="s">
        <v>3421</v>
      </c>
      <c r="H1184" s="661" t="s">
        <v>581</v>
      </c>
      <c r="I1184" s="661" t="s">
        <v>4189</v>
      </c>
      <c r="J1184" s="661" t="s">
        <v>3625</v>
      </c>
      <c r="K1184" s="661" t="s">
        <v>4190</v>
      </c>
      <c r="L1184" s="662">
        <v>0</v>
      </c>
      <c r="M1184" s="662">
        <v>0</v>
      </c>
      <c r="N1184" s="661">
        <v>2</v>
      </c>
      <c r="O1184" s="742">
        <v>0.5</v>
      </c>
      <c r="P1184" s="662">
        <v>0</v>
      </c>
      <c r="Q1184" s="677"/>
      <c r="R1184" s="661">
        <v>2</v>
      </c>
      <c r="S1184" s="677">
        <v>1</v>
      </c>
      <c r="T1184" s="742">
        <v>0.5</v>
      </c>
      <c r="U1184" s="700">
        <v>1</v>
      </c>
    </row>
    <row r="1185" spans="1:21" ht="14.4" customHeight="1" x14ac:dyDescent="0.3">
      <c r="A1185" s="660">
        <v>50</v>
      </c>
      <c r="B1185" s="661" t="s">
        <v>580</v>
      </c>
      <c r="C1185" s="661">
        <v>89301502</v>
      </c>
      <c r="D1185" s="740" t="s">
        <v>4514</v>
      </c>
      <c r="E1185" s="741" t="s">
        <v>3101</v>
      </c>
      <c r="F1185" s="661" t="s">
        <v>3085</v>
      </c>
      <c r="G1185" s="661" t="s">
        <v>3131</v>
      </c>
      <c r="H1185" s="661" t="s">
        <v>581</v>
      </c>
      <c r="I1185" s="661" t="s">
        <v>4191</v>
      </c>
      <c r="J1185" s="661" t="s">
        <v>4192</v>
      </c>
      <c r="K1185" s="661" t="s">
        <v>1774</v>
      </c>
      <c r="L1185" s="662">
        <v>48.35</v>
      </c>
      <c r="M1185" s="662">
        <v>145.05000000000001</v>
      </c>
      <c r="N1185" s="661">
        <v>3</v>
      </c>
      <c r="O1185" s="742">
        <v>1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50</v>
      </c>
      <c r="B1186" s="661" t="s">
        <v>580</v>
      </c>
      <c r="C1186" s="661">
        <v>89301502</v>
      </c>
      <c r="D1186" s="740" t="s">
        <v>4514</v>
      </c>
      <c r="E1186" s="741" t="s">
        <v>3101</v>
      </c>
      <c r="F1186" s="661" t="s">
        <v>3085</v>
      </c>
      <c r="G1186" s="661" t="s">
        <v>3805</v>
      </c>
      <c r="H1186" s="661" t="s">
        <v>581</v>
      </c>
      <c r="I1186" s="661" t="s">
        <v>3806</v>
      </c>
      <c r="J1186" s="661" t="s">
        <v>3807</v>
      </c>
      <c r="K1186" s="661" t="s">
        <v>3808</v>
      </c>
      <c r="L1186" s="662">
        <v>163.9</v>
      </c>
      <c r="M1186" s="662">
        <v>48678.300000000032</v>
      </c>
      <c r="N1186" s="661">
        <v>297</v>
      </c>
      <c r="O1186" s="742">
        <v>71.5</v>
      </c>
      <c r="P1186" s="662">
        <v>15898.300000000005</v>
      </c>
      <c r="Q1186" s="677">
        <v>0.3265993265993265</v>
      </c>
      <c r="R1186" s="661">
        <v>97</v>
      </c>
      <c r="S1186" s="677">
        <v>0.32659932659932661</v>
      </c>
      <c r="T1186" s="742">
        <v>22.5</v>
      </c>
      <c r="U1186" s="700">
        <v>0.31468531468531469</v>
      </c>
    </row>
    <row r="1187" spans="1:21" ht="14.4" customHeight="1" x14ac:dyDescent="0.3">
      <c r="A1187" s="660">
        <v>50</v>
      </c>
      <c r="B1187" s="661" t="s">
        <v>580</v>
      </c>
      <c r="C1187" s="661">
        <v>89301502</v>
      </c>
      <c r="D1187" s="740" t="s">
        <v>4514</v>
      </c>
      <c r="E1187" s="741" t="s">
        <v>3101</v>
      </c>
      <c r="F1187" s="661" t="s">
        <v>3085</v>
      </c>
      <c r="G1187" s="661" t="s">
        <v>3634</v>
      </c>
      <c r="H1187" s="661" t="s">
        <v>581</v>
      </c>
      <c r="I1187" s="661" t="s">
        <v>652</v>
      </c>
      <c r="J1187" s="661" t="s">
        <v>3635</v>
      </c>
      <c r="K1187" s="661" t="s">
        <v>3281</v>
      </c>
      <c r="L1187" s="662">
        <v>26.97</v>
      </c>
      <c r="M1187" s="662">
        <v>80.91</v>
      </c>
      <c r="N1187" s="661">
        <v>3</v>
      </c>
      <c r="O1187" s="742">
        <v>1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50</v>
      </c>
      <c r="B1188" s="661" t="s">
        <v>580</v>
      </c>
      <c r="C1188" s="661">
        <v>89301502</v>
      </c>
      <c r="D1188" s="740" t="s">
        <v>4514</v>
      </c>
      <c r="E1188" s="741" t="s">
        <v>3101</v>
      </c>
      <c r="F1188" s="661" t="s">
        <v>3085</v>
      </c>
      <c r="G1188" s="661" t="s">
        <v>3634</v>
      </c>
      <c r="H1188" s="661" t="s">
        <v>581</v>
      </c>
      <c r="I1188" s="661" t="s">
        <v>652</v>
      </c>
      <c r="J1188" s="661" t="s">
        <v>3635</v>
      </c>
      <c r="K1188" s="661" t="s">
        <v>3281</v>
      </c>
      <c r="L1188" s="662">
        <v>31.95</v>
      </c>
      <c r="M1188" s="662">
        <v>63.9</v>
      </c>
      <c r="N1188" s="661">
        <v>2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50</v>
      </c>
      <c r="B1189" s="661" t="s">
        <v>580</v>
      </c>
      <c r="C1189" s="661">
        <v>89301502</v>
      </c>
      <c r="D1189" s="740" t="s">
        <v>4514</v>
      </c>
      <c r="E1189" s="741" t="s">
        <v>3101</v>
      </c>
      <c r="F1189" s="661" t="s">
        <v>3085</v>
      </c>
      <c r="G1189" s="661" t="s">
        <v>3216</v>
      </c>
      <c r="H1189" s="661" t="s">
        <v>581</v>
      </c>
      <c r="I1189" s="661" t="s">
        <v>862</v>
      </c>
      <c r="J1189" s="661" t="s">
        <v>863</v>
      </c>
      <c r="K1189" s="661" t="s">
        <v>864</v>
      </c>
      <c r="L1189" s="662">
        <v>42.18</v>
      </c>
      <c r="M1189" s="662">
        <v>42.18</v>
      </c>
      <c r="N1189" s="661">
        <v>1</v>
      </c>
      <c r="O1189" s="742">
        <v>1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50</v>
      </c>
      <c r="B1190" s="661" t="s">
        <v>580</v>
      </c>
      <c r="C1190" s="661">
        <v>89301502</v>
      </c>
      <c r="D1190" s="740" t="s">
        <v>4514</v>
      </c>
      <c r="E1190" s="741" t="s">
        <v>3101</v>
      </c>
      <c r="F1190" s="661" t="s">
        <v>3085</v>
      </c>
      <c r="G1190" s="661" t="s">
        <v>3435</v>
      </c>
      <c r="H1190" s="661" t="s">
        <v>581</v>
      </c>
      <c r="I1190" s="661" t="s">
        <v>2052</v>
      </c>
      <c r="J1190" s="661" t="s">
        <v>2053</v>
      </c>
      <c r="K1190" s="661" t="s">
        <v>3436</v>
      </c>
      <c r="L1190" s="662">
        <v>0</v>
      </c>
      <c r="M1190" s="662">
        <v>0</v>
      </c>
      <c r="N1190" s="661">
        <v>1</v>
      </c>
      <c r="O1190" s="742">
        <v>0.5</v>
      </c>
      <c r="P1190" s="662"/>
      <c r="Q1190" s="677"/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50</v>
      </c>
      <c r="B1191" s="661" t="s">
        <v>580</v>
      </c>
      <c r="C1191" s="661">
        <v>89301502</v>
      </c>
      <c r="D1191" s="740" t="s">
        <v>4514</v>
      </c>
      <c r="E1191" s="741" t="s">
        <v>3101</v>
      </c>
      <c r="F1191" s="661" t="s">
        <v>3085</v>
      </c>
      <c r="G1191" s="661" t="s">
        <v>4193</v>
      </c>
      <c r="H1191" s="661" t="s">
        <v>581</v>
      </c>
      <c r="I1191" s="661" t="s">
        <v>4194</v>
      </c>
      <c r="J1191" s="661" t="s">
        <v>4195</v>
      </c>
      <c r="K1191" s="661" t="s">
        <v>4196</v>
      </c>
      <c r="L1191" s="662">
        <v>86.16</v>
      </c>
      <c r="M1191" s="662">
        <v>86.16</v>
      </c>
      <c r="N1191" s="661">
        <v>1</v>
      </c>
      <c r="O1191" s="742">
        <v>1</v>
      </c>
      <c r="P1191" s="662">
        <v>86.16</v>
      </c>
      <c r="Q1191" s="677">
        <v>1</v>
      </c>
      <c r="R1191" s="661">
        <v>1</v>
      </c>
      <c r="S1191" s="677">
        <v>1</v>
      </c>
      <c r="T1191" s="742">
        <v>1</v>
      </c>
      <c r="U1191" s="700">
        <v>1</v>
      </c>
    </row>
    <row r="1192" spans="1:21" ht="14.4" customHeight="1" x14ac:dyDescent="0.3">
      <c r="A1192" s="660">
        <v>50</v>
      </c>
      <c r="B1192" s="661" t="s">
        <v>580</v>
      </c>
      <c r="C1192" s="661">
        <v>89301502</v>
      </c>
      <c r="D1192" s="740" t="s">
        <v>4514</v>
      </c>
      <c r="E1192" s="741" t="s">
        <v>3101</v>
      </c>
      <c r="F1192" s="661" t="s">
        <v>3085</v>
      </c>
      <c r="G1192" s="661" t="s">
        <v>4197</v>
      </c>
      <c r="H1192" s="661" t="s">
        <v>1608</v>
      </c>
      <c r="I1192" s="661" t="s">
        <v>4198</v>
      </c>
      <c r="J1192" s="661" t="s">
        <v>4199</v>
      </c>
      <c r="K1192" s="661" t="s">
        <v>4200</v>
      </c>
      <c r="L1192" s="662">
        <v>301.05</v>
      </c>
      <c r="M1192" s="662">
        <v>1204.2</v>
      </c>
      <c r="N1192" s="661">
        <v>4</v>
      </c>
      <c r="O1192" s="742">
        <v>2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50</v>
      </c>
      <c r="B1193" s="661" t="s">
        <v>580</v>
      </c>
      <c r="C1193" s="661">
        <v>89301502</v>
      </c>
      <c r="D1193" s="740" t="s">
        <v>4514</v>
      </c>
      <c r="E1193" s="741" t="s">
        <v>3101</v>
      </c>
      <c r="F1193" s="661" t="s">
        <v>3085</v>
      </c>
      <c r="G1193" s="661" t="s">
        <v>4197</v>
      </c>
      <c r="H1193" s="661" t="s">
        <v>1608</v>
      </c>
      <c r="I1193" s="661" t="s">
        <v>4201</v>
      </c>
      <c r="J1193" s="661" t="s">
        <v>4202</v>
      </c>
      <c r="K1193" s="661" t="s">
        <v>4200</v>
      </c>
      <c r="L1193" s="662">
        <v>249.54</v>
      </c>
      <c r="M1193" s="662">
        <v>499.08</v>
      </c>
      <c r="N1193" s="661">
        <v>2</v>
      </c>
      <c r="O1193" s="742">
        <v>1.5</v>
      </c>
      <c r="P1193" s="662">
        <v>249.54</v>
      </c>
      <c r="Q1193" s="677">
        <v>0.5</v>
      </c>
      <c r="R1193" s="661">
        <v>1</v>
      </c>
      <c r="S1193" s="677">
        <v>0.5</v>
      </c>
      <c r="T1193" s="742">
        <v>0.5</v>
      </c>
      <c r="U1193" s="700">
        <v>0.33333333333333331</v>
      </c>
    </row>
    <row r="1194" spans="1:21" ht="14.4" customHeight="1" x14ac:dyDescent="0.3">
      <c r="A1194" s="660">
        <v>50</v>
      </c>
      <c r="B1194" s="661" t="s">
        <v>580</v>
      </c>
      <c r="C1194" s="661">
        <v>89301502</v>
      </c>
      <c r="D1194" s="740" t="s">
        <v>4514</v>
      </c>
      <c r="E1194" s="741" t="s">
        <v>3101</v>
      </c>
      <c r="F1194" s="661" t="s">
        <v>3085</v>
      </c>
      <c r="G1194" s="661" t="s">
        <v>3639</v>
      </c>
      <c r="H1194" s="661" t="s">
        <v>1608</v>
      </c>
      <c r="I1194" s="661" t="s">
        <v>1850</v>
      </c>
      <c r="J1194" s="661" t="s">
        <v>1851</v>
      </c>
      <c r="K1194" s="661" t="s">
        <v>1848</v>
      </c>
      <c r="L1194" s="662">
        <v>886.91</v>
      </c>
      <c r="M1194" s="662">
        <v>1773.82</v>
      </c>
      <c r="N1194" s="661">
        <v>2</v>
      </c>
      <c r="O1194" s="742">
        <v>1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50</v>
      </c>
      <c r="B1195" s="661" t="s">
        <v>580</v>
      </c>
      <c r="C1195" s="661">
        <v>89301502</v>
      </c>
      <c r="D1195" s="740" t="s">
        <v>4514</v>
      </c>
      <c r="E1195" s="741" t="s">
        <v>3101</v>
      </c>
      <c r="F1195" s="661" t="s">
        <v>3085</v>
      </c>
      <c r="G1195" s="661" t="s">
        <v>4203</v>
      </c>
      <c r="H1195" s="661" t="s">
        <v>581</v>
      </c>
      <c r="I1195" s="661" t="s">
        <v>4204</v>
      </c>
      <c r="J1195" s="661" t="s">
        <v>4205</v>
      </c>
      <c r="K1195" s="661" t="s">
        <v>4206</v>
      </c>
      <c r="L1195" s="662">
        <v>1663.07</v>
      </c>
      <c r="M1195" s="662">
        <v>3326.14</v>
      </c>
      <c r="N1195" s="661">
        <v>2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50</v>
      </c>
      <c r="B1196" s="661" t="s">
        <v>580</v>
      </c>
      <c r="C1196" s="661">
        <v>89301502</v>
      </c>
      <c r="D1196" s="740" t="s">
        <v>4514</v>
      </c>
      <c r="E1196" s="741" t="s">
        <v>3101</v>
      </c>
      <c r="F1196" s="661" t="s">
        <v>3085</v>
      </c>
      <c r="G1196" s="661" t="s">
        <v>4207</v>
      </c>
      <c r="H1196" s="661" t="s">
        <v>581</v>
      </c>
      <c r="I1196" s="661" t="s">
        <v>791</v>
      </c>
      <c r="J1196" s="661" t="s">
        <v>792</v>
      </c>
      <c r="K1196" s="661" t="s">
        <v>793</v>
      </c>
      <c r="L1196" s="662">
        <v>55.38</v>
      </c>
      <c r="M1196" s="662">
        <v>110.76</v>
      </c>
      <c r="N1196" s="661">
        <v>2</v>
      </c>
      <c r="O1196" s="742">
        <v>0.5</v>
      </c>
      <c r="P1196" s="662"/>
      <c r="Q1196" s="677">
        <v>0</v>
      </c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50</v>
      </c>
      <c r="B1197" s="661" t="s">
        <v>580</v>
      </c>
      <c r="C1197" s="661">
        <v>89301502</v>
      </c>
      <c r="D1197" s="740" t="s">
        <v>4514</v>
      </c>
      <c r="E1197" s="741" t="s">
        <v>3101</v>
      </c>
      <c r="F1197" s="661" t="s">
        <v>3085</v>
      </c>
      <c r="G1197" s="661" t="s">
        <v>3314</v>
      </c>
      <c r="H1197" s="661" t="s">
        <v>581</v>
      </c>
      <c r="I1197" s="661" t="s">
        <v>4208</v>
      </c>
      <c r="J1197" s="661" t="s">
        <v>3440</v>
      </c>
      <c r="K1197" s="661" t="s">
        <v>4209</v>
      </c>
      <c r="L1197" s="662">
        <v>2612.0100000000002</v>
      </c>
      <c r="M1197" s="662">
        <v>2612.0100000000002</v>
      </c>
      <c r="N1197" s="661">
        <v>1</v>
      </c>
      <c r="O1197" s="742">
        <v>1</v>
      </c>
      <c r="P1197" s="662"/>
      <c r="Q1197" s="677">
        <v>0</v>
      </c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50</v>
      </c>
      <c r="B1198" s="661" t="s">
        <v>580</v>
      </c>
      <c r="C1198" s="661">
        <v>89301502</v>
      </c>
      <c r="D1198" s="740" t="s">
        <v>4514</v>
      </c>
      <c r="E1198" s="741" t="s">
        <v>3101</v>
      </c>
      <c r="F1198" s="661" t="s">
        <v>3085</v>
      </c>
      <c r="G1198" s="661" t="s">
        <v>3314</v>
      </c>
      <c r="H1198" s="661" t="s">
        <v>581</v>
      </c>
      <c r="I1198" s="661" t="s">
        <v>3439</v>
      </c>
      <c r="J1198" s="661" t="s">
        <v>3440</v>
      </c>
      <c r="K1198" s="661" t="s">
        <v>3441</v>
      </c>
      <c r="L1198" s="662">
        <v>1306</v>
      </c>
      <c r="M1198" s="662">
        <v>3918</v>
      </c>
      <c r="N1198" s="661">
        <v>3</v>
      </c>
      <c r="O1198" s="742">
        <v>1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50</v>
      </c>
      <c r="B1199" s="661" t="s">
        <v>580</v>
      </c>
      <c r="C1199" s="661">
        <v>89301502</v>
      </c>
      <c r="D1199" s="740" t="s">
        <v>4514</v>
      </c>
      <c r="E1199" s="741" t="s">
        <v>3101</v>
      </c>
      <c r="F1199" s="661" t="s">
        <v>3085</v>
      </c>
      <c r="G1199" s="661" t="s">
        <v>3871</v>
      </c>
      <c r="H1199" s="661" t="s">
        <v>581</v>
      </c>
      <c r="I1199" s="661" t="s">
        <v>1997</v>
      </c>
      <c r="J1199" s="661" t="s">
        <v>1998</v>
      </c>
      <c r="K1199" s="661" t="s">
        <v>4053</v>
      </c>
      <c r="L1199" s="662">
        <v>50.27</v>
      </c>
      <c r="M1199" s="662">
        <v>50.27</v>
      </c>
      <c r="N1199" s="661">
        <v>1</v>
      </c>
      <c r="O1199" s="742">
        <v>0.5</v>
      </c>
      <c r="P1199" s="662"/>
      <c r="Q1199" s="677">
        <v>0</v>
      </c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50</v>
      </c>
      <c r="B1200" s="661" t="s">
        <v>580</v>
      </c>
      <c r="C1200" s="661">
        <v>89301502</v>
      </c>
      <c r="D1200" s="740" t="s">
        <v>4514</v>
      </c>
      <c r="E1200" s="741" t="s">
        <v>3101</v>
      </c>
      <c r="F1200" s="661" t="s">
        <v>3085</v>
      </c>
      <c r="G1200" s="661" t="s">
        <v>3871</v>
      </c>
      <c r="H1200" s="661" t="s">
        <v>581</v>
      </c>
      <c r="I1200" s="661" t="s">
        <v>2071</v>
      </c>
      <c r="J1200" s="661" t="s">
        <v>3872</v>
      </c>
      <c r="K1200" s="661" t="s">
        <v>3873</v>
      </c>
      <c r="L1200" s="662">
        <v>93.99</v>
      </c>
      <c r="M1200" s="662">
        <v>93.99</v>
      </c>
      <c r="N1200" s="661">
        <v>1</v>
      </c>
      <c r="O1200" s="742">
        <v>1</v>
      </c>
      <c r="P1200" s="662">
        <v>93.99</v>
      </c>
      <c r="Q1200" s="677">
        <v>1</v>
      </c>
      <c r="R1200" s="661">
        <v>1</v>
      </c>
      <c r="S1200" s="677">
        <v>1</v>
      </c>
      <c r="T1200" s="742">
        <v>1</v>
      </c>
      <c r="U1200" s="700">
        <v>1</v>
      </c>
    </row>
    <row r="1201" spans="1:21" ht="14.4" customHeight="1" x14ac:dyDescent="0.3">
      <c r="A1201" s="660">
        <v>50</v>
      </c>
      <c r="B1201" s="661" t="s">
        <v>580</v>
      </c>
      <c r="C1201" s="661">
        <v>89301502</v>
      </c>
      <c r="D1201" s="740" t="s">
        <v>4514</v>
      </c>
      <c r="E1201" s="741" t="s">
        <v>3101</v>
      </c>
      <c r="F1201" s="661" t="s">
        <v>3085</v>
      </c>
      <c r="G1201" s="661" t="s">
        <v>4210</v>
      </c>
      <c r="H1201" s="661" t="s">
        <v>581</v>
      </c>
      <c r="I1201" s="661" t="s">
        <v>721</v>
      </c>
      <c r="J1201" s="661" t="s">
        <v>722</v>
      </c>
      <c r="K1201" s="661" t="s">
        <v>3136</v>
      </c>
      <c r="L1201" s="662">
        <v>28.52</v>
      </c>
      <c r="M1201" s="662">
        <v>28.52</v>
      </c>
      <c r="N1201" s="661">
        <v>1</v>
      </c>
      <c r="O1201" s="742">
        <v>0.5</v>
      </c>
      <c r="P1201" s="662">
        <v>28.52</v>
      </c>
      <c r="Q1201" s="677">
        <v>1</v>
      </c>
      <c r="R1201" s="661">
        <v>1</v>
      </c>
      <c r="S1201" s="677">
        <v>1</v>
      </c>
      <c r="T1201" s="742">
        <v>0.5</v>
      </c>
      <c r="U1201" s="700">
        <v>1</v>
      </c>
    </row>
    <row r="1202" spans="1:21" ht="14.4" customHeight="1" x14ac:dyDescent="0.3">
      <c r="A1202" s="660">
        <v>50</v>
      </c>
      <c r="B1202" s="661" t="s">
        <v>580</v>
      </c>
      <c r="C1202" s="661">
        <v>89301502</v>
      </c>
      <c r="D1202" s="740" t="s">
        <v>4514</v>
      </c>
      <c r="E1202" s="741" t="s">
        <v>3101</v>
      </c>
      <c r="F1202" s="661" t="s">
        <v>3085</v>
      </c>
      <c r="G1202" s="661" t="s">
        <v>3227</v>
      </c>
      <c r="H1202" s="661" t="s">
        <v>581</v>
      </c>
      <c r="I1202" s="661" t="s">
        <v>4211</v>
      </c>
      <c r="J1202" s="661" t="s">
        <v>4212</v>
      </c>
      <c r="K1202" s="661" t="s">
        <v>4213</v>
      </c>
      <c r="L1202" s="662">
        <v>33.68</v>
      </c>
      <c r="M1202" s="662">
        <v>202.07999999999998</v>
      </c>
      <c r="N1202" s="661">
        <v>6</v>
      </c>
      <c r="O1202" s="742">
        <v>0.5</v>
      </c>
      <c r="P1202" s="662">
        <v>202.07999999999998</v>
      </c>
      <c r="Q1202" s="677">
        <v>1</v>
      </c>
      <c r="R1202" s="661">
        <v>6</v>
      </c>
      <c r="S1202" s="677">
        <v>1</v>
      </c>
      <c r="T1202" s="742">
        <v>0.5</v>
      </c>
      <c r="U1202" s="700">
        <v>1</v>
      </c>
    </row>
    <row r="1203" spans="1:21" ht="14.4" customHeight="1" x14ac:dyDescent="0.3">
      <c r="A1203" s="660">
        <v>50</v>
      </c>
      <c r="B1203" s="661" t="s">
        <v>580</v>
      </c>
      <c r="C1203" s="661">
        <v>89301502</v>
      </c>
      <c r="D1203" s="740" t="s">
        <v>4514</v>
      </c>
      <c r="E1203" s="741" t="s">
        <v>3101</v>
      </c>
      <c r="F1203" s="661" t="s">
        <v>3085</v>
      </c>
      <c r="G1203" s="661" t="s">
        <v>4214</v>
      </c>
      <c r="H1203" s="661" t="s">
        <v>581</v>
      </c>
      <c r="I1203" s="661" t="s">
        <v>4215</v>
      </c>
      <c r="J1203" s="661" t="s">
        <v>4216</v>
      </c>
      <c r="K1203" s="661" t="s">
        <v>4217</v>
      </c>
      <c r="L1203" s="662">
        <v>77.08</v>
      </c>
      <c r="M1203" s="662">
        <v>77.08</v>
      </c>
      <c r="N1203" s="661">
        <v>1</v>
      </c>
      <c r="O1203" s="742">
        <v>1</v>
      </c>
      <c r="P1203" s="662">
        <v>77.08</v>
      </c>
      <c r="Q1203" s="677">
        <v>1</v>
      </c>
      <c r="R1203" s="661">
        <v>1</v>
      </c>
      <c r="S1203" s="677">
        <v>1</v>
      </c>
      <c r="T1203" s="742">
        <v>1</v>
      </c>
      <c r="U1203" s="700">
        <v>1</v>
      </c>
    </row>
    <row r="1204" spans="1:21" ht="14.4" customHeight="1" x14ac:dyDescent="0.3">
      <c r="A1204" s="660">
        <v>50</v>
      </c>
      <c r="B1204" s="661" t="s">
        <v>580</v>
      </c>
      <c r="C1204" s="661">
        <v>89301502</v>
      </c>
      <c r="D1204" s="740" t="s">
        <v>4514</v>
      </c>
      <c r="E1204" s="741" t="s">
        <v>3101</v>
      </c>
      <c r="F1204" s="661" t="s">
        <v>3085</v>
      </c>
      <c r="G1204" s="661" t="s">
        <v>3228</v>
      </c>
      <c r="H1204" s="661" t="s">
        <v>581</v>
      </c>
      <c r="I1204" s="661" t="s">
        <v>4218</v>
      </c>
      <c r="J1204" s="661" t="s">
        <v>3877</v>
      </c>
      <c r="K1204" s="661" t="s">
        <v>3014</v>
      </c>
      <c r="L1204" s="662">
        <v>116.8</v>
      </c>
      <c r="M1204" s="662">
        <v>116.8</v>
      </c>
      <c r="N1204" s="661">
        <v>1</v>
      </c>
      <c r="O1204" s="742">
        <v>1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50</v>
      </c>
      <c r="B1205" s="661" t="s">
        <v>580</v>
      </c>
      <c r="C1205" s="661">
        <v>89301502</v>
      </c>
      <c r="D1205" s="740" t="s">
        <v>4514</v>
      </c>
      <c r="E1205" s="741" t="s">
        <v>3101</v>
      </c>
      <c r="F1205" s="661" t="s">
        <v>3085</v>
      </c>
      <c r="G1205" s="661" t="s">
        <v>3993</v>
      </c>
      <c r="H1205" s="661" t="s">
        <v>1608</v>
      </c>
      <c r="I1205" s="661" t="s">
        <v>3994</v>
      </c>
      <c r="J1205" s="661" t="s">
        <v>3995</v>
      </c>
      <c r="K1205" s="661" t="s">
        <v>3996</v>
      </c>
      <c r="L1205" s="662">
        <v>154.01</v>
      </c>
      <c r="M1205" s="662">
        <v>308.02</v>
      </c>
      <c r="N1205" s="661">
        <v>2</v>
      </c>
      <c r="O1205" s="742">
        <v>1</v>
      </c>
      <c r="P1205" s="662">
        <v>308.02</v>
      </c>
      <c r="Q1205" s="677">
        <v>1</v>
      </c>
      <c r="R1205" s="661">
        <v>2</v>
      </c>
      <c r="S1205" s="677">
        <v>1</v>
      </c>
      <c r="T1205" s="742">
        <v>1</v>
      </c>
      <c r="U1205" s="700">
        <v>1</v>
      </c>
    </row>
    <row r="1206" spans="1:21" ht="14.4" customHeight="1" x14ac:dyDescent="0.3">
      <c r="A1206" s="660">
        <v>50</v>
      </c>
      <c r="B1206" s="661" t="s">
        <v>580</v>
      </c>
      <c r="C1206" s="661">
        <v>89301502</v>
      </c>
      <c r="D1206" s="740" t="s">
        <v>4514</v>
      </c>
      <c r="E1206" s="741" t="s">
        <v>3101</v>
      </c>
      <c r="F1206" s="661" t="s">
        <v>3085</v>
      </c>
      <c r="G1206" s="661" t="s">
        <v>4219</v>
      </c>
      <c r="H1206" s="661" t="s">
        <v>581</v>
      </c>
      <c r="I1206" s="661" t="s">
        <v>4220</v>
      </c>
      <c r="J1206" s="661" t="s">
        <v>4221</v>
      </c>
      <c r="K1206" s="661" t="s">
        <v>4222</v>
      </c>
      <c r="L1206" s="662">
        <v>55.71</v>
      </c>
      <c r="M1206" s="662">
        <v>111.42</v>
      </c>
      <c r="N1206" s="661">
        <v>2</v>
      </c>
      <c r="O1206" s="742">
        <v>0.5</v>
      </c>
      <c r="P1206" s="662"/>
      <c r="Q1206" s="677">
        <v>0</v>
      </c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50</v>
      </c>
      <c r="B1207" s="661" t="s">
        <v>580</v>
      </c>
      <c r="C1207" s="661">
        <v>89301502</v>
      </c>
      <c r="D1207" s="740" t="s">
        <v>4514</v>
      </c>
      <c r="E1207" s="741" t="s">
        <v>3101</v>
      </c>
      <c r="F1207" s="661" t="s">
        <v>3085</v>
      </c>
      <c r="G1207" s="661" t="s">
        <v>3144</v>
      </c>
      <c r="H1207" s="661" t="s">
        <v>581</v>
      </c>
      <c r="I1207" s="661" t="s">
        <v>604</v>
      </c>
      <c r="J1207" s="661" t="s">
        <v>605</v>
      </c>
      <c r="K1207" s="661" t="s">
        <v>606</v>
      </c>
      <c r="L1207" s="662">
        <v>104.66</v>
      </c>
      <c r="M1207" s="662">
        <v>313.98</v>
      </c>
      <c r="N1207" s="661">
        <v>3</v>
      </c>
      <c r="O1207" s="742">
        <v>0.5</v>
      </c>
      <c r="P1207" s="662">
        <v>313.98</v>
      </c>
      <c r="Q1207" s="677">
        <v>1</v>
      </c>
      <c r="R1207" s="661">
        <v>3</v>
      </c>
      <c r="S1207" s="677">
        <v>1</v>
      </c>
      <c r="T1207" s="742">
        <v>0.5</v>
      </c>
      <c r="U1207" s="700">
        <v>1</v>
      </c>
    </row>
    <row r="1208" spans="1:21" ht="14.4" customHeight="1" x14ac:dyDescent="0.3">
      <c r="A1208" s="660">
        <v>50</v>
      </c>
      <c r="B1208" s="661" t="s">
        <v>580</v>
      </c>
      <c r="C1208" s="661">
        <v>89301502</v>
      </c>
      <c r="D1208" s="740" t="s">
        <v>4514</v>
      </c>
      <c r="E1208" s="741" t="s">
        <v>3101</v>
      </c>
      <c r="F1208" s="661" t="s">
        <v>3085</v>
      </c>
      <c r="G1208" s="661" t="s">
        <v>3144</v>
      </c>
      <c r="H1208" s="661" t="s">
        <v>581</v>
      </c>
      <c r="I1208" s="661" t="s">
        <v>4223</v>
      </c>
      <c r="J1208" s="661" t="s">
        <v>4224</v>
      </c>
      <c r="K1208" s="661" t="s">
        <v>4225</v>
      </c>
      <c r="L1208" s="662">
        <v>348.86</v>
      </c>
      <c r="M1208" s="662">
        <v>348.86</v>
      </c>
      <c r="N1208" s="661">
        <v>1</v>
      </c>
      <c r="O1208" s="742">
        <v>0.5</v>
      </c>
      <c r="P1208" s="662">
        <v>348.86</v>
      </c>
      <c r="Q1208" s="677">
        <v>1</v>
      </c>
      <c r="R1208" s="661">
        <v>1</v>
      </c>
      <c r="S1208" s="677">
        <v>1</v>
      </c>
      <c r="T1208" s="742">
        <v>0.5</v>
      </c>
      <c r="U1208" s="700">
        <v>1</v>
      </c>
    </row>
    <row r="1209" spans="1:21" ht="14.4" customHeight="1" x14ac:dyDescent="0.3">
      <c r="A1209" s="660">
        <v>50</v>
      </c>
      <c r="B1209" s="661" t="s">
        <v>580</v>
      </c>
      <c r="C1209" s="661">
        <v>89301502</v>
      </c>
      <c r="D1209" s="740" t="s">
        <v>4514</v>
      </c>
      <c r="E1209" s="741" t="s">
        <v>3101</v>
      </c>
      <c r="F1209" s="661" t="s">
        <v>3085</v>
      </c>
      <c r="G1209" s="661" t="s">
        <v>3144</v>
      </c>
      <c r="H1209" s="661" t="s">
        <v>1608</v>
      </c>
      <c r="I1209" s="661" t="s">
        <v>3229</v>
      </c>
      <c r="J1209" s="661" t="s">
        <v>1910</v>
      </c>
      <c r="K1209" s="661" t="s">
        <v>3230</v>
      </c>
      <c r="L1209" s="662">
        <v>195.36</v>
      </c>
      <c r="M1209" s="662">
        <v>390.72</v>
      </c>
      <c r="N1209" s="661">
        <v>2</v>
      </c>
      <c r="O1209" s="742">
        <v>1</v>
      </c>
      <c r="P1209" s="662">
        <v>390.72</v>
      </c>
      <c r="Q1209" s="677">
        <v>1</v>
      </c>
      <c r="R1209" s="661">
        <v>2</v>
      </c>
      <c r="S1209" s="677">
        <v>1</v>
      </c>
      <c r="T1209" s="742">
        <v>1</v>
      </c>
      <c r="U1209" s="700">
        <v>1</v>
      </c>
    </row>
    <row r="1210" spans="1:21" ht="14.4" customHeight="1" x14ac:dyDescent="0.3">
      <c r="A1210" s="660">
        <v>50</v>
      </c>
      <c r="B1210" s="661" t="s">
        <v>580</v>
      </c>
      <c r="C1210" s="661">
        <v>89301502</v>
      </c>
      <c r="D1210" s="740" t="s">
        <v>4514</v>
      </c>
      <c r="E1210" s="741" t="s">
        <v>3101</v>
      </c>
      <c r="F1210" s="661" t="s">
        <v>3085</v>
      </c>
      <c r="G1210" s="661" t="s">
        <v>3469</v>
      </c>
      <c r="H1210" s="661" t="s">
        <v>581</v>
      </c>
      <c r="I1210" s="661" t="s">
        <v>905</v>
      </c>
      <c r="J1210" s="661" t="s">
        <v>3471</v>
      </c>
      <c r="K1210" s="661" t="s">
        <v>3472</v>
      </c>
      <c r="L1210" s="662">
        <v>77.36</v>
      </c>
      <c r="M1210" s="662">
        <v>154.72</v>
      </c>
      <c r="N1210" s="661">
        <v>2</v>
      </c>
      <c r="O1210" s="742">
        <v>1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50</v>
      </c>
      <c r="B1211" s="661" t="s">
        <v>580</v>
      </c>
      <c r="C1211" s="661">
        <v>89301502</v>
      </c>
      <c r="D1211" s="740" t="s">
        <v>4514</v>
      </c>
      <c r="E1211" s="741" t="s">
        <v>3101</v>
      </c>
      <c r="F1211" s="661" t="s">
        <v>3085</v>
      </c>
      <c r="G1211" s="661" t="s">
        <v>3469</v>
      </c>
      <c r="H1211" s="661" t="s">
        <v>581</v>
      </c>
      <c r="I1211" s="661" t="s">
        <v>4226</v>
      </c>
      <c r="J1211" s="661" t="s">
        <v>4227</v>
      </c>
      <c r="K1211" s="661" t="s">
        <v>4228</v>
      </c>
      <c r="L1211" s="662">
        <v>0</v>
      </c>
      <c r="M1211" s="662">
        <v>0</v>
      </c>
      <c r="N1211" s="661">
        <v>1</v>
      </c>
      <c r="O1211" s="742">
        <v>1</v>
      </c>
      <c r="P1211" s="662"/>
      <c r="Q1211" s="677"/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50</v>
      </c>
      <c r="B1212" s="661" t="s">
        <v>580</v>
      </c>
      <c r="C1212" s="661">
        <v>89301502</v>
      </c>
      <c r="D1212" s="740" t="s">
        <v>4514</v>
      </c>
      <c r="E1212" s="741" t="s">
        <v>3101</v>
      </c>
      <c r="F1212" s="661" t="s">
        <v>3085</v>
      </c>
      <c r="G1212" s="661" t="s">
        <v>3469</v>
      </c>
      <c r="H1212" s="661" t="s">
        <v>581</v>
      </c>
      <c r="I1212" s="661" t="s">
        <v>3470</v>
      </c>
      <c r="J1212" s="661" t="s">
        <v>3471</v>
      </c>
      <c r="K1212" s="661" t="s">
        <v>3472</v>
      </c>
      <c r="L1212" s="662">
        <v>0</v>
      </c>
      <c r="M1212" s="662">
        <v>0</v>
      </c>
      <c r="N1212" s="661">
        <v>2</v>
      </c>
      <c r="O1212" s="742">
        <v>1</v>
      </c>
      <c r="P1212" s="662"/>
      <c r="Q1212" s="677"/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50</v>
      </c>
      <c r="B1213" s="661" t="s">
        <v>580</v>
      </c>
      <c r="C1213" s="661">
        <v>89301502</v>
      </c>
      <c r="D1213" s="740" t="s">
        <v>4514</v>
      </c>
      <c r="E1213" s="741" t="s">
        <v>3101</v>
      </c>
      <c r="F1213" s="661" t="s">
        <v>3085</v>
      </c>
      <c r="G1213" s="661" t="s">
        <v>3885</v>
      </c>
      <c r="H1213" s="661" t="s">
        <v>581</v>
      </c>
      <c r="I1213" s="661" t="s">
        <v>3886</v>
      </c>
      <c r="J1213" s="661" t="s">
        <v>3887</v>
      </c>
      <c r="K1213" s="661" t="s">
        <v>1299</v>
      </c>
      <c r="L1213" s="662">
        <v>0</v>
      </c>
      <c r="M1213" s="662">
        <v>0</v>
      </c>
      <c r="N1213" s="661">
        <v>1</v>
      </c>
      <c r="O1213" s="742">
        <v>0.5</v>
      </c>
      <c r="P1213" s="662"/>
      <c r="Q1213" s="677"/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50</v>
      </c>
      <c r="B1214" s="661" t="s">
        <v>580</v>
      </c>
      <c r="C1214" s="661">
        <v>89301502</v>
      </c>
      <c r="D1214" s="740" t="s">
        <v>4514</v>
      </c>
      <c r="E1214" s="741" t="s">
        <v>3101</v>
      </c>
      <c r="F1214" s="661" t="s">
        <v>3085</v>
      </c>
      <c r="G1214" s="661" t="s">
        <v>3149</v>
      </c>
      <c r="H1214" s="661" t="s">
        <v>581</v>
      </c>
      <c r="I1214" s="661" t="s">
        <v>1087</v>
      </c>
      <c r="J1214" s="661" t="s">
        <v>3151</v>
      </c>
      <c r="K1214" s="661" t="s">
        <v>3649</v>
      </c>
      <c r="L1214" s="662">
        <v>36.78</v>
      </c>
      <c r="M1214" s="662">
        <v>73.56</v>
      </c>
      <c r="N1214" s="661">
        <v>2</v>
      </c>
      <c r="O1214" s="742">
        <v>0.5</v>
      </c>
      <c r="P1214" s="662">
        <v>73.56</v>
      </c>
      <c r="Q1214" s="677">
        <v>1</v>
      </c>
      <c r="R1214" s="661">
        <v>2</v>
      </c>
      <c r="S1214" s="677">
        <v>1</v>
      </c>
      <c r="T1214" s="742">
        <v>0.5</v>
      </c>
      <c r="U1214" s="700">
        <v>1</v>
      </c>
    </row>
    <row r="1215" spans="1:21" ht="14.4" customHeight="1" x14ac:dyDescent="0.3">
      <c r="A1215" s="660">
        <v>50</v>
      </c>
      <c r="B1215" s="661" t="s">
        <v>580</v>
      </c>
      <c r="C1215" s="661">
        <v>89301502</v>
      </c>
      <c r="D1215" s="740" t="s">
        <v>4514</v>
      </c>
      <c r="E1215" s="741" t="s">
        <v>3101</v>
      </c>
      <c r="F1215" s="661" t="s">
        <v>3085</v>
      </c>
      <c r="G1215" s="661" t="s">
        <v>3149</v>
      </c>
      <c r="H1215" s="661" t="s">
        <v>581</v>
      </c>
      <c r="I1215" s="661" t="s">
        <v>1153</v>
      </c>
      <c r="J1215" s="661" t="s">
        <v>1143</v>
      </c>
      <c r="K1215" s="661" t="s">
        <v>864</v>
      </c>
      <c r="L1215" s="662">
        <v>30.65</v>
      </c>
      <c r="M1215" s="662">
        <v>122.6</v>
      </c>
      <c r="N1215" s="661">
        <v>4</v>
      </c>
      <c r="O1215" s="742">
        <v>1.5</v>
      </c>
      <c r="P1215" s="662">
        <v>61.3</v>
      </c>
      <c r="Q1215" s="677">
        <v>0.5</v>
      </c>
      <c r="R1215" s="661">
        <v>2</v>
      </c>
      <c r="S1215" s="677">
        <v>0.5</v>
      </c>
      <c r="T1215" s="742">
        <v>1</v>
      </c>
      <c r="U1215" s="700">
        <v>0.66666666666666663</v>
      </c>
    </row>
    <row r="1216" spans="1:21" ht="14.4" customHeight="1" x14ac:dyDescent="0.3">
      <c r="A1216" s="660">
        <v>50</v>
      </c>
      <c r="B1216" s="661" t="s">
        <v>580</v>
      </c>
      <c r="C1216" s="661">
        <v>89301502</v>
      </c>
      <c r="D1216" s="740" t="s">
        <v>4514</v>
      </c>
      <c r="E1216" s="741" t="s">
        <v>3101</v>
      </c>
      <c r="F1216" s="661" t="s">
        <v>3085</v>
      </c>
      <c r="G1216" s="661" t="s">
        <v>3149</v>
      </c>
      <c r="H1216" s="661" t="s">
        <v>581</v>
      </c>
      <c r="I1216" s="661" t="s">
        <v>1142</v>
      </c>
      <c r="J1216" s="661" t="s">
        <v>1143</v>
      </c>
      <c r="K1216" s="661" t="s">
        <v>1144</v>
      </c>
      <c r="L1216" s="662">
        <v>61.29</v>
      </c>
      <c r="M1216" s="662">
        <v>2451.5999999999995</v>
      </c>
      <c r="N1216" s="661">
        <v>40</v>
      </c>
      <c r="O1216" s="742">
        <v>18</v>
      </c>
      <c r="P1216" s="662">
        <v>612.9</v>
      </c>
      <c r="Q1216" s="677">
        <v>0.25000000000000006</v>
      </c>
      <c r="R1216" s="661">
        <v>10</v>
      </c>
      <c r="S1216" s="677">
        <v>0.25</v>
      </c>
      <c r="T1216" s="742">
        <v>6.5</v>
      </c>
      <c r="U1216" s="700">
        <v>0.3611111111111111</v>
      </c>
    </row>
    <row r="1217" spans="1:21" ht="14.4" customHeight="1" x14ac:dyDescent="0.3">
      <c r="A1217" s="660">
        <v>50</v>
      </c>
      <c r="B1217" s="661" t="s">
        <v>580</v>
      </c>
      <c r="C1217" s="661">
        <v>89301502</v>
      </c>
      <c r="D1217" s="740" t="s">
        <v>4514</v>
      </c>
      <c r="E1217" s="741" t="s">
        <v>3101</v>
      </c>
      <c r="F1217" s="661" t="s">
        <v>3085</v>
      </c>
      <c r="G1217" s="661" t="s">
        <v>3149</v>
      </c>
      <c r="H1217" s="661" t="s">
        <v>581</v>
      </c>
      <c r="I1217" s="661" t="s">
        <v>1142</v>
      </c>
      <c r="J1217" s="661" t="s">
        <v>1143</v>
      </c>
      <c r="K1217" s="661" t="s">
        <v>1144</v>
      </c>
      <c r="L1217" s="662">
        <v>55.14</v>
      </c>
      <c r="M1217" s="662">
        <v>937.38</v>
      </c>
      <c r="N1217" s="661">
        <v>17</v>
      </c>
      <c r="O1217" s="742">
        <v>8</v>
      </c>
      <c r="P1217" s="662">
        <v>110.28</v>
      </c>
      <c r="Q1217" s="677">
        <v>0.11764705882352941</v>
      </c>
      <c r="R1217" s="661">
        <v>2</v>
      </c>
      <c r="S1217" s="677">
        <v>0.11764705882352941</v>
      </c>
      <c r="T1217" s="742">
        <v>1.5</v>
      </c>
      <c r="U1217" s="700">
        <v>0.1875</v>
      </c>
    </row>
    <row r="1218" spans="1:21" ht="14.4" customHeight="1" x14ac:dyDescent="0.3">
      <c r="A1218" s="660">
        <v>50</v>
      </c>
      <c r="B1218" s="661" t="s">
        <v>580</v>
      </c>
      <c r="C1218" s="661">
        <v>89301502</v>
      </c>
      <c r="D1218" s="740" t="s">
        <v>4514</v>
      </c>
      <c r="E1218" s="741" t="s">
        <v>3101</v>
      </c>
      <c r="F1218" s="661" t="s">
        <v>3085</v>
      </c>
      <c r="G1218" s="661" t="s">
        <v>3479</v>
      </c>
      <c r="H1218" s="661" t="s">
        <v>581</v>
      </c>
      <c r="I1218" s="661" t="s">
        <v>929</v>
      </c>
      <c r="J1218" s="661" t="s">
        <v>3480</v>
      </c>
      <c r="K1218" s="661" t="s">
        <v>3481</v>
      </c>
      <c r="L1218" s="662">
        <v>91.14</v>
      </c>
      <c r="M1218" s="662">
        <v>546.84</v>
      </c>
      <c r="N1218" s="661">
        <v>6</v>
      </c>
      <c r="O1218" s="742">
        <v>2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50</v>
      </c>
      <c r="B1219" s="661" t="s">
        <v>580</v>
      </c>
      <c r="C1219" s="661">
        <v>89301502</v>
      </c>
      <c r="D1219" s="740" t="s">
        <v>4514</v>
      </c>
      <c r="E1219" s="741" t="s">
        <v>3101</v>
      </c>
      <c r="F1219" s="661" t="s">
        <v>3085</v>
      </c>
      <c r="G1219" s="661" t="s">
        <v>3482</v>
      </c>
      <c r="H1219" s="661" t="s">
        <v>1608</v>
      </c>
      <c r="I1219" s="661" t="s">
        <v>1648</v>
      </c>
      <c r="J1219" s="661" t="s">
        <v>2933</v>
      </c>
      <c r="K1219" s="661" t="s">
        <v>2935</v>
      </c>
      <c r="L1219" s="662">
        <v>195.92</v>
      </c>
      <c r="M1219" s="662">
        <v>783.68</v>
      </c>
      <c r="N1219" s="661">
        <v>4</v>
      </c>
      <c r="O1219" s="742">
        <v>1</v>
      </c>
      <c r="P1219" s="662">
        <v>783.68</v>
      </c>
      <c r="Q1219" s="677">
        <v>1</v>
      </c>
      <c r="R1219" s="661">
        <v>4</v>
      </c>
      <c r="S1219" s="677">
        <v>1</v>
      </c>
      <c r="T1219" s="742">
        <v>1</v>
      </c>
      <c r="U1219" s="700">
        <v>1</v>
      </c>
    </row>
    <row r="1220" spans="1:21" ht="14.4" customHeight="1" x14ac:dyDescent="0.3">
      <c r="A1220" s="660">
        <v>50</v>
      </c>
      <c r="B1220" s="661" t="s">
        <v>580</v>
      </c>
      <c r="C1220" s="661">
        <v>89301502</v>
      </c>
      <c r="D1220" s="740" t="s">
        <v>4514</v>
      </c>
      <c r="E1220" s="741" t="s">
        <v>3101</v>
      </c>
      <c r="F1220" s="661" t="s">
        <v>3085</v>
      </c>
      <c r="G1220" s="661" t="s">
        <v>4229</v>
      </c>
      <c r="H1220" s="661" t="s">
        <v>581</v>
      </c>
      <c r="I1220" s="661" t="s">
        <v>1056</v>
      </c>
      <c r="J1220" s="661" t="s">
        <v>1309</v>
      </c>
      <c r="K1220" s="661" t="s">
        <v>4230</v>
      </c>
      <c r="L1220" s="662">
        <v>0</v>
      </c>
      <c r="M1220" s="662">
        <v>0</v>
      </c>
      <c r="N1220" s="661">
        <v>8</v>
      </c>
      <c r="O1220" s="742">
        <v>2</v>
      </c>
      <c r="P1220" s="662"/>
      <c r="Q1220" s="677"/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50</v>
      </c>
      <c r="B1221" s="661" t="s">
        <v>580</v>
      </c>
      <c r="C1221" s="661">
        <v>89301502</v>
      </c>
      <c r="D1221" s="740" t="s">
        <v>4514</v>
      </c>
      <c r="E1221" s="741" t="s">
        <v>3101</v>
      </c>
      <c r="F1221" s="661" t="s">
        <v>3085</v>
      </c>
      <c r="G1221" s="661" t="s">
        <v>3892</v>
      </c>
      <c r="H1221" s="661" t="s">
        <v>581</v>
      </c>
      <c r="I1221" s="661" t="s">
        <v>3893</v>
      </c>
      <c r="J1221" s="661" t="s">
        <v>3894</v>
      </c>
      <c r="K1221" s="661" t="s">
        <v>3895</v>
      </c>
      <c r="L1221" s="662">
        <v>0</v>
      </c>
      <c r="M1221" s="662">
        <v>0</v>
      </c>
      <c r="N1221" s="661">
        <v>2</v>
      </c>
      <c r="O1221" s="742">
        <v>2</v>
      </c>
      <c r="P1221" s="662">
        <v>0</v>
      </c>
      <c r="Q1221" s="677"/>
      <c r="R1221" s="661">
        <v>1</v>
      </c>
      <c r="S1221" s="677">
        <v>0.5</v>
      </c>
      <c r="T1221" s="742">
        <v>1</v>
      </c>
      <c r="U1221" s="700">
        <v>0.5</v>
      </c>
    </row>
    <row r="1222" spans="1:21" ht="14.4" customHeight="1" x14ac:dyDescent="0.3">
      <c r="A1222" s="660">
        <v>50</v>
      </c>
      <c r="B1222" s="661" t="s">
        <v>580</v>
      </c>
      <c r="C1222" s="661">
        <v>89301502</v>
      </c>
      <c r="D1222" s="740" t="s">
        <v>4514</v>
      </c>
      <c r="E1222" s="741" t="s">
        <v>3101</v>
      </c>
      <c r="F1222" s="661" t="s">
        <v>3085</v>
      </c>
      <c r="G1222" s="661" t="s">
        <v>3233</v>
      </c>
      <c r="H1222" s="661" t="s">
        <v>1608</v>
      </c>
      <c r="I1222" s="661" t="s">
        <v>2585</v>
      </c>
      <c r="J1222" s="661" t="s">
        <v>619</v>
      </c>
      <c r="K1222" s="661" t="s">
        <v>3060</v>
      </c>
      <c r="L1222" s="662">
        <v>65.069999999999993</v>
      </c>
      <c r="M1222" s="662">
        <v>195.20999999999998</v>
      </c>
      <c r="N1222" s="661">
        <v>3</v>
      </c>
      <c r="O1222" s="742">
        <v>1.5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50</v>
      </c>
      <c r="B1223" s="661" t="s">
        <v>580</v>
      </c>
      <c r="C1223" s="661">
        <v>89301502</v>
      </c>
      <c r="D1223" s="740" t="s">
        <v>4514</v>
      </c>
      <c r="E1223" s="741" t="s">
        <v>3101</v>
      </c>
      <c r="F1223" s="661" t="s">
        <v>3085</v>
      </c>
      <c r="G1223" s="661" t="s">
        <v>3233</v>
      </c>
      <c r="H1223" s="661" t="s">
        <v>1608</v>
      </c>
      <c r="I1223" s="661" t="s">
        <v>3236</v>
      </c>
      <c r="J1223" s="661" t="s">
        <v>3237</v>
      </c>
      <c r="K1223" s="661" t="s">
        <v>3238</v>
      </c>
      <c r="L1223" s="662">
        <v>50.57</v>
      </c>
      <c r="M1223" s="662">
        <v>50.57</v>
      </c>
      <c r="N1223" s="661">
        <v>1</v>
      </c>
      <c r="O1223" s="742">
        <v>1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50</v>
      </c>
      <c r="B1224" s="661" t="s">
        <v>580</v>
      </c>
      <c r="C1224" s="661">
        <v>89301502</v>
      </c>
      <c r="D1224" s="740" t="s">
        <v>4514</v>
      </c>
      <c r="E1224" s="741" t="s">
        <v>3101</v>
      </c>
      <c r="F1224" s="661" t="s">
        <v>3085</v>
      </c>
      <c r="G1224" s="661" t="s">
        <v>3233</v>
      </c>
      <c r="H1224" s="661" t="s">
        <v>581</v>
      </c>
      <c r="I1224" s="661" t="s">
        <v>1254</v>
      </c>
      <c r="J1224" s="661" t="s">
        <v>3239</v>
      </c>
      <c r="K1224" s="661" t="s">
        <v>3240</v>
      </c>
      <c r="L1224" s="662">
        <v>50.57</v>
      </c>
      <c r="M1224" s="662">
        <v>50.57</v>
      </c>
      <c r="N1224" s="661">
        <v>1</v>
      </c>
      <c r="O1224" s="742">
        <v>0.5</v>
      </c>
      <c r="P1224" s="662">
        <v>50.57</v>
      </c>
      <c r="Q1224" s="677">
        <v>1</v>
      </c>
      <c r="R1224" s="661">
        <v>1</v>
      </c>
      <c r="S1224" s="677">
        <v>1</v>
      </c>
      <c r="T1224" s="742">
        <v>0.5</v>
      </c>
      <c r="U1224" s="700">
        <v>1</v>
      </c>
    </row>
    <row r="1225" spans="1:21" ht="14.4" customHeight="1" x14ac:dyDescent="0.3">
      <c r="A1225" s="660">
        <v>50</v>
      </c>
      <c r="B1225" s="661" t="s">
        <v>580</v>
      </c>
      <c r="C1225" s="661">
        <v>89301502</v>
      </c>
      <c r="D1225" s="740" t="s">
        <v>4514</v>
      </c>
      <c r="E1225" s="741" t="s">
        <v>3101</v>
      </c>
      <c r="F1225" s="661" t="s">
        <v>3085</v>
      </c>
      <c r="G1225" s="661" t="s">
        <v>3897</v>
      </c>
      <c r="H1225" s="661" t="s">
        <v>1608</v>
      </c>
      <c r="I1225" s="661" t="s">
        <v>3898</v>
      </c>
      <c r="J1225" s="661" t="s">
        <v>3899</v>
      </c>
      <c r="K1225" s="661" t="s">
        <v>2259</v>
      </c>
      <c r="L1225" s="662">
        <v>112.36</v>
      </c>
      <c r="M1225" s="662">
        <v>112.36</v>
      </c>
      <c r="N1225" s="661">
        <v>1</v>
      </c>
      <c r="O1225" s="742">
        <v>0.5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50</v>
      </c>
      <c r="B1226" s="661" t="s">
        <v>580</v>
      </c>
      <c r="C1226" s="661">
        <v>89301502</v>
      </c>
      <c r="D1226" s="740" t="s">
        <v>4514</v>
      </c>
      <c r="E1226" s="741" t="s">
        <v>3101</v>
      </c>
      <c r="F1226" s="661" t="s">
        <v>3085</v>
      </c>
      <c r="G1226" s="661" t="s">
        <v>3339</v>
      </c>
      <c r="H1226" s="661" t="s">
        <v>1608</v>
      </c>
      <c r="I1226" s="661" t="s">
        <v>4231</v>
      </c>
      <c r="J1226" s="661" t="s">
        <v>1760</v>
      </c>
      <c r="K1226" s="661" t="s">
        <v>4232</v>
      </c>
      <c r="L1226" s="662">
        <v>0</v>
      </c>
      <c r="M1226" s="662">
        <v>0</v>
      </c>
      <c r="N1226" s="661">
        <v>1</v>
      </c>
      <c r="O1226" s="742">
        <v>0.5</v>
      </c>
      <c r="P1226" s="662">
        <v>0</v>
      </c>
      <c r="Q1226" s="677"/>
      <c r="R1226" s="661">
        <v>1</v>
      </c>
      <c r="S1226" s="677">
        <v>1</v>
      </c>
      <c r="T1226" s="742">
        <v>0.5</v>
      </c>
      <c r="U1226" s="700">
        <v>1</v>
      </c>
    </row>
    <row r="1227" spans="1:21" ht="14.4" customHeight="1" x14ac:dyDescent="0.3">
      <c r="A1227" s="660">
        <v>50</v>
      </c>
      <c r="B1227" s="661" t="s">
        <v>580</v>
      </c>
      <c r="C1227" s="661">
        <v>89301502</v>
      </c>
      <c r="D1227" s="740" t="s">
        <v>4514</v>
      </c>
      <c r="E1227" s="741" t="s">
        <v>3101</v>
      </c>
      <c r="F1227" s="661" t="s">
        <v>3085</v>
      </c>
      <c r="G1227" s="661" t="s">
        <v>4233</v>
      </c>
      <c r="H1227" s="661" t="s">
        <v>581</v>
      </c>
      <c r="I1227" s="661" t="s">
        <v>4234</v>
      </c>
      <c r="J1227" s="661" t="s">
        <v>4235</v>
      </c>
      <c r="K1227" s="661" t="s">
        <v>4236</v>
      </c>
      <c r="L1227" s="662">
        <v>95.08</v>
      </c>
      <c r="M1227" s="662">
        <v>570.48</v>
      </c>
      <c r="N1227" s="661">
        <v>6</v>
      </c>
      <c r="O1227" s="742">
        <v>3</v>
      </c>
      <c r="P1227" s="662">
        <v>190.16</v>
      </c>
      <c r="Q1227" s="677">
        <v>0.33333333333333331</v>
      </c>
      <c r="R1227" s="661">
        <v>2</v>
      </c>
      <c r="S1227" s="677">
        <v>0.33333333333333331</v>
      </c>
      <c r="T1227" s="742">
        <v>1</v>
      </c>
      <c r="U1227" s="700">
        <v>0.33333333333333331</v>
      </c>
    </row>
    <row r="1228" spans="1:21" ht="14.4" customHeight="1" x14ac:dyDescent="0.3">
      <c r="A1228" s="660">
        <v>50</v>
      </c>
      <c r="B1228" s="661" t="s">
        <v>580</v>
      </c>
      <c r="C1228" s="661">
        <v>89301502</v>
      </c>
      <c r="D1228" s="740" t="s">
        <v>4514</v>
      </c>
      <c r="E1228" s="741" t="s">
        <v>3101</v>
      </c>
      <c r="F1228" s="661" t="s">
        <v>3085</v>
      </c>
      <c r="G1228" s="661" t="s">
        <v>4237</v>
      </c>
      <c r="H1228" s="661" t="s">
        <v>581</v>
      </c>
      <c r="I1228" s="661" t="s">
        <v>4238</v>
      </c>
      <c r="J1228" s="661" t="s">
        <v>4239</v>
      </c>
      <c r="K1228" s="661" t="s">
        <v>4240</v>
      </c>
      <c r="L1228" s="662">
        <v>0</v>
      </c>
      <c r="M1228" s="662">
        <v>0</v>
      </c>
      <c r="N1228" s="661">
        <v>1</v>
      </c>
      <c r="O1228" s="742">
        <v>1</v>
      </c>
      <c r="P1228" s="662"/>
      <c r="Q1228" s="677"/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50</v>
      </c>
      <c r="B1229" s="661" t="s">
        <v>580</v>
      </c>
      <c r="C1229" s="661">
        <v>89301502</v>
      </c>
      <c r="D1229" s="740" t="s">
        <v>4514</v>
      </c>
      <c r="E1229" s="741" t="s">
        <v>3101</v>
      </c>
      <c r="F1229" s="661" t="s">
        <v>3085</v>
      </c>
      <c r="G1229" s="661" t="s">
        <v>3155</v>
      </c>
      <c r="H1229" s="661" t="s">
        <v>581</v>
      </c>
      <c r="I1229" s="661" t="s">
        <v>3904</v>
      </c>
      <c r="J1229" s="661" t="s">
        <v>3663</v>
      </c>
      <c r="K1229" s="661" t="s">
        <v>2946</v>
      </c>
      <c r="L1229" s="662">
        <v>0</v>
      </c>
      <c r="M1229" s="662">
        <v>0</v>
      </c>
      <c r="N1229" s="661">
        <v>3</v>
      </c>
      <c r="O1229" s="742">
        <v>0.5</v>
      </c>
      <c r="P1229" s="662"/>
      <c r="Q1229" s="677"/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50</v>
      </c>
      <c r="B1230" s="661" t="s">
        <v>580</v>
      </c>
      <c r="C1230" s="661">
        <v>89301502</v>
      </c>
      <c r="D1230" s="740" t="s">
        <v>4514</v>
      </c>
      <c r="E1230" s="741" t="s">
        <v>3101</v>
      </c>
      <c r="F1230" s="661" t="s">
        <v>3085</v>
      </c>
      <c r="G1230" s="661" t="s">
        <v>3155</v>
      </c>
      <c r="H1230" s="661" t="s">
        <v>581</v>
      </c>
      <c r="I1230" s="661" t="s">
        <v>3662</v>
      </c>
      <c r="J1230" s="661" t="s">
        <v>3663</v>
      </c>
      <c r="K1230" s="661" t="s">
        <v>3664</v>
      </c>
      <c r="L1230" s="662">
        <v>44.3</v>
      </c>
      <c r="M1230" s="662">
        <v>88.6</v>
      </c>
      <c r="N1230" s="661">
        <v>2</v>
      </c>
      <c r="O1230" s="742">
        <v>1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50</v>
      </c>
      <c r="B1231" s="661" t="s">
        <v>580</v>
      </c>
      <c r="C1231" s="661">
        <v>89301502</v>
      </c>
      <c r="D1231" s="740" t="s">
        <v>4514</v>
      </c>
      <c r="E1231" s="741" t="s">
        <v>3101</v>
      </c>
      <c r="F1231" s="661" t="s">
        <v>3085</v>
      </c>
      <c r="G1231" s="661" t="s">
        <v>4241</v>
      </c>
      <c r="H1231" s="661" t="s">
        <v>581</v>
      </c>
      <c r="I1231" s="661" t="s">
        <v>699</v>
      </c>
      <c r="J1231" s="661" t="s">
        <v>700</v>
      </c>
      <c r="K1231" s="661" t="s">
        <v>3416</v>
      </c>
      <c r="L1231" s="662">
        <v>159.16</v>
      </c>
      <c r="M1231" s="662">
        <v>1432.44</v>
      </c>
      <c r="N1231" s="661">
        <v>9</v>
      </c>
      <c r="O1231" s="742">
        <v>2.5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50</v>
      </c>
      <c r="B1232" s="661" t="s">
        <v>580</v>
      </c>
      <c r="C1232" s="661">
        <v>89301502</v>
      </c>
      <c r="D1232" s="740" t="s">
        <v>4514</v>
      </c>
      <c r="E1232" s="741" t="s">
        <v>3101</v>
      </c>
      <c r="F1232" s="661" t="s">
        <v>3085</v>
      </c>
      <c r="G1232" s="661" t="s">
        <v>3160</v>
      </c>
      <c r="H1232" s="661" t="s">
        <v>581</v>
      </c>
      <c r="I1232" s="661" t="s">
        <v>825</v>
      </c>
      <c r="J1232" s="661" t="s">
        <v>826</v>
      </c>
      <c r="K1232" s="661" t="s">
        <v>3341</v>
      </c>
      <c r="L1232" s="662">
        <v>83.56</v>
      </c>
      <c r="M1232" s="662">
        <v>250.68</v>
      </c>
      <c r="N1232" s="661">
        <v>3</v>
      </c>
      <c r="O1232" s="742">
        <v>1.5</v>
      </c>
      <c r="P1232" s="662">
        <v>83.56</v>
      </c>
      <c r="Q1232" s="677">
        <v>0.33333333333333331</v>
      </c>
      <c r="R1232" s="661">
        <v>1</v>
      </c>
      <c r="S1232" s="677">
        <v>0.33333333333333331</v>
      </c>
      <c r="T1232" s="742">
        <v>0.5</v>
      </c>
      <c r="U1232" s="700">
        <v>0.33333333333333331</v>
      </c>
    </row>
    <row r="1233" spans="1:21" ht="14.4" customHeight="1" x14ac:dyDescent="0.3">
      <c r="A1233" s="660">
        <v>50</v>
      </c>
      <c r="B1233" s="661" t="s">
        <v>580</v>
      </c>
      <c r="C1233" s="661">
        <v>89301502</v>
      </c>
      <c r="D1233" s="740" t="s">
        <v>4514</v>
      </c>
      <c r="E1233" s="741" t="s">
        <v>3101</v>
      </c>
      <c r="F1233" s="661" t="s">
        <v>3085</v>
      </c>
      <c r="G1233" s="661" t="s">
        <v>3160</v>
      </c>
      <c r="H1233" s="661" t="s">
        <v>581</v>
      </c>
      <c r="I1233" s="661" t="s">
        <v>4242</v>
      </c>
      <c r="J1233" s="661" t="s">
        <v>4243</v>
      </c>
      <c r="K1233" s="661" t="s">
        <v>4244</v>
      </c>
      <c r="L1233" s="662">
        <v>100.04</v>
      </c>
      <c r="M1233" s="662">
        <v>100.04</v>
      </c>
      <c r="N1233" s="661">
        <v>1</v>
      </c>
      <c r="O1233" s="742">
        <v>0.5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50</v>
      </c>
      <c r="B1234" s="661" t="s">
        <v>580</v>
      </c>
      <c r="C1234" s="661">
        <v>89301502</v>
      </c>
      <c r="D1234" s="740" t="s">
        <v>4514</v>
      </c>
      <c r="E1234" s="741" t="s">
        <v>3101</v>
      </c>
      <c r="F1234" s="661" t="s">
        <v>3085</v>
      </c>
      <c r="G1234" s="661" t="s">
        <v>3160</v>
      </c>
      <c r="H1234" s="661" t="s">
        <v>581</v>
      </c>
      <c r="I1234" s="661" t="s">
        <v>3501</v>
      </c>
      <c r="J1234" s="661" t="s">
        <v>3502</v>
      </c>
      <c r="K1234" s="661" t="s">
        <v>3503</v>
      </c>
      <c r="L1234" s="662">
        <v>200.07</v>
      </c>
      <c r="M1234" s="662">
        <v>2800.9799999999996</v>
      </c>
      <c r="N1234" s="661">
        <v>14</v>
      </c>
      <c r="O1234" s="742">
        <v>7.5</v>
      </c>
      <c r="P1234" s="662">
        <v>800.28</v>
      </c>
      <c r="Q1234" s="677">
        <v>0.28571428571428575</v>
      </c>
      <c r="R1234" s="661">
        <v>4</v>
      </c>
      <c r="S1234" s="677">
        <v>0.2857142857142857</v>
      </c>
      <c r="T1234" s="742">
        <v>2</v>
      </c>
      <c r="U1234" s="700">
        <v>0.26666666666666666</v>
      </c>
    </row>
    <row r="1235" spans="1:21" ht="14.4" customHeight="1" x14ac:dyDescent="0.3">
      <c r="A1235" s="660">
        <v>50</v>
      </c>
      <c r="B1235" s="661" t="s">
        <v>580</v>
      </c>
      <c r="C1235" s="661">
        <v>89301502</v>
      </c>
      <c r="D1235" s="740" t="s">
        <v>4514</v>
      </c>
      <c r="E1235" s="741" t="s">
        <v>3101</v>
      </c>
      <c r="F1235" s="661" t="s">
        <v>3085</v>
      </c>
      <c r="G1235" s="661" t="s">
        <v>3160</v>
      </c>
      <c r="H1235" s="661" t="s">
        <v>581</v>
      </c>
      <c r="I1235" s="661" t="s">
        <v>851</v>
      </c>
      <c r="J1235" s="661" t="s">
        <v>3502</v>
      </c>
      <c r="K1235" s="661" t="s">
        <v>919</v>
      </c>
      <c r="L1235" s="662">
        <v>60.02</v>
      </c>
      <c r="M1235" s="662">
        <v>960.31999999999994</v>
      </c>
      <c r="N1235" s="661">
        <v>16</v>
      </c>
      <c r="O1235" s="742">
        <v>6</v>
      </c>
      <c r="P1235" s="662">
        <v>240.08</v>
      </c>
      <c r="Q1235" s="677">
        <v>0.25000000000000006</v>
      </c>
      <c r="R1235" s="661">
        <v>4</v>
      </c>
      <c r="S1235" s="677">
        <v>0.25</v>
      </c>
      <c r="T1235" s="742">
        <v>1.5</v>
      </c>
      <c r="U1235" s="700">
        <v>0.25</v>
      </c>
    </row>
    <row r="1236" spans="1:21" ht="14.4" customHeight="1" x14ac:dyDescent="0.3">
      <c r="A1236" s="660">
        <v>50</v>
      </c>
      <c r="B1236" s="661" t="s">
        <v>580</v>
      </c>
      <c r="C1236" s="661">
        <v>89301502</v>
      </c>
      <c r="D1236" s="740" t="s">
        <v>4514</v>
      </c>
      <c r="E1236" s="741" t="s">
        <v>3101</v>
      </c>
      <c r="F1236" s="661" t="s">
        <v>3085</v>
      </c>
      <c r="G1236" s="661" t="s">
        <v>3160</v>
      </c>
      <c r="H1236" s="661" t="s">
        <v>581</v>
      </c>
      <c r="I1236" s="661" t="s">
        <v>913</v>
      </c>
      <c r="J1236" s="661" t="s">
        <v>1332</v>
      </c>
      <c r="K1236" s="661" t="s">
        <v>3248</v>
      </c>
      <c r="L1236" s="662">
        <v>33.68</v>
      </c>
      <c r="M1236" s="662">
        <v>202.07999999999998</v>
      </c>
      <c r="N1236" s="661">
        <v>6</v>
      </c>
      <c r="O1236" s="742">
        <v>1.5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50</v>
      </c>
      <c r="B1237" s="661" t="s">
        <v>580</v>
      </c>
      <c r="C1237" s="661">
        <v>89301502</v>
      </c>
      <c r="D1237" s="740" t="s">
        <v>4514</v>
      </c>
      <c r="E1237" s="741" t="s">
        <v>3101</v>
      </c>
      <c r="F1237" s="661" t="s">
        <v>3085</v>
      </c>
      <c r="G1237" s="661" t="s">
        <v>3160</v>
      </c>
      <c r="H1237" s="661" t="s">
        <v>581</v>
      </c>
      <c r="I1237" s="661" t="s">
        <v>1331</v>
      </c>
      <c r="J1237" s="661" t="s">
        <v>1332</v>
      </c>
      <c r="K1237" s="661" t="s">
        <v>1333</v>
      </c>
      <c r="L1237" s="662">
        <v>112.27</v>
      </c>
      <c r="M1237" s="662">
        <v>224.54</v>
      </c>
      <c r="N1237" s="661">
        <v>2</v>
      </c>
      <c r="O1237" s="742">
        <v>1</v>
      </c>
      <c r="P1237" s="662">
        <v>112.27</v>
      </c>
      <c r="Q1237" s="677">
        <v>0.5</v>
      </c>
      <c r="R1237" s="661">
        <v>1</v>
      </c>
      <c r="S1237" s="677">
        <v>0.5</v>
      </c>
      <c r="T1237" s="742">
        <v>0.5</v>
      </c>
      <c r="U1237" s="700">
        <v>0.5</v>
      </c>
    </row>
    <row r="1238" spans="1:21" ht="14.4" customHeight="1" x14ac:dyDescent="0.3">
      <c r="A1238" s="660">
        <v>50</v>
      </c>
      <c r="B1238" s="661" t="s">
        <v>580</v>
      </c>
      <c r="C1238" s="661">
        <v>89301502</v>
      </c>
      <c r="D1238" s="740" t="s">
        <v>4514</v>
      </c>
      <c r="E1238" s="741" t="s">
        <v>3101</v>
      </c>
      <c r="F1238" s="661" t="s">
        <v>3085</v>
      </c>
      <c r="G1238" s="661" t="s">
        <v>4010</v>
      </c>
      <c r="H1238" s="661" t="s">
        <v>581</v>
      </c>
      <c r="I1238" s="661" t="s">
        <v>4245</v>
      </c>
      <c r="J1238" s="661" t="s">
        <v>4012</v>
      </c>
      <c r="K1238" s="661" t="s">
        <v>4246</v>
      </c>
      <c r="L1238" s="662">
        <v>99.15</v>
      </c>
      <c r="M1238" s="662">
        <v>198.3</v>
      </c>
      <c r="N1238" s="661">
        <v>2</v>
      </c>
      <c r="O1238" s="742">
        <v>1.5</v>
      </c>
      <c r="P1238" s="662">
        <v>198.3</v>
      </c>
      <c r="Q1238" s="677">
        <v>1</v>
      </c>
      <c r="R1238" s="661">
        <v>2</v>
      </c>
      <c r="S1238" s="677">
        <v>1</v>
      </c>
      <c r="T1238" s="742">
        <v>1.5</v>
      </c>
      <c r="U1238" s="700">
        <v>1</v>
      </c>
    </row>
    <row r="1239" spans="1:21" ht="14.4" customHeight="1" x14ac:dyDescent="0.3">
      <c r="A1239" s="660">
        <v>50</v>
      </c>
      <c r="B1239" s="661" t="s">
        <v>580</v>
      </c>
      <c r="C1239" s="661">
        <v>89301502</v>
      </c>
      <c r="D1239" s="740" t="s">
        <v>4514</v>
      </c>
      <c r="E1239" s="741" t="s">
        <v>3101</v>
      </c>
      <c r="F1239" s="661" t="s">
        <v>3085</v>
      </c>
      <c r="G1239" s="661" t="s">
        <v>4247</v>
      </c>
      <c r="H1239" s="661" t="s">
        <v>581</v>
      </c>
      <c r="I1239" s="661" t="s">
        <v>4248</v>
      </c>
      <c r="J1239" s="661" t="s">
        <v>4249</v>
      </c>
      <c r="K1239" s="661" t="s">
        <v>4250</v>
      </c>
      <c r="L1239" s="662">
        <v>480.18</v>
      </c>
      <c r="M1239" s="662">
        <v>1920.72</v>
      </c>
      <c r="N1239" s="661">
        <v>4</v>
      </c>
      <c r="O1239" s="742">
        <v>3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50</v>
      </c>
      <c r="B1240" s="661" t="s">
        <v>580</v>
      </c>
      <c r="C1240" s="661">
        <v>89301502</v>
      </c>
      <c r="D1240" s="740" t="s">
        <v>4514</v>
      </c>
      <c r="E1240" s="741" t="s">
        <v>3101</v>
      </c>
      <c r="F1240" s="661" t="s">
        <v>3085</v>
      </c>
      <c r="G1240" s="661" t="s">
        <v>4251</v>
      </c>
      <c r="H1240" s="661" t="s">
        <v>581</v>
      </c>
      <c r="I1240" s="661" t="s">
        <v>4252</v>
      </c>
      <c r="J1240" s="661" t="s">
        <v>4253</v>
      </c>
      <c r="K1240" s="661" t="s">
        <v>4254</v>
      </c>
      <c r="L1240" s="662">
        <v>250.87</v>
      </c>
      <c r="M1240" s="662">
        <v>501.74</v>
      </c>
      <c r="N1240" s="661">
        <v>2</v>
      </c>
      <c r="O1240" s="742">
        <v>0.5</v>
      </c>
      <c r="P1240" s="662">
        <v>501.74</v>
      </c>
      <c r="Q1240" s="677">
        <v>1</v>
      </c>
      <c r="R1240" s="661">
        <v>2</v>
      </c>
      <c r="S1240" s="677">
        <v>1</v>
      </c>
      <c r="T1240" s="742">
        <v>0.5</v>
      </c>
      <c r="U1240" s="700">
        <v>1</v>
      </c>
    </row>
    <row r="1241" spans="1:21" ht="14.4" customHeight="1" x14ac:dyDescent="0.3">
      <c r="A1241" s="660">
        <v>50</v>
      </c>
      <c r="B1241" s="661" t="s">
        <v>580</v>
      </c>
      <c r="C1241" s="661">
        <v>89301502</v>
      </c>
      <c r="D1241" s="740" t="s">
        <v>4514</v>
      </c>
      <c r="E1241" s="741" t="s">
        <v>3101</v>
      </c>
      <c r="F1241" s="661" t="s">
        <v>3085</v>
      </c>
      <c r="G1241" s="661" t="s">
        <v>3167</v>
      </c>
      <c r="H1241" s="661" t="s">
        <v>1608</v>
      </c>
      <c r="I1241" s="661" t="s">
        <v>1716</v>
      </c>
      <c r="J1241" s="661" t="s">
        <v>1717</v>
      </c>
      <c r="K1241" s="661" t="s">
        <v>1665</v>
      </c>
      <c r="L1241" s="662">
        <v>1749.69</v>
      </c>
      <c r="M1241" s="662">
        <v>6998.76</v>
      </c>
      <c r="N1241" s="661">
        <v>4</v>
      </c>
      <c r="O1241" s="742">
        <v>3</v>
      </c>
      <c r="P1241" s="662">
        <v>5249.07</v>
      </c>
      <c r="Q1241" s="677">
        <v>0.74999999999999989</v>
      </c>
      <c r="R1241" s="661">
        <v>3</v>
      </c>
      <c r="S1241" s="677">
        <v>0.75</v>
      </c>
      <c r="T1241" s="742">
        <v>2</v>
      </c>
      <c r="U1241" s="700">
        <v>0.66666666666666663</v>
      </c>
    </row>
    <row r="1242" spans="1:21" ht="14.4" customHeight="1" x14ac:dyDescent="0.3">
      <c r="A1242" s="660">
        <v>50</v>
      </c>
      <c r="B1242" s="661" t="s">
        <v>580</v>
      </c>
      <c r="C1242" s="661">
        <v>89301502</v>
      </c>
      <c r="D1242" s="740" t="s">
        <v>4514</v>
      </c>
      <c r="E1242" s="741" t="s">
        <v>3101</v>
      </c>
      <c r="F1242" s="661" t="s">
        <v>3085</v>
      </c>
      <c r="G1242" s="661" t="s">
        <v>3167</v>
      </c>
      <c r="H1242" s="661" t="s">
        <v>1608</v>
      </c>
      <c r="I1242" s="661" t="s">
        <v>1720</v>
      </c>
      <c r="J1242" s="661" t="s">
        <v>1717</v>
      </c>
      <c r="K1242" s="661" t="s">
        <v>1668</v>
      </c>
      <c r="L1242" s="662">
        <v>2332.92</v>
      </c>
      <c r="M1242" s="662">
        <v>9331.68</v>
      </c>
      <c r="N1242" s="661">
        <v>4</v>
      </c>
      <c r="O1242" s="742">
        <v>3</v>
      </c>
      <c r="P1242" s="662">
        <v>9331.68</v>
      </c>
      <c r="Q1242" s="677">
        <v>1</v>
      </c>
      <c r="R1242" s="661">
        <v>4</v>
      </c>
      <c r="S1242" s="677">
        <v>1</v>
      </c>
      <c r="T1242" s="742">
        <v>3</v>
      </c>
      <c r="U1242" s="700">
        <v>1</v>
      </c>
    </row>
    <row r="1243" spans="1:21" ht="14.4" customHeight="1" x14ac:dyDescent="0.3">
      <c r="A1243" s="660">
        <v>50</v>
      </c>
      <c r="B1243" s="661" t="s">
        <v>580</v>
      </c>
      <c r="C1243" s="661">
        <v>89301502</v>
      </c>
      <c r="D1243" s="740" t="s">
        <v>4514</v>
      </c>
      <c r="E1243" s="741" t="s">
        <v>3101</v>
      </c>
      <c r="F1243" s="661" t="s">
        <v>3085</v>
      </c>
      <c r="G1243" s="661" t="s">
        <v>3167</v>
      </c>
      <c r="H1243" s="661" t="s">
        <v>1608</v>
      </c>
      <c r="I1243" s="661" t="s">
        <v>1723</v>
      </c>
      <c r="J1243" s="661" t="s">
        <v>1717</v>
      </c>
      <c r="K1243" s="661" t="s">
        <v>1671</v>
      </c>
      <c r="L1243" s="662">
        <v>2916.16</v>
      </c>
      <c r="M1243" s="662">
        <v>17496.96</v>
      </c>
      <c r="N1243" s="661">
        <v>6</v>
      </c>
      <c r="O1243" s="742">
        <v>5.5</v>
      </c>
      <c r="P1243" s="662">
        <v>14580.8</v>
      </c>
      <c r="Q1243" s="677">
        <v>0.83333333333333337</v>
      </c>
      <c r="R1243" s="661">
        <v>5</v>
      </c>
      <c r="S1243" s="677">
        <v>0.83333333333333337</v>
      </c>
      <c r="T1243" s="742">
        <v>4.5</v>
      </c>
      <c r="U1243" s="700">
        <v>0.81818181818181823</v>
      </c>
    </row>
    <row r="1244" spans="1:21" ht="14.4" customHeight="1" x14ac:dyDescent="0.3">
      <c r="A1244" s="660">
        <v>50</v>
      </c>
      <c r="B1244" s="661" t="s">
        <v>580</v>
      </c>
      <c r="C1244" s="661">
        <v>89301502</v>
      </c>
      <c r="D1244" s="740" t="s">
        <v>4514</v>
      </c>
      <c r="E1244" s="741" t="s">
        <v>3101</v>
      </c>
      <c r="F1244" s="661" t="s">
        <v>3085</v>
      </c>
      <c r="G1244" s="661" t="s">
        <v>3905</v>
      </c>
      <c r="H1244" s="661" t="s">
        <v>1608</v>
      </c>
      <c r="I1244" s="661" t="s">
        <v>1623</v>
      </c>
      <c r="J1244" s="661" t="s">
        <v>1624</v>
      </c>
      <c r="K1244" s="661" t="s">
        <v>3028</v>
      </c>
      <c r="L1244" s="662">
        <v>50.62</v>
      </c>
      <c r="M1244" s="662">
        <v>101.24</v>
      </c>
      <c r="N1244" s="661">
        <v>2</v>
      </c>
      <c r="O1244" s="742">
        <v>0.5</v>
      </c>
      <c r="P1244" s="662">
        <v>101.24</v>
      </c>
      <c r="Q1244" s="677">
        <v>1</v>
      </c>
      <c r="R1244" s="661">
        <v>2</v>
      </c>
      <c r="S1244" s="677">
        <v>1</v>
      </c>
      <c r="T1244" s="742">
        <v>0.5</v>
      </c>
      <c r="U1244" s="700">
        <v>1</v>
      </c>
    </row>
    <row r="1245" spans="1:21" ht="14.4" customHeight="1" x14ac:dyDescent="0.3">
      <c r="A1245" s="660">
        <v>50</v>
      </c>
      <c r="B1245" s="661" t="s">
        <v>580</v>
      </c>
      <c r="C1245" s="661">
        <v>89301502</v>
      </c>
      <c r="D1245" s="740" t="s">
        <v>4514</v>
      </c>
      <c r="E1245" s="741" t="s">
        <v>3101</v>
      </c>
      <c r="F1245" s="661" t="s">
        <v>3085</v>
      </c>
      <c r="G1245" s="661" t="s">
        <v>3905</v>
      </c>
      <c r="H1245" s="661" t="s">
        <v>581</v>
      </c>
      <c r="I1245" s="661" t="s">
        <v>2522</v>
      </c>
      <c r="J1245" s="661" t="s">
        <v>1624</v>
      </c>
      <c r="K1245" s="661" t="s">
        <v>3906</v>
      </c>
      <c r="L1245" s="662">
        <v>59.55</v>
      </c>
      <c r="M1245" s="662">
        <v>119.1</v>
      </c>
      <c r="N1245" s="661">
        <v>2</v>
      </c>
      <c r="O1245" s="742">
        <v>1</v>
      </c>
      <c r="P1245" s="662">
        <v>119.1</v>
      </c>
      <c r="Q1245" s="677">
        <v>1</v>
      </c>
      <c r="R1245" s="661">
        <v>2</v>
      </c>
      <c r="S1245" s="677">
        <v>1</v>
      </c>
      <c r="T1245" s="742">
        <v>1</v>
      </c>
      <c r="U1245" s="700">
        <v>1</v>
      </c>
    </row>
    <row r="1246" spans="1:21" ht="14.4" customHeight="1" x14ac:dyDescent="0.3">
      <c r="A1246" s="660">
        <v>50</v>
      </c>
      <c r="B1246" s="661" t="s">
        <v>580</v>
      </c>
      <c r="C1246" s="661">
        <v>89301502</v>
      </c>
      <c r="D1246" s="740" t="s">
        <v>4514</v>
      </c>
      <c r="E1246" s="741" t="s">
        <v>3101</v>
      </c>
      <c r="F1246" s="661" t="s">
        <v>3085</v>
      </c>
      <c r="G1246" s="661" t="s">
        <v>3905</v>
      </c>
      <c r="H1246" s="661" t="s">
        <v>581</v>
      </c>
      <c r="I1246" s="661" t="s">
        <v>4075</v>
      </c>
      <c r="J1246" s="661" t="s">
        <v>4076</v>
      </c>
      <c r="K1246" s="661" t="s">
        <v>4077</v>
      </c>
      <c r="L1246" s="662">
        <v>96.63</v>
      </c>
      <c r="M1246" s="662">
        <v>96.63</v>
      </c>
      <c r="N1246" s="661">
        <v>1</v>
      </c>
      <c r="O1246" s="742">
        <v>1</v>
      </c>
      <c r="P1246" s="662">
        <v>96.63</v>
      </c>
      <c r="Q1246" s="677">
        <v>1</v>
      </c>
      <c r="R1246" s="661">
        <v>1</v>
      </c>
      <c r="S1246" s="677">
        <v>1</v>
      </c>
      <c r="T1246" s="742">
        <v>1</v>
      </c>
      <c r="U1246" s="700">
        <v>1</v>
      </c>
    </row>
    <row r="1247" spans="1:21" ht="14.4" customHeight="1" x14ac:dyDescent="0.3">
      <c r="A1247" s="660">
        <v>50</v>
      </c>
      <c r="B1247" s="661" t="s">
        <v>580</v>
      </c>
      <c r="C1247" s="661">
        <v>89301502</v>
      </c>
      <c r="D1247" s="740" t="s">
        <v>4514</v>
      </c>
      <c r="E1247" s="741" t="s">
        <v>3101</v>
      </c>
      <c r="F1247" s="661" t="s">
        <v>3085</v>
      </c>
      <c r="G1247" s="661" t="s">
        <v>3905</v>
      </c>
      <c r="H1247" s="661" t="s">
        <v>581</v>
      </c>
      <c r="I1247" s="661" t="s">
        <v>4075</v>
      </c>
      <c r="J1247" s="661" t="s">
        <v>4076</v>
      </c>
      <c r="K1247" s="661" t="s">
        <v>4077</v>
      </c>
      <c r="L1247" s="662">
        <v>59.55</v>
      </c>
      <c r="M1247" s="662">
        <v>59.55</v>
      </c>
      <c r="N1247" s="661">
        <v>1</v>
      </c>
      <c r="O1247" s="742">
        <v>1</v>
      </c>
      <c r="P1247" s="662">
        <v>59.55</v>
      </c>
      <c r="Q1247" s="677">
        <v>1</v>
      </c>
      <c r="R1247" s="661">
        <v>1</v>
      </c>
      <c r="S1247" s="677">
        <v>1</v>
      </c>
      <c r="T1247" s="742">
        <v>1</v>
      </c>
      <c r="U1247" s="700">
        <v>1</v>
      </c>
    </row>
    <row r="1248" spans="1:21" ht="14.4" customHeight="1" x14ac:dyDescent="0.3">
      <c r="A1248" s="660">
        <v>50</v>
      </c>
      <c r="B1248" s="661" t="s">
        <v>580</v>
      </c>
      <c r="C1248" s="661">
        <v>89301502</v>
      </c>
      <c r="D1248" s="740" t="s">
        <v>4514</v>
      </c>
      <c r="E1248" s="741" t="s">
        <v>3101</v>
      </c>
      <c r="F1248" s="661" t="s">
        <v>3085</v>
      </c>
      <c r="G1248" s="661" t="s">
        <v>3905</v>
      </c>
      <c r="H1248" s="661" t="s">
        <v>581</v>
      </c>
      <c r="I1248" s="661" t="s">
        <v>4075</v>
      </c>
      <c r="J1248" s="661" t="s">
        <v>4076</v>
      </c>
      <c r="K1248" s="661" t="s">
        <v>4077</v>
      </c>
      <c r="L1248" s="662">
        <v>50.62</v>
      </c>
      <c r="M1248" s="662">
        <v>101.24</v>
      </c>
      <c r="N1248" s="661">
        <v>2</v>
      </c>
      <c r="O1248" s="742">
        <v>0.5</v>
      </c>
      <c r="P1248" s="662">
        <v>101.24</v>
      </c>
      <c r="Q1248" s="677">
        <v>1</v>
      </c>
      <c r="R1248" s="661">
        <v>2</v>
      </c>
      <c r="S1248" s="677">
        <v>1</v>
      </c>
      <c r="T1248" s="742">
        <v>0.5</v>
      </c>
      <c r="U1248" s="700">
        <v>1</v>
      </c>
    </row>
    <row r="1249" spans="1:21" ht="14.4" customHeight="1" x14ac:dyDescent="0.3">
      <c r="A1249" s="660">
        <v>50</v>
      </c>
      <c r="B1249" s="661" t="s">
        <v>580</v>
      </c>
      <c r="C1249" s="661">
        <v>89301502</v>
      </c>
      <c r="D1249" s="740" t="s">
        <v>4514</v>
      </c>
      <c r="E1249" s="741" t="s">
        <v>3101</v>
      </c>
      <c r="F1249" s="661" t="s">
        <v>3085</v>
      </c>
      <c r="G1249" s="661" t="s">
        <v>4255</v>
      </c>
      <c r="H1249" s="661" t="s">
        <v>581</v>
      </c>
      <c r="I1249" s="661" t="s">
        <v>2048</v>
      </c>
      <c r="J1249" s="661" t="s">
        <v>2049</v>
      </c>
      <c r="K1249" s="661" t="s">
        <v>2050</v>
      </c>
      <c r="L1249" s="662">
        <v>153.52000000000001</v>
      </c>
      <c r="M1249" s="662">
        <v>921.12000000000012</v>
      </c>
      <c r="N1249" s="661">
        <v>6</v>
      </c>
      <c r="O1249" s="742">
        <v>1.5</v>
      </c>
      <c r="P1249" s="662">
        <v>921.12000000000012</v>
      </c>
      <c r="Q1249" s="677">
        <v>1</v>
      </c>
      <c r="R1249" s="661">
        <v>6</v>
      </c>
      <c r="S1249" s="677">
        <v>1</v>
      </c>
      <c r="T1249" s="742">
        <v>1.5</v>
      </c>
      <c r="U1249" s="700">
        <v>1</v>
      </c>
    </row>
    <row r="1250" spans="1:21" ht="14.4" customHeight="1" x14ac:dyDescent="0.3">
      <c r="A1250" s="660">
        <v>50</v>
      </c>
      <c r="B1250" s="661" t="s">
        <v>580</v>
      </c>
      <c r="C1250" s="661">
        <v>89301502</v>
      </c>
      <c r="D1250" s="740" t="s">
        <v>4514</v>
      </c>
      <c r="E1250" s="741" t="s">
        <v>3101</v>
      </c>
      <c r="F1250" s="661" t="s">
        <v>3085</v>
      </c>
      <c r="G1250" s="661" t="s">
        <v>3342</v>
      </c>
      <c r="H1250" s="661" t="s">
        <v>581</v>
      </c>
      <c r="I1250" s="661" t="s">
        <v>3514</v>
      </c>
      <c r="J1250" s="661" t="s">
        <v>3344</v>
      </c>
      <c r="K1250" s="661" t="s">
        <v>808</v>
      </c>
      <c r="L1250" s="662">
        <v>314.89999999999998</v>
      </c>
      <c r="M1250" s="662">
        <v>3778.8</v>
      </c>
      <c r="N1250" s="661">
        <v>12</v>
      </c>
      <c r="O1250" s="742">
        <v>6</v>
      </c>
      <c r="P1250" s="662">
        <v>629.79999999999995</v>
      </c>
      <c r="Q1250" s="677">
        <v>0.16666666666666666</v>
      </c>
      <c r="R1250" s="661">
        <v>2</v>
      </c>
      <c r="S1250" s="677">
        <v>0.16666666666666666</v>
      </c>
      <c r="T1250" s="742">
        <v>1</v>
      </c>
      <c r="U1250" s="700">
        <v>0.16666666666666666</v>
      </c>
    </row>
    <row r="1251" spans="1:21" ht="14.4" customHeight="1" x14ac:dyDescent="0.3">
      <c r="A1251" s="660">
        <v>50</v>
      </c>
      <c r="B1251" s="661" t="s">
        <v>580</v>
      </c>
      <c r="C1251" s="661">
        <v>89301502</v>
      </c>
      <c r="D1251" s="740" t="s">
        <v>4514</v>
      </c>
      <c r="E1251" s="741" t="s">
        <v>3101</v>
      </c>
      <c r="F1251" s="661" t="s">
        <v>3085</v>
      </c>
      <c r="G1251" s="661" t="s">
        <v>3342</v>
      </c>
      <c r="H1251" s="661" t="s">
        <v>581</v>
      </c>
      <c r="I1251" s="661" t="s">
        <v>806</v>
      </c>
      <c r="J1251" s="661" t="s">
        <v>807</v>
      </c>
      <c r="K1251" s="661" t="s">
        <v>4256</v>
      </c>
      <c r="L1251" s="662">
        <v>314.89999999999998</v>
      </c>
      <c r="M1251" s="662">
        <v>314.89999999999998</v>
      </c>
      <c r="N1251" s="661">
        <v>1</v>
      </c>
      <c r="O1251" s="742">
        <v>0.5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50</v>
      </c>
      <c r="B1252" s="661" t="s">
        <v>580</v>
      </c>
      <c r="C1252" s="661">
        <v>89301502</v>
      </c>
      <c r="D1252" s="740" t="s">
        <v>4514</v>
      </c>
      <c r="E1252" s="741" t="s">
        <v>3101</v>
      </c>
      <c r="F1252" s="661" t="s">
        <v>3085</v>
      </c>
      <c r="G1252" s="661" t="s">
        <v>4257</v>
      </c>
      <c r="H1252" s="661" t="s">
        <v>581</v>
      </c>
      <c r="I1252" s="661" t="s">
        <v>4258</v>
      </c>
      <c r="J1252" s="661" t="s">
        <v>4259</v>
      </c>
      <c r="K1252" s="661" t="s">
        <v>1078</v>
      </c>
      <c r="L1252" s="662">
        <v>128.61000000000001</v>
      </c>
      <c r="M1252" s="662">
        <v>385.83000000000004</v>
      </c>
      <c r="N1252" s="661">
        <v>3</v>
      </c>
      <c r="O1252" s="742">
        <v>1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50</v>
      </c>
      <c r="B1253" s="661" t="s">
        <v>580</v>
      </c>
      <c r="C1253" s="661">
        <v>89301502</v>
      </c>
      <c r="D1253" s="740" t="s">
        <v>4514</v>
      </c>
      <c r="E1253" s="741" t="s">
        <v>3101</v>
      </c>
      <c r="F1253" s="661" t="s">
        <v>3085</v>
      </c>
      <c r="G1253" s="661" t="s">
        <v>3254</v>
      </c>
      <c r="H1253" s="661" t="s">
        <v>1608</v>
      </c>
      <c r="I1253" s="661" t="s">
        <v>1879</v>
      </c>
      <c r="J1253" s="661" t="s">
        <v>1690</v>
      </c>
      <c r="K1253" s="661" t="s">
        <v>2929</v>
      </c>
      <c r="L1253" s="662">
        <v>349.88</v>
      </c>
      <c r="M1253" s="662">
        <v>4198.5600000000004</v>
      </c>
      <c r="N1253" s="661">
        <v>12</v>
      </c>
      <c r="O1253" s="742">
        <v>6.5</v>
      </c>
      <c r="P1253" s="662">
        <v>2449.1600000000003</v>
      </c>
      <c r="Q1253" s="677">
        <v>0.58333333333333337</v>
      </c>
      <c r="R1253" s="661">
        <v>7</v>
      </c>
      <c r="S1253" s="677">
        <v>0.58333333333333337</v>
      </c>
      <c r="T1253" s="742">
        <v>4</v>
      </c>
      <c r="U1253" s="700">
        <v>0.61538461538461542</v>
      </c>
    </row>
    <row r="1254" spans="1:21" ht="14.4" customHeight="1" x14ac:dyDescent="0.3">
      <c r="A1254" s="660">
        <v>50</v>
      </c>
      <c r="B1254" s="661" t="s">
        <v>580</v>
      </c>
      <c r="C1254" s="661">
        <v>89301502</v>
      </c>
      <c r="D1254" s="740" t="s">
        <v>4514</v>
      </c>
      <c r="E1254" s="741" t="s">
        <v>3101</v>
      </c>
      <c r="F1254" s="661" t="s">
        <v>3085</v>
      </c>
      <c r="G1254" s="661" t="s">
        <v>3254</v>
      </c>
      <c r="H1254" s="661" t="s">
        <v>1608</v>
      </c>
      <c r="I1254" s="661" t="s">
        <v>4260</v>
      </c>
      <c r="J1254" s="661" t="s">
        <v>1690</v>
      </c>
      <c r="K1254" s="661" t="s">
        <v>1880</v>
      </c>
      <c r="L1254" s="662">
        <v>0</v>
      </c>
      <c r="M1254" s="662">
        <v>0</v>
      </c>
      <c r="N1254" s="661">
        <v>2</v>
      </c>
      <c r="O1254" s="742">
        <v>1.5</v>
      </c>
      <c r="P1254" s="662"/>
      <c r="Q1254" s="677"/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50</v>
      </c>
      <c r="B1255" s="661" t="s">
        <v>580</v>
      </c>
      <c r="C1255" s="661">
        <v>89301502</v>
      </c>
      <c r="D1255" s="740" t="s">
        <v>4514</v>
      </c>
      <c r="E1255" s="741" t="s">
        <v>3101</v>
      </c>
      <c r="F1255" s="661" t="s">
        <v>3085</v>
      </c>
      <c r="G1255" s="661" t="s">
        <v>3254</v>
      </c>
      <c r="H1255" s="661" t="s">
        <v>1608</v>
      </c>
      <c r="I1255" s="661" t="s">
        <v>4261</v>
      </c>
      <c r="J1255" s="661" t="s">
        <v>1690</v>
      </c>
      <c r="K1255" s="661" t="s">
        <v>4262</v>
      </c>
      <c r="L1255" s="662">
        <v>0</v>
      </c>
      <c r="M1255" s="662">
        <v>0</v>
      </c>
      <c r="N1255" s="661">
        <v>4</v>
      </c>
      <c r="O1255" s="742">
        <v>2.5</v>
      </c>
      <c r="P1255" s="662"/>
      <c r="Q1255" s="677"/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50</v>
      </c>
      <c r="B1256" s="661" t="s">
        <v>580</v>
      </c>
      <c r="C1256" s="661">
        <v>89301502</v>
      </c>
      <c r="D1256" s="740" t="s">
        <v>4514</v>
      </c>
      <c r="E1256" s="741" t="s">
        <v>3101</v>
      </c>
      <c r="F1256" s="661" t="s">
        <v>3085</v>
      </c>
      <c r="G1256" s="661" t="s">
        <v>3254</v>
      </c>
      <c r="H1256" s="661" t="s">
        <v>1608</v>
      </c>
      <c r="I1256" s="661" t="s">
        <v>4263</v>
      </c>
      <c r="J1256" s="661" t="s">
        <v>1690</v>
      </c>
      <c r="K1256" s="661" t="s">
        <v>4264</v>
      </c>
      <c r="L1256" s="662">
        <v>0</v>
      </c>
      <c r="M1256" s="662">
        <v>0</v>
      </c>
      <c r="N1256" s="661">
        <v>15</v>
      </c>
      <c r="O1256" s="742">
        <v>8.5</v>
      </c>
      <c r="P1256" s="662">
        <v>0</v>
      </c>
      <c r="Q1256" s="677"/>
      <c r="R1256" s="661">
        <v>1</v>
      </c>
      <c r="S1256" s="677">
        <v>6.6666666666666666E-2</v>
      </c>
      <c r="T1256" s="742">
        <v>0.5</v>
      </c>
      <c r="U1256" s="700">
        <v>5.8823529411764705E-2</v>
      </c>
    </row>
    <row r="1257" spans="1:21" ht="14.4" customHeight="1" x14ac:dyDescent="0.3">
      <c r="A1257" s="660">
        <v>50</v>
      </c>
      <c r="B1257" s="661" t="s">
        <v>580</v>
      </c>
      <c r="C1257" s="661">
        <v>89301502</v>
      </c>
      <c r="D1257" s="740" t="s">
        <v>4514</v>
      </c>
      <c r="E1257" s="741" t="s">
        <v>3101</v>
      </c>
      <c r="F1257" s="661" t="s">
        <v>3085</v>
      </c>
      <c r="G1257" s="661" t="s">
        <v>3254</v>
      </c>
      <c r="H1257" s="661" t="s">
        <v>1608</v>
      </c>
      <c r="I1257" s="661" t="s">
        <v>4265</v>
      </c>
      <c r="J1257" s="661" t="s">
        <v>1690</v>
      </c>
      <c r="K1257" s="661" t="s">
        <v>4266</v>
      </c>
      <c r="L1257" s="662">
        <v>0</v>
      </c>
      <c r="M1257" s="662">
        <v>0</v>
      </c>
      <c r="N1257" s="661">
        <v>1</v>
      </c>
      <c r="O1257" s="742">
        <v>0.5</v>
      </c>
      <c r="P1257" s="662"/>
      <c r="Q1257" s="677"/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50</v>
      </c>
      <c r="B1258" s="661" t="s">
        <v>580</v>
      </c>
      <c r="C1258" s="661">
        <v>89301502</v>
      </c>
      <c r="D1258" s="740" t="s">
        <v>4514</v>
      </c>
      <c r="E1258" s="741" t="s">
        <v>3101</v>
      </c>
      <c r="F1258" s="661" t="s">
        <v>3085</v>
      </c>
      <c r="G1258" s="661" t="s">
        <v>3910</v>
      </c>
      <c r="H1258" s="661" t="s">
        <v>581</v>
      </c>
      <c r="I1258" s="661" t="s">
        <v>4267</v>
      </c>
      <c r="J1258" s="661" t="s">
        <v>4268</v>
      </c>
      <c r="K1258" s="661" t="s">
        <v>4269</v>
      </c>
      <c r="L1258" s="662">
        <v>169</v>
      </c>
      <c r="M1258" s="662">
        <v>676</v>
      </c>
      <c r="N1258" s="661">
        <v>4</v>
      </c>
      <c r="O1258" s="742">
        <v>1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50</v>
      </c>
      <c r="B1259" s="661" t="s">
        <v>580</v>
      </c>
      <c r="C1259" s="661">
        <v>89301502</v>
      </c>
      <c r="D1259" s="740" t="s">
        <v>4514</v>
      </c>
      <c r="E1259" s="741" t="s">
        <v>3101</v>
      </c>
      <c r="F1259" s="661" t="s">
        <v>3085</v>
      </c>
      <c r="G1259" s="661" t="s">
        <v>3172</v>
      </c>
      <c r="H1259" s="661" t="s">
        <v>581</v>
      </c>
      <c r="I1259" s="661" t="s">
        <v>1098</v>
      </c>
      <c r="J1259" s="661" t="s">
        <v>1081</v>
      </c>
      <c r="K1259" s="661" t="s">
        <v>632</v>
      </c>
      <c r="L1259" s="662">
        <v>202.25</v>
      </c>
      <c r="M1259" s="662">
        <v>606.75</v>
      </c>
      <c r="N1259" s="661">
        <v>3</v>
      </c>
      <c r="O1259" s="742">
        <v>1.5</v>
      </c>
      <c r="P1259" s="662">
        <v>404.5</v>
      </c>
      <c r="Q1259" s="677">
        <v>0.66666666666666663</v>
      </c>
      <c r="R1259" s="661">
        <v>2</v>
      </c>
      <c r="S1259" s="677">
        <v>0.66666666666666663</v>
      </c>
      <c r="T1259" s="742">
        <v>1</v>
      </c>
      <c r="U1259" s="700">
        <v>0.66666666666666663</v>
      </c>
    </row>
    <row r="1260" spans="1:21" ht="14.4" customHeight="1" x14ac:dyDescent="0.3">
      <c r="A1260" s="660">
        <v>50</v>
      </c>
      <c r="B1260" s="661" t="s">
        <v>580</v>
      </c>
      <c r="C1260" s="661">
        <v>89301502</v>
      </c>
      <c r="D1260" s="740" t="s">
        <v>4514</v>
      </c>
      <c r="E1260" s="741" t="s">
        <v>3101</v>
      </c>
      <c r="F1260" s="661" t="s">
        <v>3085</v>
      </c>
      <c r="G1260" s="661" t="s">
        <v>3172</v>
      </c>
      <c r="H1260" s="661" t="s">
        <v>581</v>
      </c>
      <c r="I1260" s="661" t="s">
        <v>1098</v>
      </c>
      <c r="J1260" s="661" t="s">
        <v>1081</v>
      </c>
      <c r="K1260" s="661" t="s">
        <v>632</v>
      </c>
      <c r="L1260" s="662">
        <v>151.38999999999999</v>
      </c>
      <c r="M1260" s="662">
        <v>756.94999999999993</v>
      </c>
      <c r="N1260" s="661">
        <v>5</v>
      </c>
      <c r="O1260" s="742">
        <v>2.5</v>
      </c>
      <c r="P1260" s="662">
        <v>151.38999999999999</v>
      </c>
      <c r="Q1260" s="677">
        <v>0.2</v>
      </c>
      <c r="R1260" s="661">
        <v>1</v>
      </c>
      <c r="S1260" s="677">
        <v>0.2</v>
      </c>
      <c r="T1260" s="742">
        <v>0.5</v>
      </c>
      <c r="U1260" s="700">
        <v>0.2</v>
      </c>
    </row>
    <row r="1261" spans="1:21" ht="14.4" customHeight="1" x14ac:dyDescent="0.3">
      <c r="A1261" s="660">
        <v>50</v>
      </c>
      <c r="B1261" s="661" t="s">
        <v>580</v>
      </c>
      <c r="C1261" s="661">
        <v>89301502</v>
      </c>
      <c r="D1261" s="740" t="s">
        <v>4514</v>
      </c>
      <c r="E1261" s="741" t="s">
        <v>3101</v>
      </c>
      <c r="F1261" s="661" t="s">
        <v>3085</v>
      </c>
      <c r="G1261" s="661" t="s">
        <v>3172</v>
      </c>
      <c r="H1261" s="661" t="s">
        <v>581</v>
      </c>
      <c r="I1261" s="661" t="s">
        <v>1446</v>
      </c>
      <c r="J1261" s="661" t="s">
        <v>1447</v>
      </c>
      <c r="K1261" s="661" t="s">
        <v>3912</v>
      </c>
      <c r="L1261" s="662">
        <v>404.48</v>
      </c>
      <c r="M1261" s="662">
        <v>808.96</v>
      </c>
      <c r="N1261" s="661">
        <v>2</v>
      </c>
      <c r="O1261" s="742">
        <v>1</v>
      </c>
      <c r="P1261" s="662">
        <v>404.48</v>
      </c>
      <c r="Q1261" s="677">
        <v>0.5</v>
      </c>
      <c r="R1261" s="661">
        <v>1</v>
      </c>
      <c r="S1261" s="677">
        <v>0.5</v>
      </c>
      <c r="T1261" s="742">
        <v>0.5</v>
      </c>
      <c r="U1261" s="700">
        <v>0.5</v>
      </c>
    </row>
    <row r="1262" spans="1:21" ht="14.4" customHeight="1" x14ac:dyDescent="0.3">
      <c r="A1262" s="660">
        <v>50</v>
      </c>
      <c r="B1262" s="661" t="s">
        <v>580</v>
      </c>
      <c r="C1262" s="661">
        <v>89301502</v>
      </c>
      <c r="D1262" s="740" t="s">
        <v>4514</v>
      </c>
      <c r="E1262" s="741" t="s">
        <v>3101</v>
      </c>
      <c r="F1262" s="661" t="s">
        <v>3085</v>
      </c>
      <c r="G1262" s="661" t="s">
        <v>3172</v>
      </c>
      <c r="H1262" s="661" t="s">
        <v>581</v>
      </c>
      <c r="I1262" s="661" t="s">
        <v>1446</v>
      </c>
      <c r="J1262" s="661" t="s">
        <v>1447</v>
      </c>
      <c r="K1262" s="661" t="s">
        <v>3912</v>
      </c>
      <c r="L1262" s="662">
        <v>302.77999999999997</v>
      </c>
      <c r="M1262" s="662">
        <v>302.77999999999997</v>
      </c>
      <c r="N1262" s="661">
        <v>1</v>
      </c>
      <c r="O1262" s="742">
        <v>0.5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50</v>
      </c>
      <c r="B1263" s="661" t="s">
        <v>580</v>
      </c>
      <c r="C1263" s="661">
        <v>89301502</v>
      </c>
      <c r="D1263" s="740" t="s">
        <v>4514</v>
      </c>
      <c r="E1263" s="741" t="s">
        <v>3101</v>
      </c>
      <c r="F1263" s="661" t="s">
        <v>3085</v>
      </c>
      <c r="G1263" s="661" t="s">
        <v>3172</v>
      </c>
      <c r="H1263" s="661" t="s">
        <v>1608</v>
      </c>
      <c r="I1263" s="661" t="s">
        <v>4270</v>
      </c>
      <c r="J1263" s="661" t="s">
        <v>3260</v>
      </c>
      <c r="K1263" s="661" t="s">
        <v>4271</v>
      </c>
      <c r="L1263" s="662">
        <v>224.71</v>
      </c>
      <c r="M1263" s="662">
        <v>449.42</v>
      </c>
      <c r="N1263" s="661">
        <v>2</v>
      </c>
      <c r="O1263" s="742">
        <v>0.5</v>
      </c>
      <c r="P1263" s="662">
        <v>449.42</v>
      </c>
      <c r="Q1263" s="677">
        <v>1</v>
      </c>
      <c r="R1263" s="661">
        <v>2</v>
      </c>
      <c r="S1263" s="677">
        <v>1</v>
      </c>
      <c r="T1263" s="742">
        <v>0.5</v>
      </c>
      <c r="U1263" s="700">
        <v>1</v>
      </c>
    </row>
    <row r="1264" spans="1:21" ht="14.4" customHeight="1" x14ac:dyDescent="0.3">
      <c r="A1264" s="660">
        <v>50</v>
      </c>
      <c r="B1264" s="661" t="s">
        <v>580</v>
      </c>
      <c r="C1264" s="661">
        <v>89301502</v>
      </c>
      <c r="D1264" s="740" t="s">
        <v>4514</v>
      </c>
      <c r="E1264" s="741" t="s">
        <v>3101</v>
      </c>
      <c r="F1264" s="661" t="s">
        <v>3085</v>
      </c>
      <c r="G1264" s="661" t="s">
        <v>3172</v>
      </c>
      <c r="H1264" s="661" t="s">
        <v>1608</v>
      </c>
      <c r="I1264" s="661" t="s">
        <v>4272</v>
      </c>
      <c r="J1264" s="661" t="s">
        <v>3351</v>
      </c>
      <c r="K1264" s="661" t="s">
        <v>4273</v>
      </c>
      <c r="L1264" s="662">
        <v>449.43</v>
      </c>
      <c r="M1264" s="662">
        <v>898.86</v>
      </c>
      <c r="N1264" s="661">
        <v>2</v>
      </c>
      <c r="O1264" s="742">
        <v>1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50</v>
      </c>
      <c r="B1265" s="661" t="s">
        <v>580</v>
      </c>
      <c r="C1265" s="661">
        <v>89301502</v>
      </c>
      <c r="D1265" s="740" t="s">
        <v>4514</v>
      </c>
      <c r="E1265" s="741" t="s">
        <v>3101</v>
      </c>
      <c r="F1265" s="661" t="s">
        <v>3085</v>
      </c>
      <c r="G1265" s="661" t="s">
        <v>3172</v>
      </c>
      <c r="H1265" s="661" t="s">
        <v>1608</v>
      </c>
      <c r="I1265" s="661" t="s">
        <v>4272</v>
      </c>
      <c r="J1265" s="661" t="s">
        <v>3351</v>
      </c>
      <c r="K1265" s="661" t="s">
        <v>4273</v>
      </c>
      <c r="L1265" s="662">
        <v>336.42</v>
      </c>
      <c r="M1265" s="662">
        <v>672.84</v>
      </c>
      <c r="N1265" s="661">
        <v>2</v>
      </c>
      <c r="O1265" s="742">
        <v>1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50</v>
      </c>
      <c r="B1266" s="661" t="s">
        <v>580</v>
      </c>
      <c r="C1266" s="661">
        <v>89301502</v>
      </c>
      <c r="D1266" s="740" t="s">
        <v>4514</v>
      </c>
      <c r="E1266" s="741" t="s">
        <v>3101</v>
      </c>
      <c r="F1266" s="661" t="s">
        <v>3085</v>
      </c>
      <c r="G1266" s="661" t="s">
        <v>3174</v>
      </c>
      <c r="H1266" s="661" t="s">
        <v>581</v>
      </c>
      <c r="I1266" s="661" t="s">
        <v>1297</v>
      </c>
      <c r="J1266" s="661" t="s">
        <v>1298</v>
      </c>
      <c r="K1266" s="661" t="s">
        <v>1299</v>
      </c>
      <c r="L1266" s="662">
        <v>160.6</v>
      </c>
      <c r="M1266" s="662">
        <v>160.6</v>
      </c>
      <c r="N1266" s="661">
        <v>1</v>
      </c>
      <c r="O1266" s="742">
        <v>1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50</v>
      </c>
      <c r="B1267" s="661" t="s">
        <v>580</v>
      </c>
      <c r="C1267" s="661">
        <v>89301502</v>
      </c>
      <c r="D1267" s="740" t="s">
        <v>4514</v>
      </c>
      <c r="E1267" s="741" t="s">
        <v>3101</v>
      </c>
      <c r="F1267" s="661" t="s">
        <v>3085</v>
      </c>
      <c r="G1267" s="661" t="s">
        <v>3174</v>
      </c>
      <c r="H1267" s="661" t="s">
        <v>581</v>
      </c>
      <c r="I1267" s="661" t="s">
        <v>4274</v>
      </c>
      <c r="J1267" s="661" t="s">
        <v>1482</v>
      </c>
      <c r="K1267" s="661" t="s">
        <v>1534</v>
      </c>
      <c r="L1267" s="662">
        <v>581.91999999999996</v>
      </c>
      <c r="M1267" s="662">
        <v>581.91999999999996</v>
      </c>
      <c r="N1267" s="661">
        <v>1</v>
      </c>
      <c r="O1267" s="742">
        <v>1</v>
      </c>
      <c r="P1267" s="662"/>
      <c r="Q1267" s="677">
        <v>0</v>
      </c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50</v>
      </c>
      <c r="B1268" s="661" t="s">
        <v>580</v>
      </c>
      <c r="C1268" s="661">
        <v>89301502</v>
      </c>
      <c r="D1268" s="740" t="s">
        <v>4514</v>
      </c>
      <c r="E1268" s="741" t="s">
        <v>3101</v>
      </c>
      <c r="F1268" s="661" t="s">
        <v>3085</v>
      </c>
      <c r="G1268" s="661" t="s">
        <v>3174</v>
      </c>
      <c r="H1268" s="661" t="s">
        <v>581</v>
      </c>
      <c r="I1268" s="661" t="s">
        <v>1533</v>
      </c>
      <c r="J1268" s="661" t="s">
        <v>1302</v>
      </c>
      <c r="K1268" s="661" t="s">
        <v>1534</v>
      </c>
      <c r="L1268" s="662">
        <v>642.23</v>
      </c>
      <c r="M1268" s="662">
        <v>8991.2200000000012</v>
      </c>
      <c r="N1268" s="661">
        <v>14</v>
      </c>
      <c r="O1268" s="742">
        <v>7</v>
      </c>
      <c r="P1268" s="662">
        <v>2568.92</v>
      </c>
      <c r="Q1268" s="677">
        <v>0.2857142857142857</v>
      </c>
      <c r="R1268" s="661">
        <v>4</v>
      </c>
      <c r="S1268" s="677">
        <v>0.2857142857142857</v>
      </c>
      <c r="T1268" s="742">
        <v>2.5</v>
      </c>
      <c r="U1268" s="700">
        <v>0.35714285714285715</v>
      </c>
    </row>
    <row r="1269" spans="1:21" ht="14.4" customHeight="1" x14ac:dyDescent="0.3">
      <c r="A1269" s="660">
        <v>50</v>
      </c>
      <c r="B1269" s="661" t="s">
        <v>580</v>
      </c>
      <c r="C1269" s="661">
        <v>89301502</v>
      </c>
      <c r="D1269" s="740" t="s">
        <v>4514</v>
      </c>
      <c r="E1269" s="741" t="s">
        <v>3101</v>
      </c>
      <c r="F1269" s="661" t="s">
        <v>3085</v>
      </c>
      <c r="G1269" s="661" t="s">
        <v>3535</v>
      </c>
      <c r="H1269" s="661" t="s">
        <v>581</v>
      </c>
      <c r="I1269" s="661" t="s">
        <v>1454</v>
      </c>
      <c r="J1269" s="661" t="s">
        <v>1169</v>
      </c>
      <c r="K1269" s="661" t="s">
        <v>1295</v>
      </c>
      <c r="L1269" s="662">
        <v>610.14</v>
      </c>
      <c r="M1269" s="662">
        <v>3050.7</v>
      </c>
      <c r="N1269" s="661">
        <v>5</v>
      </c>
      <c r="O1269" s="742">
        <v>3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50</v>
      </c>
      <c r="B1270" s="661" t="s">
        <v>580</v>
      </c>
      <c r="C1270" s="661">
        <v>89301502</v>
      </c>
      <c r="D1270" s="740" t="s">
        <v>4514</v>
      </c>
      <c r="E1270" s="741" t="s">
        <v>3101</v>
      </c>
      <c r="F1270" s="661" t="s">
        <v>3085</v>
      </c>
      <c r="G1270" s="661" t="s">
        <v>3914</v>
      </c>
      <c r="H1270" s="661" t="s">
        <v>581</v>
      </c>
      <c r="I1270" s="661" t="s">
        <v>3915</v>
      </c>
      <c r="J1270" s="661" t="s">
        <v>4001</v>
      </c>
      <c r="K1270" s="661" t="s">
        <v>3917</v>
      </c>
      <c r="L1270" s="662">
        <v>224.9</v>
      </c>
      <c r="M1270" s="662">
        <v>449.8</v>
      </c>
      <c r="N1270" s="661">
        <v>2</v>
      </c>
      <c r="O1270" s="742">
        <v>2</v>
      </c>
      <c r="P1270" s="662">
        <v>449.8</v>
      </c>
      <c r="Q1270" s="677">
        <v>1</v>
      </c>
      <c r="R1270" s="661">
        <v>2</v>
      </c>
      <c r="S1270" s="677">
        <v>1</v>
      </c>
      <c r="T1270" s="742">
        <v>2</v>
      </c>
      <c r="U1270" s="700">
        <v>1</v>
      </c>
    </row>
    <row r="1271" spans="1:21" ht="14.4" customHeight="1" x14ac:dyDescent="0.3">
      <c r="A1271" s="660">
        <v>50</v>
      </c>
      <c r="B1271" s="661" t="s">
        <v>580</v>
      </c>
      <c r="C1271" s="661">
        <v>89301502</v>
      </c>
      <c r="D1271" s="740" t="s">
        <v>4514</v>
      </c>
      <c r="E1271" s="741" t="s">
        <v>3101</v>
      </c>
      <c r="F1271" s="661" t="s">
        <v>3085</v>
      </c>
      <c r="G1271" s="661" t="s">
        <v>4275</v>
      </c>
      <c r="H1271" s="661" t="s">
        <v>581</v>
      </c>
      <c r="I1271" s="661" t="s">
        <v>1571</v>
      </c>
      <c r="J1271" s="661" t="s">
        <v>887</v>
      </c>
      <c r="K1271" s="661" t="s">
        <v>1572</v>
      </c>
      <c r="L1271" s="662">
        <v>113.37</v>
      </c>
      <c r="M1271" s="662">
        <v>113.37</v>
      </c>
      <c r="N1271" s="661">
        <v>1</v>
      </c>
      <c r="O1271" s="742">
        <v>1</v>
      </c>
      <c r="P1271" s="662">
        <v>113.37</v>
      </c>
      <c r="Q1271" s="677">
        <v>1</v>
      </c>
      <c r="R1271" s="661">
        <v>1</v>
      </c>
      <c r="S1271" s="677">
        <v>1</v>
      </c>
      <c r="T1271" s="742">
        <v>1</v>
      </c>
      <c r="U1271" s="700">
        <v>1</v>
      </c>
    </row>
    <row r="1272" spans="1:21" ht="14.4" customHeight="1" x14ac:dyDescent="0.3">
      <c r="A1272" s="660">
        <v>50</v>
      </c>
      <c r="B1272" s="661" t="s">
        <v>580</v>
      </c>
      <c r="C1272" s="661">
        <v>89301502</v>
      </c>
      <c r="D1272" s="740" t="s">
        <v>4514</v>
      </c>
      <c r="E1272" s="741" t="s">
        <v>3101</v>
      </c>
      <c r="F1272" s="661" t="s">
        <v>3085</v>
      </c>
      <c r="G1272" s="661" t="s">
        <v>4275</v>
      </c>
      <c r="H1272" s="661" t="s">
        <v>581</v>
      </c>
      <c r="I1272" s="661" t="s">
        <v>886</v>
      </c>
      <c r="J1272" s="661" t="s">
        <v>887</v>
      </c>
      <c r="K1272" s="661" t="s">
        <v>888</v>
      </c>
      <c r="L1272" s="662">
        <v>56.69</v>
      </c>
      <c r="M1272" s="662">
        <v>113.38</v>
      </c>
      <c r="N1272" s="661">
        <v>2</v>
      </c>
      <c r="O1272" s="742">
        <v>0.5</v>
      </c>
      <c r="P1272" s="662">
        <v>113.38</v>
      </c>
      <c r="Q1272" s="677">
        <v>1</v>
      </c>
      <c r="R1272" s="661">
        <v>2</v>
      </c>
      <c r="S1272" s="677">
        <v>1</v>
      </c>
      <c r="T1272" s="742">
        <v>0.5</v>
      </c>
      <c r="U1272" s="700">
        <v>1</v>
      </c>
    </row>
    <row r="1273" spans="1:21" ht="14.4" customHeight="1" x14ac:dyDescent="0.3">
      <c r="A1273" s="660">
        <v>50</v>
      </c>
      <c r="B1273" s="661" t="s">
        <v>580</v>
      </c>
      <c r="C1273" s="661">
        <v>89301502</v>
      </c>
      <c r="D1273" s="740" t="s">
        <v>4514</v>
      </c>
      <c r="E1273" s="741" t="s">
        <v>3101</v>
      </c>
      <c r="F1273" s="661" t="s">
        <v>3085</v>
      </c>
      <c r="G1273" s="661" t="s">
        <v>4276</v>
      </c>
      <c r="H1273" s="661" t="s">
        <v>581</v>
      </c>
      <c r="I1273" s="661" t="s">
        <v>4277</v>
      </c>
      <c r="J1273" s="661" t="s">
        <v>4278</v>
      </c>
      <c r="K1273" s="661" t="s">
        <v>4279</v>
      </c>
      <c r="L1273" s="662">
        <v>73.260000000000005</v>
      </c>
      <c r="M1273" s="662">
        <v>146.52000000000001</v>
      </c>
      <c r="N1273" s="661">
        <v>2</v>
      </c>
      <c r="O1273" s="742">
        <v>0.5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50</v>
      </c>
      <c r="B1274" s="661" t="s">
        <v>580</v>
      </c>
      <c r="C1274" s="661">
        <v>89301502</v>
      </c>
      <c r="D1274" s="740" t="s">
        <v>4514</v>
      </c>
      <c r="E1274" s="741" t="s">
        <v>3101</v>
      </c>
      <c r="F1274" s="661" t="s">
        <v>3085</v>
      </c>
      <c r="G1274" s="661" t="s">
        <v>3261</v>
      </c>
      <c r="H1274" s="661" t="s">
        <v>581</v>
      </c>
      <c r="I1274" s="661" t="s">
        <v>1375</v>
      </c>
      <c r="J1274" s="661" t="s">
        <v>3736</v>
      </c>
      <c r="K1274" s="661" t="s">
        <v>3547</v>
      </c>
      <c r="L1274" s="662">
        <v>91.52</v>
      </c>
      <c r="M1274" s="662">
        <v>183.04</v>
      </c>
      <c r="N1274" s="661">
        <v>2</v>
      </c>
      <c r="O1274" s="742">
        <v>1.5</v>
      </c>
      <c r="P1274" s="662">
        <v>183.04</v>
      </c>
      <c r="Q1274" s="677">
        <v>1</v>
      </c>
      <c r="R1274" s="661">
        <v>2</v>
      </c>
      <c r="S1274" s="677">
        <v>1</v>
      </c>
      <c r="T1274" s="742">
        <v>1.5</v>
      </c>
      <c r="U1274" s="700">
        <v>1</v>
      </c>
    </row>
    <row r="1275" spans="1:21" ht="14.4" customHeight="1" x14ac:dyDescent="0.3">
      <c r="A1275" s="660">
        <v>50</v>
      </c>
      <c r="B1275" s="661" t="s">
        <v>580</v>
      </c>
      <c r="C1275" s="661">
        <v>89301502</v>
      </c>
      <c r="D1275" s="740" t="s">
        <v>4514</v>
      </c>
      <c r="E1275" s="741" t="s">
        <v>3101</v>
      </c>
      <c r="F1275" s="661" t="s">
        <v>3085</v>
      </c>
      <c r="G1275" s="661" t="s">
        <v>3737</v>
      </c>
      <c r="H1275" s="661" t="s">
        <v>1608</v>
      </c>
      <c r="I1275" s="661" t="s">
        <v>1885</v>
      </c>
      <c r="J1275" s="661" t="s">
        <v>1730</v>
      </c>
      <c r="K1275" s="661" t="s">
        <v>1886</v>
      </c>
      <c r="L1275" s="662">
        <v>140.03</v>
      </c>
      <c r="M1275" s="662">
        <v>2660.57</v>
      </c>
      <c r="N1275" s="661">
        <v>19</v>
      </c>
      <c r="O1275" s="742">
        <v>3.5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50</v>
      </c>
      <c r="B1276" s="661" t="s">
        <v>580</v>
      </c>
      <c r="C1276" s="661">
        <v>89301502</v>
      </c>
      <c r="D1276" s="740" t="s">
        <v>4514</v>
      </c>
      <c r="E1276" s="741" t="s">
        <v>3101</v>
      </c>
      <c r="F1276" s="661" t="s">
        <v>3085</v>
      </c>
      <c r="G1276" s="661" t="s">
        <v>3178</v>
      </c>
      <c r="H1276" s="661" t="s">
        <v>1608</v>
      </c>
      <c r="I1276" s="661" t="s">
        <v>1641</v>
      </c>
      <c r="J1276" s="661" t="s">
        <v>2972</v>
      </c>
      <c r="K1276" s="661" t="s">
        <v>1166</v>
      </c>
      <c r="L1276" s="662">
        <v>134.83000000000001</v>
      </c>
      <c r="M1276" s="662">
        <v>1617.96</v>
      </c>
      <c r="N1276" s="661">
        <v>12</v>
      </c>
      <c r="O1276" s="742">
        <v>2</v>
      </c>
      <c r="P1276" s="662">
        <v>808.98</v>
      </c>
      <c r="Q1276" s="677">
        <v>0.5</v>
      </c>
      <c r="R1276" s="661">
        <v>6</v>
      </c>
      <c r="S1276" s="677">
        <v>0.5</v>
      </c>
      <c r="T1276" s="742">
        <v>1</v>
      </c>
      <c r="U1276" s="700">
        <v>0.5</v>
      </c>
    </row>
    <row r="1277" spans="1:21" ht="14.4" customHeight="1" x14ac:dyDescent="0.3">
      <c r="A1277" s="660">
        <v>50</v>
      </c>
      <c r="B1277" s="661" t="s">
        <v>580</v>
      </c>
      <c r="C1277" s="661">
        <v>89301502</v>
      </c>
      <c r="D1277" s="740" t="s">
        <v>4514</v>
      </c>
      <c r="E1277" s="741" t="s">
        <v>3101</v>
      </c>
      <c r="F1277" s="661" t="s">
        <v>3085</v>
      </c>
      <c r="G1277" s="661" t="s">
        <v>3178</v>
      </c>
      <c r="H1277" s="661" t="s">
        <v>1608</v>
      </c>
      <c r="I1277" s="661" t="s">
        <v>1641</v>
      </c>
      <c r="J1277" s="661" t="s">
        <v>2972</v>
      </c>
      <c r="K1277" s="661" t="s">
        <v>1166</v>
      </c>
      <c r="L1277" s="662">
        <v>100.92</v>
      </c>
      <c r="M1277" s="662">
        <v>706.44</v>
      </c>
      <c r="N1277" s="661">
        <v>7</v>
      </c>
      <c r="O1277" s="742">
        <v>1.5</v>
      </c>
      <c r="P1277" s="662">
        <v>302.76</v>
      </c>
      <c r="Q1277" s="677">
        <v>0.42857142857142855</v>
      </c>
      <c r="R1277" s="661">
        <v>3</v>
      </c>
      <c r="S1277" s="677">
        <v>0.42857142857142855</v>
      </c>
      <c r="T1277" s="742">
        <v>0.5</v>
      </c>
      <c r="U1277" s="700">
        <v>0.33333333333333331</v>
      </c>
    </row>
    <row r="1278" spans="1:21" ht="14.4" customHeight="1" x14ac:dyDescent="0.3">
      <c r="A1278" s="660">
        <v>50</v>
      </c>
      <c r="B1278" s="661" t="s">
        <v>580</v>
      </c>
      <c r="C1278" s="661">
        <v>89301502</v>
      </c>
      <c r="D1278" s="740" t="s">
        <v>4514</v>
      </c>
      <c r="E1278" s="741" t="s">
        <v>3101</v>
      </c>
      <c r="F1278" s="661" t="s">
        <v>3085</v>
      </c>
      <c r="G1278" s="661" t="s">
        <v>3178</v>
      </c>
      <c r="H1278" s="661" t="s">
        <v>581</v>
      </c>
      <c r="I1278" s="661" t="s">
        <v>4280</v>
      </c>
      <c r="J1278" s="661" t="s">
        <v>4281</v>
      </c>
      <c r="K1278" s="661" t="s">
        <v>1078</v>
      </c>
      <c r="L1278" s="662">
        <v>67.42</v>
      </c>
      <c r="M1278" s="662">
        <v>202.26</v>
      </c>
      <c r="N1278" s="661">
        <v>3</v>
      </c>
      <c r="O1278" s="742">
        <v>0.5</v>
      </c>
      <c r="P1278" s="662">
        <v>202.26</v>
      </c>
      <c r="Q1278" s="677">
        <v>1</v>
      </c>
      <c r="R1278" s="661">
        <v>3</v>
      </c>
      <c r="S1278" s="677">
        <v>1</v>
      </c>
      <c r="T1278" s="742">
        <v>0.5</v>
      </c>
      <c r="U1278" s="700">
        <v>1</v>
      </c>
    </row>
    <row r="1279" spans="1:21" ht="14.4" customHeight="1" x14ac:dyDescent="0.3">
      <c r="A1279" s="660">
        <v>50</v>
      </c>
      <c r="B1279" s="661" t="s">
        <v>580</v>
      </c>
      <c r="C1279" s="661">
        <v>89301502</v>
      </c>
      <c r="D1279" s="740" t="s">
        <v>4514</v>
      </c>
      <c r="E1279" s="741" t="s">
        <v>3101</v>
      </c>
      <c r="F1279" s="661" t="s">
        <v>3085</v>
      </c>
      <c r="G1279" s="661" t="s">
        <v>3178</v>
      </c>
      <c r="H1279" s="661" t="s">
        <v>581</v>
      </c>
      <c r="I1279" s="661" t="s">
        <v>4282</v>
      </c>
      <c r="J1279" s="661" t="s">
        <v>4283</v>
      </c>
      <c r="K1279" s="661" t="s">
        <v>1166</v>
      </c>
      <c r="L1279" s="662">
        <v>134.83000000000001</v>
      </c>
      <c r="M1279" s="662">
        <v>404.49</v>
      </c>
      <c r="N1279" s="661">
        <v>3</v>
      </c>
      <c r="O1279" s="742">
        <v>1</v>
      </c>
      <c r="P1279" s="662">
        <v>404.49</v>
      </c>
      <c r="Q1279" s="677">
        <v>1</v>
      </c>
      <c r="R1279" s="661">
        <v>3</v>
      </c>
      <c r="S1279" s="677">
        <v>1</v>
      </c>
      <c r="T1279" s="742">
        <v>1</v>
      </c>
      <c r="U1279" s="700">
        <v>1</v>
      </c>
    </row>
    <row r="1280" spans="1:21" ht="14.4" customHeight="1" x14ac:dyDescent="0.3">
      <c r="A1280" s="660">
        <v>50</v>
      </c>
      <c r="B1280" s="661" t="s">
        <v>580</v>
      </c>
      <c r="C1280" s="661">
        <v>89301502</v>
      </c>
      <c r="D1280" s="740" t="s">
        <v>4514</v>
      </c>
      <c r="E1280" s="741" t="s">
        <v>3101</v>
      </c>
      <c r="F1280" s="661" t="s">
        <v>3085</v>
      </c>
      <c r="G1280" s="661" t="s">
        <v>3178</v>
      </c>
      <c r="H1280" s="661" t="s">
        <v>1608</v>
      </c>
      <c r="I1280" s="661" t="s">
        <v>1612</v>
      </c>
      <c r="J1280" s="661" t="s">
        <v>1613</v>
      </c>
      <c r="K1280" s="661" t="s">
        <v>1614</v>
      </c>
      <c r="L1280" s="662">
        <v>14.6</v>
      </c>
      <c r="M1280" s="662">
        <v>116.8</v>
      </c>
      <c r="N1280" s="661">
        <v>8</v>
      </c>
      <c r="O1280" s="742">
        <v>1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50</v>
      </c>
      <c r="B1281" s="661" t="s">
        <v>580</v>
      </c>
      <c r="C1281" s="661">
        <v>89301502</v>
      </c>
      <c r="D1281" s="740" t="s">
        <v>4514</v>
      </c>
      <c r="E1281" s="741" t="s">
        <v>3101</v>
      </c>
      <c r="F1281" s="661" t="s">
        <v>3085</v>
      </c>
      <c r="G1281" s="661" t="s">
        <v>3178</v>
      </c>
      <c r="H1281" s="661" t="s">
        <v>1608</v>
      </c>
      <c r="I1281" s="661" t="s">
        <v>1612</v>
      </c>
      <c r="J1281" s="661" t="s">
        <v>1613</v>
      </c>
      <c r="K1281" s="661" t="s">
        <v>1614</v>
      </c>
      <c r="L1281" s="662">
        <v>10.88</v>
      </c>
      <c r="M1281" s="662">
        <v>163.20000000000002</v>
      </c>
      <c r="N1281" s="661">
        <v>15</v>
      </c>
      <c r="O1281" s="742">
        <v>2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50</v>
      </c>
      <c r="B1282" s="661" t="s">
        <v>580</v>
      </c>
      <c r="C1282" s="661">
        <v>89301502</v>
      </c>
      <c r="D1282" s="740" t="s">
        <v>4514</v>
      </c>
      <c r="E1282" s="741" t="s">
        <v>3101</v>
      </c>
      <c r="F1282" s="661" t="s">
        <v>3085</v>
      </c>
      <c r="G1282" s="661" t="s">
        <v>3178</v>
      </c>
      <c r="H1282" s="661" t="s">
        <v>1608</v>
      </c>
      <c r="I1282" s="661" t="s">
        <v>1708</v>
      </c>
      <c r="J1282" s="661" t="s">
        <v>2973</v>
      </c>
      <c r="K1282" s="661" t="s">
        <v>1078</v>
      </c>
      <c r="L1282" s="662">
        <v>67.42</v>
      </c>
      <c r="M1282" s="662">
        <v>202.26</v>
      </c>
      <c r="N1282" s="661">
        <v>3</v>
      </c>
      <c r="O1282" s="742">
        <v>0.5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50</v>
      </c>
      <c r="B1283" s="661" t="s">
        <v>580</v>
      </c>
      <c r="C1283" s="661">
        <v>89301502</v>
      </c>
      <c r="D1283" s="740" t="s">
        <v>4514</v>
      </c>
      <c r="E1283" s="741" t="s">
        <v>3101</v>
      </c>
      <c r="F1283" s="661" t="s">
        <v>3085</v>
      </c>
      <c r="G1283" s="661" t="s">
        <v>3178</v>
      </c>
      <c r="H1283" s="661" t="s">
        <v>1608</v>
      </c>
      <c r="I1283" s="661" t="s">
        <v>1708</v>
      </c>
      <c r="J1283" s="661" t="s">
        <v>2973</v>
      </c>
      <c r="K1283" s="661" t="s">
        <v>1078</v>
      </c>
      <c r="L1283" s="662">
        <v>50.47</v>
      </c>
      <c r="M1283" s="662">
        <v>151.41</v>
      </c>
      <c r="N1283" s="661">
        <v>3</v>
      </c>
      <c r="O1283" s="742">
        <v>0.5</v>
      </c>
      <c r="P1283" s="662"/>
      <c r="Q1283" s="677">
        <v>0</v>
      </c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50</v>
      </c>
      <c r="B1284" s="661" t="s">
        <v>580</v>
      </c>
      <c r="C1284" s="661">
        <v>89301502</v>
      </c>
      <c r="D1284" s="740" t="s">
        <v>4514</v>
      </c>
      <c r="E1284" s="741" t="s">
        <v>3101</v>
      </c>
      <c r="F1284" s="661" t="s">
        <v>3085</v>
      </c>
      <c r="G1284" s="661" t="s">
        <v>3178</v>
      </c>
      <c r="H1284" s="661" t="s">
        <v>1608</v>
      </c>
      <c r="I1284" s="661" t="s">
        <v>3355</v>
      </c>
      <c r="J1284" s="661" t="s">
        <v>2973</v>
      </c>
      <c r="K1284" s="661" t="s">
        <v>3299</v>
      </c>
      <c r="L1284" s="662">
        <v>84.1</v>
      </c>
      <c r="M1284" s="662">
        <v>168.2</v>
      </c>
      <c r="N1284" s="661">
        <v>2</v>
      </c>
      <c r="O1284" s="742">
        <v>0.5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50</v>
      </c>
      <c r="B1285" s="661" t="s">
        <v>580</v>
      </c>
      <c r="C1285" s="661">
        <v>89301502</v>
      </c>
      <c r="D1285" s="740" t="s">
        <v>4514</v>
      </c>
      <c r="E1285" s="741" t="s">
        <v>3101</v>
      </c>
      <c r="F1285" s="661" t="s">
        <v>3085</v>
      </c>
      <c r="G1285" s="661" t="s">
        <v>3178</v>
      </c>
      <c r="H1285" s="661" t="s">
        <v>581</v>
      </c>
      <c r="I1285" s="661" t="s">
        <v>4284</v>
      </c>
      <c r="J1285" s="661" t="s">
        <v>2973</v>
      </c>
      <c r="K1285" s="661" t="s">
        <v>1160</v>
      </c>
      <c r="L1285" s="662">
        <v>224.71</v>
      </c>
      <c r="M1285" s="662">
        <v>1123.55</v>
      </c>
      <c r="N1285" s="661">
        <v>5</v>
      </c>
      <c r="O1285" s="742">
        <v>2.5</v>
      </c>
      <c r="P1285" s="662">
        <v>674.13</v>
      </c>
      <c r="Q1285" s="677">
        <v>0.6</v>
      </c>
      <c r="R1285" s="661">
        <v>3</v>
      </c>
      <c r="S1285" s="677">
        <v>0.6</v>
      </c>
      <c r="T1285" s="742">
        <v>1</v>
      </c>
      <c r="U1285" s="700">
        <v>0.4</v>
      </c>
    </row>
    <row r="1286" spans="1:21" ht="14.4" customHeight="1" x14ac:dyDescent="0.3">
      <c r="A1286" s="660">
        <v>50</v>
      </c>
      <c r="B1286" s="661" t="s">
        <v>580</v>
      </c>
      <c r="C1286" s="661">
        <v>89301502</v>
      </c>
      <c r="D1286" s="740" t="s">
        <v>4514</v>
      </c>
      <c r="E1286" s="741" t="s">
        <v>3101</v>
      </c>
      <c r="F1286" s="661" t="s">
        <v>3085</v>
      </c>
      <c r="G1286" s="661" t="s">
        <v>3178</v>
      </c>
      <c r="H1286" s="661" t="s">
        <v>581</v>
      </c>
      <c r="I1286" s="661" t="s">
        <v>4284</v>
      </c>
      <c r="J1286" s="661" t="s">
        <v>2973</v>
      </c>
      <c r="K1286" s="661" t="s">
        <v>1160</v>
      </c>
      <c r="L1286" s="662">
        <v>168.21</v>
      </c>
      <c r="M1286" s="662">
        <v>168.21</v>
      </c>
      <c r="N1286" s="661">
        <v>1</v>
      </c>
      <c r="O1286" s="742">
        <v>0.5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50</v>
      </c>
      <c r="B1287" s="661" t="s">
        <v>580</v>
      </c>
      <c r="C1287" s="661">
        <v>89301502</v>
      </c>
      <c r="D1287" s="740" t="s">
        <v>4514</v>
      </c>
      <c r="E1287" s="741" t="s">
        <v>3101</v>
      </c>
      <c r="F1287" s="661" t="s">
        <v>3085</v>
      </c>
      <c r="G1287" s="661" t="s">
        <v>3178</v>
      </c>
      <c r="H1287" s="661" t="s">
        <v>581</v>
      </c>
      <c r="I1287" s="661" t="s">
        <v>4285</v>
      </c>
      <c r="J1287" s="661" t="s">
        <v>4281</v>
      </c>
      <c r="K1287" s="661" t="s">
        <v>1078</v>
      </c>
      <c r="L1287" s="662">
        <v>67.42</v>
      </c>
      <c r="M1287" s="662">
        <v>404.52</v>
      </c>
      <c r="N1287" s="661">
        <v>6</v>
      </c>
      <c r="O1287" s="742">
        <v>0.5</v>
      </c>
      <c r="P1287" s="662">
        <v>404.52</v>
      </c>
      <c r="Q1287" s="677">
        <v>1</v>
      </c>
      <c r="R1287" s="661">
        <v>6</v>
      </c>
      <c r="S1287" s="677">
        <v>1</v>
      </c>
      <c r="T1287" s="742">
        <v>0.5</v>
      </c>
      <c r="U1287" s="700">
        <v>1</v>
      </c>
    </row>
    <row r="1288" spans="1:21" ht="14.4" customHeight="1" x14ac:dyDescent="0.3">
      <c r="A1288" s="660">
        <v>50</v>
      </c>
      <c r="B1288" s="661" t="s">
        <v>580</v>
      </c>
      <c r="C1288" s="661">
        <v>89301502</v>
      </c>
      <c r="D1288" s="740" t="s">
        <v>4514</v>
      </c>
      <c r="E1288" s="741" t="s">
        <v>3101</v>
      </c>
      <c r="F1288" s="661" t="s">
        <v>3085</v>
      </c>
      <c r="G1288" s="661" t="s">
        <v>4286</v>
      </c>
      <c r="H1288" s="661" t="s">
        <v>1608</v>
      </c>
      <c r="I1288" s="661" t="s">
        <v>4287</v>
      </c>
      <c r="J1288" s="661" t="s">
        <v>1903</v>
      </c>
      <c r="K1288" s="661" t="s">
        <v>1144</v>
      </c>
      <c r="L1288" s="662">
        <v>451.96</v>
      </c>
      <c r="M1288" s="662">
        <v>1355.8799999999999</v>
      </c>
      <c r="N1288" s="661">
        <v>3</v>
      </c>
      <c r="O1288" s="742">
        <v>1.5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50</v>
      </c>
      <c r="B1289" s="661" t="s">
        <v>580</v>
      </c>
      <c r="C1289" s="661">
        <v>89301502</v>
      </c>
      <c r="D1289" s="740" t="s">
        <v>4514</v>
      </c>
      <c r="E1289" s="741" t="s">
        <v>3101</v>
      </c>
      <c r="F1289" s="661" t="s">
        <v>3085</v>
      </c>
      <c r="G1289" s="661" t="s">
        <v>3923</v>
      </c>
      <c r="H1289" s="661" t="s">
        <v>581</v>
      </c>
      <c r="I1289" s="661" t="s">
        <v>3924</v>
      </c>
      <c r="J1289" s="661" t="s">
        <v>3925</v>
      </c>
      <c r="K1289" s="661" t="s">
        <v>1695</v>
      </c>
      <c r="L1289" s="662">
        <v>1905.38</v>
      </c>
      <c r="M1289" s="662">
        <v>7621.52</v>
      </c>
      <c r="N1289" s="661">
        <v>4</v>
      </c>
      <c r="O1289" s="742">
        <v>1</v>
      </c>
      <c r="P1289" s="662">
        <v>7621.52</v>
      </c>
      <c r="Q1289" s="677">
        <v>1</v>
      </c>
      <c r="R1289" s="661">
        <v>4</v>
      </c>
      <c r="S1289" s="677">
        <v>1</v>
      </c>
      <c r="T1289" s="742">
        <v>1</v>
      </c>
      <c r="U1289" s="700">
        <v>1</v>
      </c>
    </row>
    <row r="1290" spans="1:21" ht="14.4" customHeight="1" x14ac:dyDescent="0.3">
      <c r="A1290" s="660">
        <v>50</v>
      </c>
      <c r="B1290" s="661" t="s">
        <v>580</v>
      </c>
      <c r="C1290" s="661">
        <v>89301502</v>
      </c>
      <c r="D1290" s="740" t="s">
        <v>4514</v>
      </c>
      <c r="E1290" s="741" t="s">
        <v>3101</v>
      </c>
      <c r="F1290" s="661" t="s">
        <v>3085</v>
      </c>
      <c r="G1290" s="661" t="s">
        <v>3271</v>
      </c>
      <c r="H1290" s="661" t="s">
        <v>1608</v>
      </c>
      <c r="I1290" s="661" t="s">
        <v>3356</v>
      </c>
      <c r="J1290" s="661" t="s">
        <v>3357</v>
      </c>
      <c r="K1290" s="661" t="s">
        <v>2590</v>
      </c>
      <c r="L1290" s="662">
        <v>130.59</v>
      </c>
      <c r="M1290" s="662">
        <v>391.77</v>
      </c>
      <c r="N1290" s="661">
        <v>3</v>
      </c>
      <c r="O1290" s="742">
        <v>1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50</v>
      </c>
      <c r="B1291" s="661" t="s">
        <v>580</v>
      </c>
      <c r="C1291" s="661">
        <v>89301502</v>
      </c>
      <c r="D1291" s="740" t="s">
        <v>4514</v>
      </c>
      <c r="E1291" s="741" t="s">
        <v>3101</v>
      </c>
      <c r="F1291" s="661" t="s">
        <v>3085</v>
      </c>
      <c r="G1291" s="661" t="s">
        <v>3271</v>
      </c>
      <c r="H1291" s="661" t="s">
        <v>1608</v>
      </c>
      <c r="I1291" s="661" t="s">
        <v>4288</v>
      </c>
      <c r="J1291" s="661" t="s">
        <v>3357</v>
      </c>
      <c r="K1291" s="661" t="s">
        <v>1448</v>
      </c>
      <c r="L1291" s="662">
        <v>391.77</v>
      </c>
      <c r="M1291" s="662">
        <v>2350.62</v>
      </c>
      <c r="N1291" s="661">
        <v>6</v>
      </c>
      <c r="O1291" s="742">
        <v>3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50</v>
      </c>
      <c r="B1292" s="661" t="s">
        <v>580</v>
      </c>
      <c r="C1292" s="661">
        <v>89301502</v>
      </c>
      <c r="D1292" s="740" t="s">
        <v>4514</v>
      </c>
      <c r="E1292" s="741" t="s">
        <v>3101</v>
      </c>
      <c r="F1292" s="661" t="s">
        <v>3085</v>
      </c>
      <c r="G1292" s="661" t="s">
        <v>3271</v>
      </c>
      <c r="H1292" s="661" t="s">
        <v>1608</v>
      </c>
      <c r="I1292" s="661" t="s">
        <v>3926</v>
      </c>
      <c r="J1292" s="661" t="s">
        <v>3273</v>
      </c>
      <c r="K1292" s="661" t="s">
        <v>3840</v>
      </c>
      <c r="L1292" s="662">
        <v>605.65</v>
      </c>
      <c r="M1292" s="662">
        <v>10901.699999999999</v>
      </c>
      <c r="N1292" s="661">
        <v>18</v>
      </c>
      <c r="O1292" s="742">
        <v>11.5</v>
      </c>
      <c r="P1292" s="662">
        <v>3633.9</v>
      </c>
      <c r="Q1292" s="677">
        <v>0.33333333333333337</v>
      </c>
      <c r="R1292" s="661">
        <v>6</v>
      </c>
      <c r="S1292" s="677">
        <v>0.33333333333333331</v>
      </c>
      <c r="T1292" s="742">
        <v>4.5</v>
      </c>
      <c r="U1292" s="700">
        <v>0.39130434782608697</v>
      </c>
    </row>
    <row r="1293" spans="1:21" ht="14.4" customHeight="1" x14ac:dyDescent="0.3">
      <c r="A1293" s="660">
        <v>50</v>
      </c>
      <c r="B1293" s="661" t="s">
        <v>580</v>
      </c>
      <c r="C1293" s="661">
        <v>89301502</v>
      </c>
      <c r="D1293" s="740" t="s">
        <v>4514</v>
      </c>
      <c r="E1293" s="741" t="s">
        <v>3101</v>
      </c>
      <c r="F1293" s="661" t="s">
        <v>3085</v>
      </c>
      <c r="G1293" s="661" t="s">
        <v>3182</v>
      </c>
      <c r="H1293" s="661" t="s">
        <v>581</v>
      </c>
      <c r="I1293" s="661" t="s">
        <v>4289</v>
      </c>
      <c r="J1293" s="661" t="s">
        <v>4290</v>
      </c>
      <c r="K1293" s="661" t="s">
        <v>4291</v>
      </c>
      <c r="L1293" s="662">
        <v>74.930000000000007</v>
      </c>
      <c r="M1293" s="662">
        <v>149.86000000000001</v>
      </c>
      <c r="N1293" s="661">
        <v>2</v>
      </c>
      <c r="O1293" s="742">
        <v>0.5</v>
      </c>
      <c r="P1293" s="662">
        <v>149.86000000000001</v>
      </c>
      <c r="Q1293" s="677">
        <v>1</v>
      </c>
      <c r="R1293" s="661">
        <v>2</v>
      </c>
      <c r="S1293" s="677">
        <v>1</v>
      </c>
      <c r="T1293" s="742">
        <v>0.5</v>
      </c>
      <c r="U1293" s="700">
        <v>1</v>
      </c>
    </row>
    <row r="1294" spans="1:21" ht="14.4" customHeight="1" x14ac:dyDescent="0.3">
      <c r="A1294" s="660">
        <v>50</v>
      </c>
      <c r="B1294" s="661" t="s">
        <v>580</v>
      </c>
      <c r="C1294" s="661">
        <v>89301502</v>
      </c>
      <c r="D1294" s="740" t="s">
        <v>4514</v>
      </c>
      <c r="E1294" s="741" t="s">
        <v>3101</v>
      </c>
      <c r="F1294" s="661" t="s">
        <v>3085</v>
      </c>
      <c r="G1294" s="661" t="s">
        <v>3277</v>
      </c>
      <c r="H1294" s="661" t="s">
        <v>1608</v>
      </c>
      <c r="I1294" s="661" t="s">
        <v>1799</v>
      </c>
      <c r="J1294" s="661" t="s">
        <v>1800</v>
      </c>
      <c r="K1294" s="661" t="s">
        <v>3045</v>
      </c>
      <c r="L1294" s="662">
        <v>94.8</v>
      </c>
      <c r="M1294" s="662">
        <v>94.8</v>
      </c>
      <c r="N1294" s="661">
        <v>1</v>
      </c>
      <c r="O1294" s="742">
        <v>0.5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50</v>
      </c>
      <c r="B1295" s="661" t="s">
        <v>580</v>
      </c>
      <c r="C1295" s="661">
        <v>89301502</v>
      </c>
      <c r="D1295" s="740" t="s">
        <v>4514</v>
      </c>
      <c r="E1295" s="741" t="s">
        <v>3101</v>
      </c>
      <c r="F1295" s="661" t="s">
        <v>3085</v>
      </c>
      <c r="G1295" s="661" t="s">
        <v>3278</v>
      </c>
      <c r="H1295" s="661" t="s">
        <v>1608</v>
      </c>
      <c r="I1295" s="661" t="s">
        <v>1882</v>
      </c>
      <c r="J1295" s="661" t="s">
        <v>3042</v>
      </c>
      <c r="K1295" s="661" t="s">
        <v>3043</v>
      </c>
      <c r="L1295" s="662">
        <v>201.75</v>
      </c>
      <c r="M1295" s="662">
        <v>403.5</v>
      </c>
      <c r="N1295" s="661">
        <v>2</v>
      </c>
      <c r="O1295" s="742">
        <v>0.5</v>
      </c>
      <c r="P1295" s="662">
        <v>403.5</v>
      </c>
      <c r="Q1295" s="677">
        <v>1</v>
      </c>
      <c r="R1295" s="661">
        <v>2</v>
      </c>
      <c r="S1295" s="677">
        <v>1</v>
      </c>
      <c r="T1295" s="742">
        <v>0.5</v>
      </c>
      <c r="U1295" s="700">
        <v>1</v>
      </c>
    </row>
    <row r="1296" spans="1:21" ht="14.4" customHeight="1" x14ac:dyDescent="0.3">
      <c r="A1296" s="660">
        <v>50</v>
      </c>
      <c r="B1296" s="661" t="s">
        <v>580</v>
      </c>
      <c r="C1296" s="661">
        <v>89301502</v>
      </c>
      <c r="D1296" s="740" t="s">
        <v>4514</v>
      </c>
      <c r="E1296" s="741" t="s">
        <v>3101</v>
      </c>
      <c r="F1296" s="661" t="s">
        <v>3085</v>
      </c>
      <c r="G1296" s="661" t="s">
        <v>4002</v>
      </c>
      <c r="H1296" s="661" t="s">
        <v>581</v>
      </c>
      <c r="I1296" s="661" t="s">
        <v>4003</v>
      </c>
      <c r="J1296" s="661" t="s">
        <v>4004</v>
      </c>
      <c r="K1296" s="661" t="s">
        <v>4005</v>
      </c>
      <c r="L1296" s="662">
        <v>0</v>
      </c>
      <c r="M1296" s="662">
        <v>0</v>
      </c>
      <c r="N1296" s="661">
        <v>9</v>
      </c>
      <c r="O1296" s="742">
        <v>4.5</v>
      </c>
      <c r="P1296" s="662">
        <v>0</v>
      </c>
      <c r="Q1296" s="677"/>
      <c r="R1296" s="661">
        <v>3</v>
      </c>
      <c r="S1296" s="677">
        <v>0.33333333333333331</v>
      </c>
      <c r="T1296" s="742">
        <v>2</v>
      </c>
      <c r="U1296" s="700">
        <v>0.44444444444444442</v>
      </c>
    </row>
    <row r="1297" spans="1:21" ht="14.4" customHeight="1" x14ac:dyDescent="0.3">
      <c r="A1297" s="660">
        <v>50</v>
      </c>
      <c r="B1297" s="661" t="s">
        <v>580</v>
      </c>
      <c r="C1297" s="661">
        <v>89301502</v>
      </c>
      <c r="D1297" s="740" t="s">
        <v>4514</v>
      </c>
      <c r="E1297" s="741" t="s">
        <v>3101</v>
      </c>
      <c r="F1297" s="661" t="s">
        <v>3085</v>
      </c>
      <c r="G1297" s="661" t="s">
        <v>4002</v>
      </c>
      <c r="H1297" s="661" t="s">
        <v>581</v>
      </c>
      <c r="I1297" s="661" t="s">
        <v>4292</v>
      </c>
      <c r="J1297" s="661" t="s">
        <v>4293</v>
      </c>
      <c r="K1297" s="661" t="s">
        <v>4294</v>
      </c>
      <c r="L1297" s="662">
        <v>0</v>
      </c>
      <c r="M1297" s="662">
        <v>0</v>
      </c>
      <c r="N1297" s="661">
        <v>1</v>
      </c>
      <c r="O1297" s="742">
        <v>1</v>
      </c>
      <c r="P1297" s="662"/>
      <c r="Q1297" s="677"/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50</v>
      </c>
      <c r="B1298" s="661" t="s">
        <v>580</v>
      </c>
      <c r="C1298" s="661">
        <v>89301502</v>
      </c>
      <c r="D1298" s="740" t="s">
        <v>4514</v>
      </c>
      <c r="E1298" s="741" t="s">
        <v>3101</v>
      </c>
      <c r="F1298" s="661" t="s">
        <v>3085</v>
      </c>
      <c r="G1298" s="661" t="s">
        <v>4078</v>
      </c>
      <c r="H1298" s="661" t="s">
        <v>581</v>
      </c>
      <c r="I1298" s="661" t="s">
        <v>4295</v>
      </c>
      <c r="J1298" s="661" t="s">
        <v>4296</v>
      </c>
      <c r="K1298" s="661" t="s">
        <v>4297</v>
      </c>
      <c r="L1298" s="662">
        <v>73.34</v>
      </c>
      <c r="M1298" s="662">
        <v>880.08</v>
      </c>
      <c r="N1298" s="661">
        <v>12</v>
      </c>
      <c r="O1298" s="742">
        <v>2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50</v>
      </c>
      <c r="B1299" s="661" t="s">
        <v>580</v>
      </c>
      <c r="C1299" s="661">
        <v>89301502</v>
      </c>
      <c r="D1299" s="740" t="s">
        <v>4514</v>
      </c>
      <c r="E1299" s="741" t="s">
        <v>3101</v>
      </c>
      <c r="F1299" s="661" t="s">
        <v>3085</v>
      </c>
      <c r="G1299" s="661" t="s">
        <v>3792</v>
      </c>
      <c r="H1299" s="661" t="s">
        <v>581</v>
      </c>
      <c r="I1299" s="661" t="s">
        <v>4298</v>
      </c>
      <c r="J1299" s="661" t="s">
        <v>4299</v>
      </c>
      <c r="K1299" s="661" t="s">
        <v>1695</v>
      </c>
      <c r="L1299" s="662">
        <v>60.94</v>
      </c>
      <c r="M1299" s="662">
        <v>731.28</v>
      </c>
      <c r="N1299" s="661">
        <v>12</v>
      </c>
      <c r="O1299" s="742">
        <v>2</v>
      </c>
      <c r="P1299" s="662">
        <v>731.28</v>
      </c>
      <c r="Q1299" s="677">
        <v>1</v>
      </c>
      <c r="R1299" s="661">
        <v>12</v>
      </c>
      <c r="S1299" s="677">
        <v>1</v>
      </c>
      <c r="T1299" s="742">
        <v>2</v>
      </c>
      <c r="U1299" s="700">
        <v>1</v>
      </c>
    </row>
    <row r="1300" spans="1:21" ht="14.4" customHeight="1" x14ac:dyDescent="0.3">
      <c r="A1300" s="660">
        <v>50</v>
      </c>
      <c r="B1300" s="661" t="s">
        <v>580</v>
      </c>
      <c r="C1300" s="661">
        <v>89301502</v>
      </c>
      <c r="D1300" s="740" t="s">
        <v>4514</v>
      </c>
      <c r="E1300" s="741" t="s">
        <v>3101</v>
      </c>
      <c r="F1300" s="661" t="s">
        <v>3085</v>
      </c>
      <c r="G1300" s="661" t="s">
        <v>3738</v>
      </c>
      <c r="H1300" s="661" t="s">
        <v>581</v>
      </c>
      <c r="I1300" s="661" t="s">
        <v>898</v>
      </c>
      <c r="J1300" s="661" t="s">
        <v>3739</v>
      </c>
      <c r="K1300" s="661" t="s">
        <v>3740</v>
      </c>
      <c r="L1300" s="662">
        <v>0</v>
      </c>
      <c r="M1300" s="662">
        <v>0</v>
      </c>
      <c r="N1300" s="661">
        <v>12</v>
      </c>
      <c r="O1300" s="742">
        <v>3</v>
      </c>
      <c r="P1300" s="662">
        <v>0</v>
      </c>
      <c r="Q1300" s="677"/>
      <c r="R1300" s="661">
        <v>4</v>
      </c>
      <c r="S1300" s="677">
        <v>0.33333333333333331</v>
      </c>
      <c r="T1300" s="742">
        <v>1</v>
      </c>
      <c r="U1300" s="700">
        <v>0.33333333333333331</v>
      </c>
    </row>
    <row r="1301" spans="1:21" ht="14.4" customHeight="1" x14ac:dyDescent="0.3">
      <c r="A1301" s="660">
        <v>50</v>
      </c>
      <c r="B1301" s="661" t="s">
        <v>580</v>
      </c>
      <c r="C1301" s="661">
        <v>89301502</v>
      </c>
      <c r="D1301" s="740" t="s">
        <v>4514</v>
      </c>
      <c r="E1301" s="741" t="s">
        <v>3101</v>
      </c>
      <c r="F1301" s="661" t="s">
        <v>3085</v>
      </c>
      <c r="G1301" s="661" t="s">
        <v>3741</v>
      </c>
      <c r="H1301" s="661" t="s">
        <v>581</v>
      </c>
      <c r="I1301" s="661" t="s">
        <v>4300</v>
      </c>
      <c r="J1301" s="661" t="s">
        <v>3743</v>
      </c>
      <c r="K1301" s="661" t="s">
        <v>4301</v>
      </c>
      <c r="L1301" s="662">
        <v>251.19</v>
      </c>
      <c r="M1301" s="662">
        <v>251.19</v>
      </c>
      <c r="N1301" s="661">
        <v>1</v>
      </c>
      <c r="O1301" s="742">
        <v>1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50</v>
      </c>
      <c r="B1302" s="661" t="s">
        <v>580</v>
      </c>
      <c r="C1302" s="661">
        <v>89301502</v>
      </c>
      <c r="D1302" s="740" t="s">
        <v>4514</v>
      </c>
      <c r="E1302" s="741" t="s">
        <v>3101</v>
      </c>
      <c r="F1302" s="661" t="s">
        <v>3085</v>
      </c>
      <c r="G1302" s="661" t="s">
        <v>3279</v>
      </c>
      <c r="H1302" s="661" t="s">
        <v>581</v>
      </c>
      <c r="I1302" s="661" t="s">
        <v>821</v>
      </c>
      <c r="J1302" s="661" t="s">
        <v>822</v>
      </c>
      <c r="K1302" s="661" t="s">
        <v>3280</v>
      </c>
      <c r="L1302" s="662">
        <v>219.94</v>
      </c>
      <c r="M1302" s="662">
        <v>3738.9800000000005</v>
      </c>
      <c r="N1302" s="661">
        <v>17</v>
      </c>
      <c r="O1302" s="742">
        <v>8.5</v>
      </c>
      <c r="P1302" s="662">
        <v>879.76</v>
      </c>
      <c r="Q1302" s="677">
        <v>0.23529411764705879</v>
      </c>
      <c r="R1302" s="661">
        <v>4</v>
      </c>
      <c r="S1302" s="677">
        <v>0.23529411764705882</v>
      </c>
      <c r="T1302" s="742">
        <v>1.5</v>
      </c>
      <c r="U1302" s="700">
        <v>0.17647058823529413</v>
      </c>
    </row>
    <row r="1303" spans="1:21" ht="14.4" customHeight="1" x14ac:dyDescent="0.3">
      <c r="A1303" s="660">
        <v>50</v>
      </c>
      <c r="B1303" s="661" t="s">
        <v>580</v>
      </c>
      <c r="C1303" s="661">
        <v>89301502</v>
      </c>
      <c r="D1303" s="740" t="s">
        <v>4514</v>
      </c>
      <c r="E1303" s="741" t="s">
        <v>3101</v>
      </c>
      <c r="F1303" s="661" t="s">
        <v>3085</v>
      </c>
      <c r="G1303" s="661" t="s">
        <v>3279</v>
      </c>
      <c r="H1303" s="661" t="s">
        <v>581</v>
      </c>
      <c r="I1303" s="661" t="s">
        <v>4302</v>
      </c>
      <c r="J1303" s="661" t="s">
        <v>822</v>
      </c>
      <c r="K1303" s="661" t="s">
        <v>4303</v>
      </c>
      <c r="L1303" s="662">
        <v>0</v>
      </c>
      <c r="M1303" s="662">
        <v>0</v>
      </c>
      <c r="N1303" s="661">
        <v>1</v>
      </c>
      <c r="O1303" s="742">
        <v>0.5</v>
      </c>
      <c r="P1303" s="662"/>
      <c r="Q1303" s="677"/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50</v>
      </c>
      <c r="B1304" s="661" t="s">
        <v>580</v>
      </c>
      <c r="C1304" s="661">
        <v>89301502</v>
      </c>
      <c r="D1304" s="740" t="s">
        <v>4514</v>
      </c>
      <c r="E1304" s="741" t="s">
        <v>3101</v>
      </c>
      <c r="F1304" s="661" t="s">
        <v>3085</v>
      </c>
      <c r="G1304" s="661" t="s">
        <v>3929</v>
      </c>
      <c r="H1304" s="661" t="s">
        <v>581</v>
      </c>
      <c r="I1304" s="661" t="s">
        <v>4304</v>
      </c>
      <c r="J1304" s="661" t="s">
        <v>4305</v>
      </c>
      <c r="K1304" s="661" t="s">
        <v>4306</v>
      </c>
      <c r="L1304" s="662">
        <v>0</v>
      </c>
      <c r="M1304" s="662">
        <v>0</v>
      </c>
      <c r="N1304" s="661">
        <v>4</v>
      </c>
      <c r="O1304" s="742">
        <v>1</v>
      </c>
      <c r="P1304" s="662"/>
      <c r="Q1304" s="677"/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50</v>
      </c>
      <c r="B1305" s="661" t="s">
        <v>580</v>
      </c>
      <c r="C1305" s="661">
        <v>89301502</v>
      </c>
      <c r="D1305" s="740" t="s">
        <v>4514</v>
      </c>
      <c r="E1305" s="741" t="s">
        <v>3101</v>
      </c>
      <c r="F1305" s="661" t="s">
        <v>3085</v>
      </c>
      <c r="G1305" s="661" t="s">
        <v>3186</v>
      </c>
      <c r="H1305" s="661" t="s">
        <v>581</v>
      </c>
      <c r="I1305" s="661" t="s">
        <v>4307</v>
      </c>
      <c r="J1305" s="661" t="s">
        <v>3564</v>
      </c>
      <c r="K1305" s="661" t="s">
        <v>4308</v>
      </c>
      <c r="L1305" s="662">
        <v>547.16999999999996</v>
      </c>
      <c r="M1305" s="662">
        <v>547.16999999999996</v>
      </c>
      <c r="N1305" s="661">
        <v>1</v>
      </c>
      <c r="O1305" s="742">
        <v>0.5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50</v>
      </c>
      <c r="B1306" s="661" t="s">
        <v>580</v>
      </c>
      <c r="C1306" s="661">
        <v>89301502</v>
      </c>
      <c r="D1306" s="740" t="s">
        <v>4514</v>
      </c>
      <c r="E1306" s="741" t="s">
        <v>3101</v>
      </c>
      <c r="F1306" s="661" t="s">
        <v>3085</v>
      </c>
      <c r="G1306" s="661" t="s">
        <v>3187</v>
      </c>
      <c r="H1306" s="661" t="s">
        <v>1608</v>
      </c>
      <c r="I1306" s="661" t="s">
        <v>1812</v>
      </c>
      <c r="J1306" s="661" t="s">
        <v>1813</v>
      </c>
      <c r="K1306" s="661" t="s">
        <v>1814</v>
      </c>
      <c r="L1306" s="662">
        <v>143.69999999999999</v>
      </c>
      <c r="M1306" s="662">
        <v>287.39999999999998</v>
      </c>
      <c r="N1306" s="661">
        <v>2</v>
      </c>
      <c r="O1306" s="742">
        <v>2</v>
      </c>
      <c r="P1306" s="662">
        <v>143.69999999999999</v>
      </c>
      <c r="Q1306" s="677">
        <v>0.5</v>
      </c>
      <c r="R1306" s="661">
        <v>1</v>
      </c>
      <c r="S1306" s="677">
        <v>0.5</v>
      </c>
      <c r="T1306" s="742">
        <v>1</v>
      </c>
      <c r="U1306" s="700">
        <v>0.5</v>
      </c>
    </row>
    <row r="1307" spans="1:21" ht="14.4" customHeight="1" x14ac:dyDescent="0.3">
      <c r="A1307" s="660">
        <v>50</v>
      </c>
      <c r="B1307" s="661" t="s">
        <v>580</v>
      </c>
      <c r="C1307" s="661">
        <v>89301502</v>
      </c>
      <c r="D1307" s="740" t="s">
        <v>4514</v>
      </c>
      <c r="E1307" s="741" t="s">
        <v>3101</v>
      </c>
      <c r="F1307" s="661" t="s">
        <v>3085</v>
      </c>
      <c r="G1307" s="661" t="s">
        <v>3187</v>
      </c>
      <c r="H1307" s="661" t="s">
        <v>1608</v>
      </c>
      <c r="I1307" s="661" t="s">
        <v>3933</v>
      </c>
      <c r="J1307" s="661" t="s">
        <v>1813</v>
      </c>
      <c r="K1307" s="661" t="s">
        <v>3190</v>
      </c>
      <c r="L1307" s="662">
        <v>479.04</v>
      </c>
      <c r="M1307" s="662">
        <v>958.08</v>
      </c>
      <c r="N1307" s="661">
        <v>2</v>
      </c>
      <c r="O1307" s="742">
        <v>1</v>
      </c>
      <c r="P1307" s="662">
        <v>479.04</v>
      </c>
      <c r="Q1307" s="677">
        <v>0.5</v>
      </c>
      <c r="R1307" s="661">
        <v>1</v>
      </c>
      <c r="S1307" s="677">
        <v>0.5</v>
      </c>
      <c r="T1307" s="742">
        <v>0.5</v>
      </c>
      <c r="U1307" s="700">
        <v>0.5</v>
      </c>
    </row>
    <row r="1308" spans="1:21" ht="14.4" customHeight="1" x14ac:dyDescent="0.3">
      <c r="A1308" s="660">
        <v>50</v>
      </c>
      <c r="B1308" s="661" t="s">
        <v>580</v>
      </c>
      <c r="C1308" s="661">
        <v>89301502</v>
      </c>
      <c r="D1308" s="740" t="s">
        <v>4514</v>
      </c>
      <c r="E1308" s="741" t="s">
        <v>3101</v>
      </c>
      <c r="F1308" s="661" t="s">
        <v>3085</v>
      </c>
      <c r="G1308" s="661" t="s">
        <v>3187</v>
      </c>
      <c r="H1308" s="661" t="s">
        <v>1608</v>
      </c>
      <c r="I1308" s="661" t="s">
        <v>3933</v>
      </c>
      <c r="J1308" s="661" t="s">
        <v>1813</v>
      </c>
      <c r="K1308" s="661" t="s">
        <v>3190</v>
      </c>
      <c r="L1308" s="662">
        <v>479.02</v>
      </c>
      <c r="M1308" s="662">
        <v>3832.16</v>
      </c>
      <c r="N1308" s="661">
        <v>8</v>
      </c>
      <c r="O1308" s="742">
        <v>5.5</v>
      </c>
      <c r="P1308" s="662">
        <v>1437.06</v>
      </c>
      <c r="Q1308" s="677">
        <v>0.375</v>
      </c>
      <c r="R1308" s="661">
        <v>3</v>
      </c>
      <c r="S1308" s="677">
        <v>0.375</v>
      </c>
      <c r="T1308" s="742">
        <v>2.5</v>
      </c>
      <c r="U1308" s="700">
        <v>0.45454545454545453</v>
      </c>
    </row>
    <row r="1309" spans="1:21" ht="14.4" customHeight="1" x14ac:dyDescent="0.3">
      <c r="A1309" s="660">
        <v>50</v>
      </c>
      <c r="B1309" s="661" t="s">
        <v>580</v>
      </c>
      <c r="C1309" s="661">
        <v>89301502</v>
      </c>
      <c r="D1309" s="740" t="s">
        <v>4514</v>
      </c>
      <c r="E1309" s="741" t="s">
        <v>3101</v>
      </c>
      <c r="F1309" s="661" t="s">
        <v>3085</v>
      </c>
      <c r="G1309" s="661" t="s">
        <v>3187</v>
      </c>
      <c r="H1309" s="661" t="s">
        <v>581</v>
      </c>
      <c r="I1309" s="661" t="s">
        <v>4309</v>
      </c>
      <c r="J1309" s="661" t="s">
        <v>4310</v>
      </c>
      <c r="K1309" s="661" t="s">
        <v>4311</v>
      </c>
      <c r="L1309" s="662">
        <v>67.069999999999993</v>
      </c>
      <c r="M1309" s="662">
        <v>268.27999999999997</v>
      </c>
      <c r="N1309" s="661">
        <v>4</v>
      </c>
      <c r="O1309" s="742">
        <v>0.5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50</v>
      </c>
      <c r="B1310" s="661" t="s">
        <v>580</v>
      </c>
      <c r="C1310" s="661">
        <v>89301502</v>
      </c>
      <c r="D1310" s="740" t="s">
        <v>4514</v>
      </c>
      <c r="E1310" s="741" t="s">
        <v>3101</v>
      </c>
      <c r="F1310" s="661" t="s">
        <v>3085</v>
      </c>
      <c r="G1310" s="661" t="s">
        <v>3187</v>
      </c>
      <c r="H1310" s="661" t="s">
        <v>581</v>
      </c>
      <c r="I1310" s="661" t="s">
        <v>4312</v>
      </c>
      <c r="J1310" s="661" t="s">
        <v>4313</v>
      </c>
      <c r="K1310" s="661" t="s">
        <v>4314</v>
      </c>
      <c r="L1310" s="662">
        <v>469.47</v>
      </c>
      <c r="M1310" s="662">
        <v>938.94</v>
      </c>
      <c r="N1310" s="661">
        <v>2</v>
      </c>
      <c r="O1310" s="742">
        <v>1</v>
      </c>
      <c r="P1310" s="662">
        <v>938.94</v>
      </c>
      <c r="Q1310" s="677">
        <v>1</v>
      </c>
      <c r="R1310" s="661">
        <v>2</v>
      </c>
      <c r="S1310" s="677">
        <v>1</v>
      </c>
      <c r="T1310" s="742">
        <v>1</v>
      </c>
      <c r="U1310" s="700">
        <v>1</v>
      </c>
    </row>
    <row r="1311" spans="1:21" ht="14.4" customHeight="1" x14ac:dyDescent="0.3">
      <c r="A1311" s="660">
        <v>50</v>
      </c>
      <c r="B1311" s="661" t="s">
        <v>580</v>
      </c>
      <c r="C1311" s="661">
        <v>89301502</v>
      </c>
      <c r="D1311" s="740" t="s">
        <v>4514</v>
      </c>
      <c r="E1311" s="741" t="s">
        <v>3101</v>
      </c>
      <c r="F1311" s="661" t="s">
        <v>3085</v>
      </c>
      <c r="G1311" s="661" t="s">
        <v>3793</v>
      </c>
      <c r="H1311" s="661" t="s">
        <v>581</v>
      </c>
      <c r="I1311" s="661" t="s">
        <v>3825</v>
      </c>
      <c r="J1311" s="661" t="s">
        <v>3826</v>
      </c>
      <c r="K1311" s="661" t="s">
        <v>812</v>
      </c>
      <c r="L1311" s="662">
        <v>258.10000000000002</v>
      </c>
      <c r="M1311" s="662">
        <v>1032.4000000000001</v>
      </c>
      <c r="N1311" s="661">
        <v>4</v>
      </c>
      <c r="O1311" s="742">
        <v>1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50</v>
      </c>
      <c r="B1312" s="661" t="s">
        <v>580</v>
      </c>
      <c r="C1312" s="661">
        <v>89301502</v>
      </c>
      <c r="D1312" s="740" t="s">
        <v>4514</v>
      </c>
      <c r="E1312" s="741" t="s">
        <v>3101</v>
      </c>
      <c r="F1312" s="661" t="s">
        <v>3085</v>
      </c>
      <c r="G1312" s="661" t="s">
        <v>3285</v>
      </c>
      <c r="H1312" s="661" t="s">
        <v>581</v>
      </c>
      <c r="I1312" s="661" t="s">
        <v>3361</v>
      </c>
      <c r="J1312" s="661" t="s">
        <v>3286</v>
      </c>
      <c r="K1312" s="661" t="s">
        <v>3362</v>
      </c>
      <c r="L1312" s="662">
        <v>0</v>
      </c>
      <c r="M1312" s="662">
        <v>0</v>
      </c>
      <c r="N1312" s="661">
        <v>1</v>
      </c>
      <c r="O1312" s="742">
        <v>0.5</v>
      </c>
      <c r="P1312" s="662"/>
      <c r="Q1312" s="677"/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50</v>
      </c>
      <c r="B1313" s="661" t="s">
        <v>580</v>
      </c>
      <c r="C1313" s="661">
        <v>89301502</v>
      </c>
      <c r="D1313" s="740" t="s">
        <v>4514</v>
      </c>
      <c r="E1313" s="741" t="s">
        <v>3101</v>
      </c>
      <c r="F1313" s="661" t="s">
        <v>3085</v>
      </c>
      <c r="G1313" s="661" t="s">
        <v>3285</v>
      </c>
      <c r="H1313" s="661" t="s">
        <v>581</v>
      </c>
      <c r="I1313" s="661" t="s">
        <v>4315</v>
      </c>
      <c r="J1313" s="661" t="s">
        <v>3286</v>
      </c>
      <c r="K1313" s="661" t="s">
        <v>4316</v>
      </c>
      <c r="L1313" s="662">
        <v>0</v>
      </c>
      <c r="M1313" s="662">
        <v>0</v>
      </c>
      <c r="N1313" s="661">
        <v>4</v>
      </c>
      <c r="O1313" s="742">
        <v>1</v>
      </c>
      <c r="P1313" s="662">
        <v>0</v>
      </c>
      <c r="Q1313" s="677"/>
      <c r="R1313" s="661">
        <v>4</v>
      </c>
      <c r="S1313" s="677">
        <v>1</v>
      </c>
      <c r="T1313" s="742">
        <v>1</v>
      </c>
      <c r="U1313" s="700">
        <v>1</v>
      </c>
    </row>
    <row r="1314" spans="1:21" ht="14.4" customHeight="1" x14ac:dyDescent="0.3">
      <c r="A1314" s="660">
        <v>50</v>
      </c>
      <c r="B1314" s="661" t="s">
        <v>580</v>
      </c>
      <c r="C1314" s="661">
        <v>89301502</v>
      </c>
      <c r="D1314" s="740" t="s">
        <v>4514</v>
      </c>
      <c r="E1314" s="741" t="s">
        <v>3101</v>
      </c>
      <c r="F1314" s="661" t="s">
        <v>3085</v>
      </c>
      <c r="G1314" s="661" t="s">
        <v>3285</v>
      </c>
      <c r="H1314" s="661" t="s">
        <v>581</v>
      </c>
      <c r="I1314" s="661" t="s">
        <v>810</v>
      </c>
      <c r="J1314" s="661" t="s">
        <v>3286</v>
      </c>
      <c r="K1314" s="661" t="s">
        <v>812</v>
      </c>
      <c r="L1314" s="662">
        <v>129.94999999999999</v>
      </c>
      <c r="M1314" s="662">
        <v>5587.85</v>
      </c>
      <c r="N1314" s="661">
        <v>43</v>
      </c>
      <c r="O1314" s="742">
        <v>6.5</v>
      </c>
      <c r="P1314" s="662">
        <v>2079.1999999999998</v>
      </c>
      <c r="Q1314" s="677">
        <v>0.37209302325581389</v>
      </c>
      <c r="R1314" s="661">
        <v>16</v>
      </c>
      <c r="S1314" s="677">
        <v>0.37209302325581395</v>
      </c>
      <c r="T1314" s="742">
        <v>2</v>
      </c>
      <c r="U1314" s="700">
        <v>0.30769230769230771</v>
      </c>
    </row>
    <row r="1315" spans="1:21" ht="14.4" customHeight="1" x14ac:dyDescent="0.3">
      <c r="A1315" s="660">
        <v>50</v>
      </c>
      <c r="B1315" s="661" t="s">
        <v>580</v>
      </c>
      <c r="C1315" s="661">
        <v>89301502</v>
      </c>
      <c r="D1315" s="740" t="s">
        <v>4514</v>
      </c>
      <c r="E1315" s="741" t="s">
        <v>3101</v>
      </c>
      <c r="F1315" s="661" t="s">
        <v>3085</v>
      </c>
      <c r="G1315" s="661" t="s">
        <v>3285</v>
      </c>
      <c r="H1315" s="661" t="s">
        <v>581</v>
      </c>
      <c r="I1315" s="661" t="s">
        <v>4317</v>
      </c>
      <c r="J1315" s="661" t="s">
        <v>3713</v>
      </c>
      <c r="K1315" s="661" t="s">
        <v>812</v>
      </c>
      <c r="L1315" s="662">
        <v>129.94999999999999</v>
      </c>
      <c r="M1315" s="662">
        <v>2079.1999999999998</v>
      </c>
      <c r="N1315" s="661">
        <v>16</v>
      </c>
      <c r="O1315" s="742">
        <v>2.5</v>
      </c>
      <c r="P1315" s="662">
        <v>1039.5999999999999</v>
      </c>
      <c r="Q1315" s="677">
        <v>0.5</v>
      </c>
      <c r="R1315" s="661">
        <v>8</v>
      </c>
      <c r="S1315" s="677">
        <v>0.5</v>
      </c>
      <c r="T1315" s="742">
        <v>1</v>
      </c>
      <c r="U1315" s="700">
        <v>0.4</v>
      </c>
    </row>
    <row r="1316" spans="1:21" ht="14.4" customHeight="1" x14ac:dyDescent="0.3">
      <c r="A1316" s="660">
        <v>50</v>
      </c>
      <c r="B1316" s="661" t="s">
        <v>580</v>
      </c>
      <c r="C1316" s="661">
        <v>89301502</v>
      </c>
      <c r="D1316" s="740" t="s">
        <v>4514</v>
      </c>
      <c r="E1316" s="741" t="s">
        <v>3101</v>
      </c>
      <c r="F1316" s="661" t="s">
        <v>3085</v>
      </c>
      <c r="G1316" s="661" t="s">
        <v>3577</v>
      </c>
      <c r="H1316" s="661" t="s">
        <v>581</v>
      </c>
      <c r="I1316" s="661" t="s">
        <v>3717</v>
      </c>
      <c r="J1316" s="661" t="s">
        <v>3579</v>
      </c>
      <c r="K1316" s="661" t="s">
        <v>3718</v>
      </c>
      <c r="L1316" s="662">
        <v>97.68</v>
      </c>
      <c r="M1316" s="662">
        <v>586.08000000000004</v>
      </c>
      <c r="N1316" s="661">
        <v>6</v>
      </c>
      <c r="O1316" s="742">
        <v>1.5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50</v>
      </c>
      <c r="B1317" s="661" t="s">
        <v>580</v>
      </c>
      <c r="C1317" s="661">
        <v>89301502</v>
      </c>
      <c r="D1317" s="740" t="s">
        <v>4514</v>
      </c>
      <c r="E1317" s="741" t="s">
        <v>3101</v>
      </c>
      <c r="F1317" s="661" t="s">
        <v>3085</v>
      </c>
      <c r="G1317" s="661" t="s">
        <v>4318</v>
      </c>
      <c r="H1317" s="661" t="s">
        <v>581</v>
      </c>
      <c r="I1317" s="661" t="s">
        <v>4319</v>
      </c>
      <c r="J1317" s="661" t="s">
        <v>4320</v>
      </c>
      <c r="K1317" s="661" t="s">
        <v>1778</v>
      </c>
      <c r="L1317" s="662">
        <v>64.13</v>
      </c>
      <c r="M1317" s="662">
        <v>64.13</v>
      </c>
      <c r="N1317" s="661">
        <v>1</v>
      </c>
      <c r="O1317" s="742">
        <v>1</v>
      </c>
      <c r="P1317" s="662">
        <v>64.13</v>
      </c>
      <c r="Q1317" s="677">
        <v>1</v>
      </c>
      <c r="R1317" s="661">
        <v>1</v>
      </c>
      <c r="S1317" s="677">
        <v>1</v>
      </c>
      <c r="T1317" s="742">
        <v>1</v>
      </c>
      <c r="U1317" s="700">
        <v>1</v>
      </c>
    </row>
    <row r="1318" spans="1:21" ht="14.4" customHeight="1" x14ac:dyDescent="0.3">
      <c r="A1318" s="660">
        <v>50</v>
      </c>
      <c r="B1318" s="661" t="s">
        <v>580</v>
      </c>
      <c r="C1318" s="661">
        <v>89301502</v>
      </c>
      <c r="D1318" s="740" t="s">
        <v>4514</v>
      </c>
      <c r="E1318" s="741" t="s">
        <v>3101</v>
      </c>
      <c r="F1318" s="661" t="s">
        <v>3085</v>
      </c>
      <c r="G1318" s="661" t="s">
        <v>4026</v>
      </c>
      <c r="H1318" s="661" t="s">
        <v>581</v>
      </c>
      <c r="I1318" s="661" t="s">
        <v>4027</v>
      </c>
      <c r="J1318" s="661" t="s">
        <v>4028</v>
      </c>
      <c r="K1318" s="661" t="s">
        <v>3313</v>
      </c>
      <c r="L1318" s="662">
        <v>85.49</v>
      </c>
      <c r="M1318" s="662">
        <v>256.46999999999997</v>
      </c>
      <c r="N1318" s="661">
        <v>3</v>
      </c>
      <c r="O1318" s="742">
        <v>0.5</v>
      </c>
      <c r="P1318" s="662">
        <v>256.46999999999997</v>
      </c>
      <c r="Q1318" s="677">
        <v>1</v>
      </c>
      <c r="R1318" s="661">
        <v>3</v>
      </c>
      <c r="S1318" s="677">
        <v>1</v>
      </c>
      <c r="T1318" s="742">
        <v>0.5</v>
      </c>
      <c r="U1318" s="700">
        <v>1</v>
      </c>
    </row>
    <row r="1319" spans="1:21" ht="14.4" customHeight="1" x14ac:dyDescent="0.3">
      <c r="A1319" s="660">
        <v>50</v>
      </c>
      <c r="B1319" s="661" t="s">
        <v>580</v>
      </c>
      <c r="C1319" s="661">
        <v>89301502</v>
      </c>
      <c r="D1319" s="740" t="s">
        <v>4514</v>
      </c>
      <c r="E1319" s="741" t="s">
        <v>3101</v>
      </c>
      <c r="F1319" s="661" t="s">
        <v>3085</v>
      </c>
      <c r="G1319" s="661" t="s">
        <v>4321</v>
      </c>
      <c r="H1319" s="661" t="s">
        <v>581</v>
      </c>
      <c r="I1319" s="661" t="s">
        <v>4322</v>
      </c>
      <c r="J1319" s="661" t="s">
        <v>4323</v>
      </c>
      <c r="K1319" s="661" t="s">
        <v>4324</v>
      </c>
      <c r="L1319" s="662">
        <v>314.33999999999997</v>
      </c>
      <c r="M1319" s="662">
        <v>1257.3599999999999</v>
      </c>
      <c r="N1319" s="661">
        <v>4</v>
      </c>
      <c r="O1319" s="742">
        <v>1</v>
      </c>
      <c r="P1319" s="662">
        <v>628.67999999999995</v>
      </c>
      <c r="Q1319" s="677">
        <v>0.5</v>
      </c>
      <c r="R1319" s="661">
        <v>2</v>
      </c>
      <c r="S1319" s="677">
        <v>0.5</v>
      </c>
      <c r="T1319" s="742">
        <v>0.5</v>
      </c>
      <c r="U1319" s="700">
        <v>0.5</v>
      </c>
    </row>
    <row r="1320" spans="1:21" ht="14.4" customHeight="1" x14ac:dyDescent="0.3">
      <c r="A1320" s="660">
        <v>50</v>
      </c>
      <c r="B1320" s="661" t="s">
        <v>580</v>
      </c>
      <c r="C1320" s="661">
        <v>89301502</v>
      </c>
      <c r="D1320" s="740" t="s">
        <v>4514</v>
      </c>
      <c r="E1320" s="741" t="s">
        <v>3101</v>
      </c>
      <c r="F1320" s="661" t="s">
        <v>3085</v>
      </c>
      <c r="G1320" s="661" t="s">
        <v>4321</v>
      </c>
      <c r="H1320" s="661" t="s">
        <v>1608</v>
      </c>
      <c r="I1320" s="661" t="s">
        <v>4325</v>
      </c>
      <c r="J1320" s="661" t="s">
        <v>4326</v>
      </c>
      <c r="K1320" s="661" t="s">
        <v>3511</v>
      </c>
      <c r="L1320" s="662">
        <v>163.72999999999999</v>
      </c>
      <c r="M1320" s="662">
        <v>327.45999999999998</v>
      </c>
      <c r="N1320" s="661">
        <v>2</v>
      </c>
      <c r="O1320" s="742">
        <v>0.5</v>
      </c>
      <c r="P1320" s="662">
        <v>327.45999999999998</v>
      </c>
      <c r="Q1320" s="677">
        <v>1</v>
      </c>
      <c r="R1320" s="661">
        <v>2</v>
      </c>
      <c r="S1320" s="677">
        <v>1</v>
      </c>
      <c r="T1320" s="742">
        <v>0.5</v>
      </c>
      <c r="U1320" s="700">
        <v>1</v>
      </c>
    </row>
    <row r="1321" spans="1:21" ht="14.4" customHeight="1" x14ac:dyDescent="0.3">
      <c r="A1321" s="660">
        <v>50</v>
      </c>
      <c r="B1321" s="661" t="s">
        <v>580</v>
      </c>
      <c r="C1321" s="661">
        <v>89301502</v>
      </c>
      <c r="D1321" s="740" t="s">
        <v>4514</v>
      </c>
      <c r="E1321" s="741" t="s">
        <v>3101</v>
      </c>
      <c r="F1321" s="661" t="s">
        <v>3085</v>
      </c>
      <c r="G1321" s="661" t="s">
        <v>4321</v>
      </c>
      <c r="H1321" s="661" t="s">
        <v>581</v>
      </c>
      <c r="I1321" s="661" t="s">
        <v>4327</v>
      </c>
      <c r="J1321" s="661" t="s">
        <v>4328</v>
      </c>
      <c r="K1321" s="661" t="s">
        <v>3164</v>
      </c>
      <c r="L1321" s="662">
        <v>98.23</v>
      </c>
      <c r="M1321" s="662">
        <v>98.23</v>
      </c>
      <c r="N1321" s="661">
        <v>1</v>
      </c>
      <c r="O1321" s="742">
        <v>1</v>
      </c>
      <c r="P1321" s="662"/>
      <c r="Q1321" s="677">
        <v>0</v>
      </c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50</v>
      </c>
      <c r="B1322" s="661" t="s">
        <v>580</v>
      </c>
      <c r="C1322" s="661">
        <v>89301502</v>
      </c>
      <c r="D1322" s="740" t="s">
        <v>4514</v>
      </c>
      <c r="E1322" s="741" t="s">
        <v>3101</v>
      </c>
      <c r="F1322" s="661" t="s">
        <v>3085</v>
      </c>
      <c r="G1322" s="661" t="s">
        <v>3723</v>
      </c>
      <c r="H1322" s="661" t="s">
        <v>581</v>
      </c>
      <c r="I1322" s="661" t="s">
        <v>829</v>
      </c>
      <c r="J1322" s="661" t="s">
        <v>830</v>
      </c>
      <c r="K1322" s="661" t="s">
        <v>831</v>
      </c>
      <c r="L1322" s="662">
        <v>157.01</v>
      </c>
      <c r="M1322" s="662">
        <v>1884.12</v>
      </c>
      <c r="N1322" s="661">
        <v>12</v>
      </c>
      <c r="O1322" s="742">
        <v>2.5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50</v>
      </c>
      <c r="B1323" s="661" t="s">
        <v>580</v>
      </c>
      <c r="C1323" s="661">
        <v>89301502</v>
      </c>
      <c r="D1323" s="740" t="s">
        <v>4514</v>
      </c>
      <c r="E1323" s="741" t="s">
        <v>3101</v>
      </c>
      <c r="F1323" s="661" t="s">
        <v>3085</v>
      </c>
      <c r="G1323" s="661" t="s">
        <v>3191</v>
      </c>
      <c r="H1323" s="661" t="s">
        <v>581</v>
      </c>
      <c r="I1323" s="661" t="s">
        <v>941</v>
      </c>
      <c r="J1323" s="661" t="s">
        <v>942</v>
      </c>
      <c r="K1323" s="661" t="s">
        <v>943</v>
      </c>
      <c r="L1323" s="662">
        <v>91.88</v>
      </c>
      <c r="M1323" s="662">
        <v>643.16</v>
      </c>
      <c r="N1323" s="661">
        <v>7</v>
      </c>
      <c r="O1323" s="742">
        <v>1.5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50</v>
      </c>
      <c r="B1324" s="661" t="s">
        <v>580</v>
      </c>
      <c r="C1324" s="661">
        <v>89301502</v>
      </c>
      <c r="D1324" s="740" t="s">
        <v>4514</v>
      </c>
      <c r="E1324" s="741" t="s">
        <v>3101</v>
      </c>
      <c r="F1324" s="661" t="s">
        <v>3085</v>
      </c>
      <c r="G1324" s="661" t="s">
        <v>4329</v>
      </c>
      <c r="H1324" s="661" t="s">
        <v>581</v>
      </c>
      <c r="I1324" s="661" t="s">
        <v>4330</v>
      </c>
      <c r="J1324" s="661" t="s">
        <v>4331</v>
      </c>
      <c r="K1324" s="661" t="s">
        <v>4332</v>
      </c>
      <c r="L1324" s="662">
        <v>0</v>
      </c>
      <c r="M1324" s="662">
        <v>0</v>
      </c>
      <c r="N1324" s="661">
        <v>1</v>
      </c>
      <c r="O1324" s="742">
        <v>1</v>
      </c>
      <c r="P1324" s="662">
        <v>0</v>
      </c>
      <c r="Q1324" s="677"/>
      <c r="R1324" s="661">
        <v>1</v>
      </c>
      <c r="S1324" s="677">
        <v>1</v>
      </c>
      <c r="T1324" s="742">
        <v>1</v>
      </c>
      <c r="U1324" s="700">
        <v>1</v>
      </c>
    </row>
    <row r="1325" spans="1:21" ht="14.4" customHeight="1" x14ac:dyDescent="0.3">
      <c r="A1325" s="660">
        <v>50</v>
      </c>
      <c r="B1325" s="661" t="s">
        <v>580</v>
      </c>
      <c r="C1325" s="661">
        <v>89301502</v>
      </c>
      <c r="D1325" s="740" t="s">
        <v>4514</v>
      </c>
      <c r="E1325" s="741" t="s">
        <v>3101</v>
      </c>
      <c r="F1325" s="661" t="s">
        <v>3085</v>
      </c>
      <c r="G1325" s="661" t="s">
        <v>4333</v>
      </c>
      <c r="H1325" s="661" t="s">
        <v>581</v>
      </c>
      <c r="I1325" s="661" t="s">
        <v>4334</v>
      </c>
      <c r="J1325" s="661" t="s">
        <v>4335</v>
      </c>
      <c r="K1325" s="661" t="s">
        <v>4336</v>
      </c>
      <c r="L1325" s="662">
        <v>0</v>
      </c>
      <c r="M1325" s="662">
        <v>0</v>
      </c>
      <c r="N1325" s="661">
        <v>2</v>
      </c>
      <c r="O1325" s="742">
        <v>0.5</v>
      </c>
      <c r="P1325" s="662"/>
      <c r="Q1325" s="677"/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50</v>
      </c>
      <c r="B1326" s="661" t="s">
        <v>580</v>
      </c>
      <c r="C1326" s="661">
        <v>89301502</v>
      </c>
      <c r="D1326" s="740" t="s">
        <v>4514</v>
      </c>
      <c r="E1326" s="741" t="s">
        <v>3101</v>
      </c>
      <c r="F1326" s="661" t="s">
        <v>3085</v>
      </c>
      <c r="G1326" s="661" t="s">
        <v>3291</v>
      </c>
      <c r="H1326" s="661" t="s">
        <v>1608</v>
      </c>
      <c r="I1326" s="661" t="s">
        <v>3292</v>
      </c>
      <c r="J1326" s="661" t="s">
        <v>3293</v>
      </c>
      <c r="K1326" s="661" t="s">
        <v>3294</v>
      </c>
      <c r="L1326" s="662">
        <v>525.88</v>
      </c>
      <c r="M1326" s="662">
        <v>525.88</v>
      </c>
      <c r="N1326" s="661">
        <v>1</v>
      </c>
      <c r="O1326" s="742">
        <v>1</v>
      </c>
      <c r="P1326" s="662">
        <v>525.88</v>
      </c>
      <c r="Q1326" s="677">
        <v>1</v>
      </c>
      <c r="R1326" s="661">
        <v>1</v>
      </c>
      <c r="S1326" s="677">
        <v>1</v>
      </c>
      <c r="T1326" s="742">
        <v>1</v>
      </c>
      <c r="U1326" s="700">
        <v>1</v>
      </c>
    </row>
    <row r="1327" spans="1:21" ht="14.4" customHeight="1" x14ac:dyDescent="0.3">
      <c r="A1327" s="660">
        <v>50</v>
      </c>
      <c r="B1327" s="661" t="s">
        <v>580</v>
      </c>
      <c r="C1327" s="661">
        <v>89301502</v>
      </c>
      <c r="D1327" s="740" t="s">
        <v>4514</v>
      </c>
      <c r="E1327" s="741" t="s">
        <v>3101</v>
      </c>
      <c r="F1327" s="661" t="s">
        <v>3085</v>
      </c>
      <c r="G1327" s="661" t="s">
        <v>3291</v>
      </c>
      <c r="H1327" s="661" t="s">
        <v>581</v>
      </c>
      <c r="I1327" s="661" t="s">
        <v>3785</v>
      </c>
      <c r="J1327" s="661" t="s">
        <v>3786</v>
      </c>
      <c r="K1327" s="661" t="s">
        <v>3787</v>
      </c>
      <c r="L1327" s="662">
        <v>157.76</v>
      </c>
      <c r="M1327" s="662">
        <v>631.04</v>
      </c>
      <c r="N1327" s="661">
        <v>4</v>
      </c>
      <c r="O1327" s="742">
        <v>1</v>
      </c>
      <c r="P1327" s="662">
        <v>631.04</v>
      </c>
      <c r="Q1327" s="677">
        <v>1</v>
      </c>
      <c r="R1327" s="661">
        <v>4</v>
      </c>
      <c r="S1327" s="677">
        <v>1</v>
      </c>
      <c r="T1327" s="742">
        <v>1</v>
      </c>
      <c r="U1327" s="700">
        <v>1</v>
      </c>
    </row>
    <row r="1328" spans="1:21" ht="14.4" customHeight="1" x14ac:dyDescent="0.3">
      <c r="A1328" s="660">
        <v>50</v>
      </c>
      <c r="B1328" s="661" t="s">
        <v>580</v>
      </c>
      <c r="C1328" s="661">
        <v>89301502</v>
      </c>
      <c r="D1328" s="740" t="s">
        <v>4514</v>
      </c>
      <c r="E1328" s="741" t="s">
        <v>3101</v>
      </c>
      <c r="F1328" s="661" t="s">
        <v>3085</v>
      </c>
      <c r="G1328" s="661" t="s">
        <v>3291</v>
      </c>
      <c r="H1328" s="661" t="s">
        <v>581</v>
      </c>
      <c r="I1328" s="661" t="s">
        <v>4337</v>
      </c>
      <c r="J1328" s="661" t="s">
        <v>3786</v>
      </c>
      <c r="K1328" s="661" t="s">
        <v>4338</v>
      </c>
      <c r="L1328" s="662">
        <v>525.88</v>
      </c>
      <c r="M1328" s="662">
        <v>2103.52</v>
      </c>
      <c r="N1328" s="661">
        <v>4</v>
      </c>
      <c r="O1328" s="742">
        <v>2.5</v>
      </c>
      <c r="P1328" s="662">
        <v>525.88</v>
      </c>
      <c r="Q1328" s="677">
        <v>0.25</v>
      </c>
      <c r="R1328" s="661">
        <v>1</v>
      </c>
      <c r="S1328" s="677">
        <v>0.25</v>
      </c>
      <c r="T1328" s="742">
        <v>0.5</v>
      </c>
      <c r="U1328" s="700">
        <v>0.2</v>
      </c>
    </row>
    <row r="1329" spans="1:21" ht="14.4" customHeight="1" x14ac:dyDescent="0.3">
      <c r="A1329" s="660">
        <v>50</v>
      </c>
      <c r="B1329" s="661" t="s">
        <v>580</v>
      </c>
      <c r="C1329" s="661">
        <v>89301502</v>
      </c>
      <c r="D1329" s="740" t="s">
        <v>4514</v>
      </c>
      <c r="E1329" s="741" t="s">
        <v>3101</v>
      </c>
      <c r="F1329" s="661" t="s">
        <v>3085</v>
      </c>
      <c r="G1329" s="661" t="s">
        <v>3192</v>
      </c>
      <c r="H1329" s="661" t="s">
        <v>1608</v>
      </c>
      <c r="I1329" s="661" t="s">
        <v>1824</v>
      </c>
      <c r="J1329" s="661" t="s">
        <v>2950</v>
      </c>
      <c r="K1329" s="661" t="s">
        <v>2951</v>
      </c>
      <c r="L1329" s="662">
        <v>156.25</v>
      </c>
      <c r="M1329" s="662">
        <v>156.25</v>
      </c>
      <c r="N1329" s="661">
        <v>1</v>
      </c>
      <c r="O1329" s="742">
        <v>1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50</v>
      </c>
      <c r="B1330" s="661" t="s">
        <v>580</v>
      </c>
      <c r="C1330" s="661">
        <v>89301502</v>
      </c>
      <c r="D1330" s="740" t="s">
        <v>4514</v>
      </c>
      <c r="E1330" s="741" t="s">
        <v>3101</v>
      </c>
      <c r="F1330" s="661" t="s">
        <v>3085</v>
      </c>
      <c r="G1330" s="661" t="s">
        <v>3192</v>
      </c>
      <c r="H1330" s="661" t="s">
        <v>1608</v>
      </c>
      <c r="I1330" s="661" t="s">
        <v>1824</v>
      </c>
      <c r="J1330" s="661" t="s">
        <v>2950</v>
      </c>
      <c r="K1330" s="661" t="s">
        <v>2951</v>
      </c>
      <c r="L1330" s="662">
        <v>126.09</v>
      </c>
      <c r="M1330" s="662">
        <v>756.54</v>
      </c>
      <c r="N1330" s="661">
        <v>6</v>
      </c>
      <c r="O1330" s="742">
        <v>4.5</v>
      </c>
      <c r="P1330" s="662">
        <v>252.18</v>
      </c>
      <c r="Q1330" s="677">
        <v>0.33333333333333337</v>
      </c>
      <c r="R1330" s="661">
        <v>2</v>
      </c>
      <c r="S1330" s="677">
        <v>0.33333333333333331</v>
      </c>
      <c r="T1330" s="742">
        <v>1</v>
      </c>
      <c r="U1330" s="700">
        <v>0.22222222222222221</v>
      </c>
    </row>
    <row r="1331" spans="1:21" ht="14.4" customHeight="1" x14ac:dyDescent="0.3">
      <c r="A1331" s="660">
        <v>50</v>
      </c>
      <c r="B1331" s="661" t="s">
        <v>580</v>
      </c>
      <c r="C1331" s="661">
        <v>89301502</v>
      </c>
      <c r="D1331" s="740" t="s">
        <v>4514</v>
      </c>
      <c r="E1331" s="741" t="s">
        <v>3101</v>
      </c>
      <c r="F1331" s="661" t="s">
        <v>3085</v>
      </c>
      <c r="G1331" s="661" t="s">
        <v>3192</v>
      </c>
      <c r="H1331" s="661" t="s">
        <v>1608</v>
      </c>
      <c r="I1331" s="661" t="s">
        <v>1751</v>
      </c>
      <c r="J1331" s="661" t="s">
        <v>2952</v>
      </c>
      <c r="K1331" s="661" t="s">
        <v>1160</v>
      </c>
      <c r="L1331" s="662">
        <v>193.14</v>
      </c>
      <c r="M1331" s="662">
        <v>1545.12</v>
      </c>
      <c r="N1331" s="661">
        <v>8</v>
      </c>
      <c r="O1331" s="742">
        <v>3.5</v>
      </c>
      <c r="P1331" s="662">
        <v>772.56</v>
      </c>
      <c r="Q1331" s="677">
        <v>0.5</v>
      </c>
      <c r="R1331" s="661">
        <v>4</v>
      </c>
      <c r="S1331" s="677">
        <v>0.5</v>
      </c>
      <c r="T1331" s="742">
        <v>2</v>
      </c>
      <c r="U1331" s="700">
        <v>0.5714285714285714</v>
      </c>
    </row>
    <row r="1332" spans="1:21" ht="14.4" customHeight="1" x14ac:dyDescent="0.3">
      <c r="A1332" s="660">
        <v>50</v>
      </c>
      <c r="B1332" s="661" t="s">
        <v>580</v>
      </c>
      <c r="C1332" s="661">
        <v>89301502</v>
      </c>
      <c r="D1332" s="740" t="s">
        <v>4514</v>
      </c>
      <c r="E1332" s="741" t="s">
        <v>3101</v>
      </c>
      <c r="F1332" s="661" t="s">
        <v>3085</v>
      </c>
      <c r="G1332" s="661" t="s">
        <v>3828</v>
      </c>
      <c r="H1332" s="661" t="s">
        <v>581</v>
      </c>
      <c r="I1332" s="661" t="s">
        <v>4339</v>
      </c>
      <c r="J1332" s="661" t="s">
        <v>4340</v>
      </c>
      <c r="K1332" s="661" t="s">
        <v>1597</v>
      </c>
      <c r="L1332" s="662">
        <v>0</v>
      </c>
      <c r="M1332" s="662">
        <v>0</v>
      </c>
      <c r="N1332" s="661">
        <v>17</v>
      </c>
      <c r="O1332" s="742">
        <v>4.5</v>
      </c>
      <c r="P1332" s="662"/>
      <c r="Q1332" s="677"/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50</v>
      </c>
      <c r="B1333" s="661" t="s">
        <v>580</v>
      </c>
      <c r="C1333" s="661">
        <v>89301502</v>
      </c>
      <c r="D1333" s="740" t="s">
        <v>4514</v>
      </c>
      <c r="E1333" s="741" t="s">
        <v>3101</v>
      </c>
      <c r="F1333" s="661" t="s">
        <v>3085</v>
      </c>
      <c r="G1333" s="661" t="s">
        <v>3828</v>
      </c>
      <c r="H1333" s="661" t="s">
        <v>581</v>
      </c>
      <c r="I1333" s="661" t="s">
        <v>4341</v>
      </c>
      <c r="J1333" s="661" t="s">
        <v>4340</v>
      </c>
      <c r="K1333" s="661" t="s">
        <v>1597</v>
      </c>
      <c r="L1333" s="662">
        <v>0</v>
      </c>
      <c r="M1333" s="662">
        <v>0</v>
      </c>
      <c r="N1333" s="661">
        <v>2</v>
      </c>
      <c r="O1333" s="742">
        <v>0.5</v>
      </c>
      <c r="P1333" s="662"/>
      <c r="Q1333" s="677"/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50</v>
      </c>
      <c r="B1334" s="661" t="s">
        <v>580</v>
      </c>
      <c r="C1334" s="661">
        <v>89301502</v>
      </c>
      <c r="D1334" s="740" t="s">
        <v>4514</v>
      </c>
      <c r="E1334" s="741" t="s">
        <v>3101</v>
      </c>
      <c r="F1334" s="661" t="s">
        <v>3085</v>
      </c>
      <c r="G1334" s="661" t="s">
        <v>4342</v>
      </c>
      <c r="H1334" s="661" t="s">
        <v>581</v>
      </c>
      <c r="I1334" s="661" t="s">
        <v>4343</v>
      </c>
      <c r="J1334" s="661" t="s">
        <v>4344</v>
      </c>
      <c r="K1334" s="661" t="s">
        <v>4345</v>
      </c>
      <c r="L1334" s="662">
        <v>5582.22</v>
      </c>
      <c r="M1334" s="662">
        <v>39075.54</v>
      </c>
      <c r="N1334" s="661">
        <v>7</v>
      </c>
      <c r="O1334" s="742">
        <v>5.5</v>
      </c>
      <c r="P1334" s="662">
        <v>16746.66</v>
      </c>
      <c r="Q1334" s="677">
        <v>0.42857142857142855</v>
      </c>
      <c r="R1334" s="661">
        <v>3</v>
      </c>
      <c r="S1334" s="677">
        <v>0.42857142857142855</v>
      </c>
      <c r="T1334" s="742">
        <v>2.5</v>
      </c>
      <c r="U1334" s="700">
        <v>0.45454545454545453</v>
      </c>
    </row>
    <row r="1335" spans="1:21" ht="14.4" customHeight="1" x14ac:dyDescent="0.3">
      <c r="A1335" s="660">
        <v>50</v>
      </c>
      <c r="B1335" s="661" t="s">
        <v>580</v>
      </c>
      <c r="C1335" s="661">
        <v>89301502</v>
      </c>
      <c r="D1335" s="740" t="s">
        <v>4514</v>
      </c>
      <c r="E1335" s="741" t="s">
        <v>3101</v>
      </c>
      <c r="F1335" s="661" t="s">
        <v>3085</v>
      </c>
      <c r="G1335" s="661" t="s">
        <v>4346</v>
      </c>
      <c r="H1335" s="661" t="s">
        <v>581</v>
      </c>
      <c r="I1335" s="661" t="s">
        <v>4347</v>
      </c>
      <c r="J1335" s="661" t="s">
        <v>4348</v>
      </c>
      <c r="K1335" s="661" t="s">
        <v>2590</v>
      </c>
      <c r="L1335" s="662">
        <v>0</v>
      </c>
      <c r="M1335" s="662">
        <v>0</v>
      </c>
      <c r="N1335" s="661">
        <v>3</v>
      </c>
      <c r="O1335" s="742">
        <v>1</v>
      </c>
      <c r="P1335" s="662"/>
      <c r="Q1335" s="677"/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50</v>
      </c>
      <c r="B1336" s="661" t="s">
        <v>580</v>
      </c>
      <c r="C1336" s="661">
        <v>89301502</v>
      </c>
      <c r="D1336" s="740" t="s">
        <v>4514</v>
      </c>
      <c r="E1336" s="741" t="s">
        <v>3101</v>
      </c>
      <c r="F1336" s="661" t="s">
        <v>3085</v>
      </c>
      <c r="G1336" s="661" t="s">
        <v>4349</v>
      </c>
      <c r="H1336" s="661" t="s">
        <v>581</v>
      </c>
      <c r="I1336" s="661" t="s">
        <v>4350</v>
      </c>
      <c r="J1336" s="661" t="s">
        <v>4351</v>
      </c>
      <c r="K1336" s="661" t="s">
        <v>4352</v>
      </c>
      <c r="L1336" s="662">
        <v>0</v>
      </c>
      <c r="M1336" s="662">
        <v>0</v>
      </c>
      <c r="N1336" s="661">
        <v>2</v>
      </c>
      <c r="O1336" s="742">
        <v>0.5</v>
      </c>
      <c r="P1336" s="662"/>
      <c r="Q1336" s="677"/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50</v>
      </c>
      <c r="B1337" s="661" t="s">
        <v>580</v>
      </c>
      <c r="C1337" s="661">
        <v>89301502</v>
      </c>
      <c r="D1337" s="740" t="s">
        <v>4514</v>
      </c>
      <c r="E1337" s="741" t="s">
        <v>3101</v>
      </c>
      <c r="F1337" s="661" t="s">
        <v>3085</v>
      </c>
      <c r="G1337" s="661" t="s">
        <v>4349</v>
      </c>
      <c r="H1337" s="661" t="s">
        <v>581</v>
      </c>
      <c r="I1337" s="661" t="s">
        <v>4353</v>
      </c>
      <c r="J1337" s="661" t="s">
        <v>4354</v>
      </c>
      <c r="K1337" s="661" t="s">
        <v>4352</v>
      </c>
      <c r="L1337" s="662">
        <v>0.22</v>
      </c>
      <c r="M1337" s="662">
        <v>0.44</v>
      </c>
      <c r="N1337" s="661">
        <v>2</v>
      </c>
      <c r="O1337" s="742">
        <v>2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50</v>
      </c>
      <c r="B1338" s="661" t="s">
        <v>580</v>
      </c>
      <c r="C1338" s="661">
        <v>89301502</v>
      </c>
      <c r="D1338" s="740" t="s">
        <v>4514</v>
      </c>
      <c r="E1338" s="741" t="s">
        <v>3101</v>
      </c>
      <c r="F1338" s="661" t="s">
        <v>3085</v>
      </c>
      <c r="G1338" s="661" t="s">
        <v>4355</v>
      </c>
      <c r="H1338" s="661" t="s">
        <v>1608</v>
      </c>
      <c r="I1338" s="661" t="s">
        <v>4356</v>
      </c>
      <c r="J1338" s="661" t="s">
        <v>4357</v>
      </c>
      <c r="K1338" s="661" t="s">
        <v>4358</v>
      </c>
      <c r="L1338" s="662">
        <v>1309.48</v>
      </c>
      <c r="M1338" s="662">
        <v>3928.44</v>
      </c>
      <c r="N1338" s="661">
        <v>3</v>
      </c>
      <c r="O1338" s="742">
        <v>2.5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50</v>
      </c>
      <c r="B1339" s="661" t="s">
        <v>580</v>
      </c>
      <c r="C1339" s="661">
        <v>89301502</v>
      </c>
      <c r="D1339" s="740" t="s">
        <v>4514</v>
      </c>
      <c r="E1339" s="741" t="s">
        <v>3101</v>
      </c>
      <c r="F1339" s="661" t="s">
        <v>3086</v>
      </c>
      <c r="G1339" s="661" t="s">
        <v>3317</v>
      </c>
      <c r="H1339" s="661" t="s">
        <v>581</v>
      </c>
      <c r="I1339" s="661" t="s">
        <v>4359</v>
      </c>
      <c r="J1339" s="661" t="s">
        <v>3319</v>
      </c>
      <c r="K1339" s="661"/>
      <c r="L1339" s="662">
        <v>0</v>
      </c>
      <c r="M1339" s="662">
        <v>0</v>
      </c>
      <c r="N1339" s="661">
        <v>3</v>
      </c>
      <c r="O1339" s="742">
        <v>1.5</v>
      </c>
      <c r="P1339" s="662">
        <v>0</v>
      </c>
      <c r="Q1339" s="677"/>
      <c r="R1339" s="661">
        <v>2</v>
      </c>
      <c r="S1339" s="677">
        <v>0.66666666666666663</v>
      </c>
      <c r="T1339" s="742">
        <v>1</v>
      </c>
      <c r="U1339" s="700">
        <v>0.66666666666666663</v>
      </c>
    </row>
    <row r="1340" spans="1:21" ht="14.4" customHeight="1" x14ac:dyDescent="0.3">
      <c r="A1340" s="660">
        <v>50</v>
      </c>
      <c r="B1340" s="661" t="s">
        <v>580</v>
      </c>
      <c r="C1340" s="661">
        <v>89301502</v>
      </c>
      <c r="D1340" s="740" t="s">
        <v>4514</v>
      </c>
      <c r="E1340" s="741" t="s">
        <v>3101</v>
      </c>
      <c r="F1340" s="661" t="s">
        <v>3086</v>
      </c>
      <c r="G1340" s="661" t="s">
        <v>3317</v>
      </c>
      <c r="H1340" s="661" t="s">
        <v>581</v>
      </c>
      <c r="I1340" s="661" t="s">
        <v>4360</v>
      </c>
      <c r="J1340" s="661" t="s">
        <v>3319</v>
      </c>
      <c r="K1340" s="661"/>
      <c r="L1340" s="662">
        <v>0</v>
      </c>
      <c r="M1340" s="662">
        <v>0</v>
      </c>
      <c r="N1340" s="661">
        <v>1</v>
      </c>
      <c r="O1340" s="742">
        <v>0.5</v>
      </c>
      <c r="P1340" s="662"/>
      <c r="Q1340" s="677"/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50</v>
      </c>
      <c r="B1341" s="661" t="s">
        <v>580</v>
      </c>
      <c r="C1341" s="661">
        <v>89301502</v>
      </c>
      <c r="D1341" s="740" t="s">
        <v>4514</v>
      </c>
      <c r="E1341" s="741" t="s">
        <v>3101</v>
      </c>
      <c r="F1341" s="661" t="s">
        <v>3086</v>
      </c>
      <c r="G1341" s="661" t="s">
        <v>3317</v>
      </c>
      <c r="H1341" s="661" t="s">
        <v>581</v>
      </c>
      <c r="I1341" s="661" t="s">
        <v>4361</v>
      </c>
      <c r="J1341" s="661" t="s">
        <v>3319</v>
      </c>
      <c r="K1341" s="661"/>
      <c r="L1341" s="662">
        <v>0</v>
      </c>
      <c r="M1341" s="662">
        <v>0</v>
      </c>
      <c r="N1341" s="661">
        <v>1</v>
      </c>
      <c r="O1341" s="742">
        <v>1</v>
      </c>
      <c r="P1341" s="662">
        <v>0</v>
      </c>
      <c r="Q1341" s="677"/>
      <c r="R1341" s="661">
        <v>1</v>
      </c>
      <c r="S1341" s="677">
        <v>1</v>
      </c>
      <c r="T1341" s="742">
        <v>1</v>
      </c>
      <c r="U1341" s="700">
        <v>1</v>
      </c>
    </row>
    <row r="1342" spans="1:21" ht="14.4" customHeight="1" x14ac:dyDescent="0.3">
      <c r="A1342" s="660">
        <v>50</v>
      </c>
      <c r="B1342" s="661" t="s">
        <v>580</v>
      </c>
      <c r="C1342" s="661">
        <v>89301502</v>
      </c>
      <c r="D1342" s="740" t="s">
        <v>4514</v>
      </c>
      <c r="E1342" s="741" t="s">
        <v>3101</v>
      </c>
      <c r="F1342" s="661" t="s">
        <v>3087</v>
      </c>
      <c r="G1342" s="661" t="s">
        <v>3953</v>
      </c>
      <c r="H1342" s="661" t="s">
        <v>581</v>
      </c>
      <c r="I1342" s="661" t="s">
        <v>4362</v>
      </c>
      <c r="J1342" s="661" t="s">
        <v>4363</v>
      </c>
      <c r="K1342" s="661" t="s">
        <v>4364</v>
      </c>
      <c r="L1342" s="662">
        <v>586</v>
      </c>
      <c r="M1342" s="662">
        <v>586</v>
      </c>
      <c r="N1342" s="661">
        <v>1</v>
      </c>
      <c r="O1342" s="742">
        <v>1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50</v>
      </c>
      <c r="B1343" s="661" t="s">
        <v>580</v>
      </c>
      <c r="C1343" s="661">
        <v>89301502</v>
      </c>
      <c r="D1343" s="740" t="s">
        <v>4514</v>
      </c>
      <c r="E1343" s="741" t="s">
        <v>3101</v>
      </c>
      <c r="F1343" s="661" t="s">
        <v>3087</v>
      </c>
      <c r="G1343" s="661" t="s">
        <v>3957</v>
      </c>
      <c r="H1343" s="661" t="s">
        <v>581</v>
      </c>
      <c r="I1343" s="661" t="s">
        <v>3958</v>
      </c>
      <c r="J1343" s="661" t="s">
        <v>3959</v>
      </c>
      <c r="K1343" s="661" t="s">
        <v>3960</v>
      </c>
      <c r="L1343" s="662">
        <v>38.97</v>
      </c>
      <c r="M1343" s="662">
        <v>25096.680000000011</v>
      </c>
      <c r="N1343" s="661">
        <v>644</v>
      </c>
      <c r="O1343" s="742">
        <v>158.5</v>
      </c>
      <c r="P1343" s="662">
        <v>23927.580000000013</v>
      </c>
      <c r="Q1343" s="677">
        <v>0.95341614906832306</v>
      </c>
      <c r="R1343" s="661">
        <v>614</v>
      </c>
      <c r="S1343" s="677">
        <v>0.95341614906832295</v>
      </c>
      <c r="T1343" s="742">
        <v>153.5</v>
      </c>
      <c r="U1343" s="700">
        <v>0.96845425867507884</v>
      </c>
    </row>
    <row r="1344" spans="1:21" ht="14.4" customHeight="1" x14ac:dyDescent="0.3">
      <c r="A1344" s="660">
        <v>50</v>
      </c>
      <c r="B1344" s="661" t="s">
        <v>580</v>
      </c>
      <c r="C1344" s="661">
        <v>89301502</v>
      </c>
      <c r="D1344" s="740" t="s">
        <v>4514</v>
      </c>
      <c r="E1344" s="741" t="s">
        <v>3101</v>
      </c>
      <c r="F1344" s="661" t="s">
        <v>3087</v>
      </c>
      <c r="G1344" s="661" t="s">
        <v>3957</v>
      </c>
      <c r="H1344" s="661" t="s">
        <v>581</v>
      </c>
      <c r="I1344" s="661" t="s">
        <v>4365</v>
      </c>
      <c r="J1344" s="661" t="s">
        <v>3959</v>
      </c>
      <c r="K1344" s="661" t="s">
        <v>4366</v>
      </c>
      <c r="L1344" s="662">
        <v>29.43</v>
      </c>
      <c r="M1344" s="662">
        <v>117.72</v>
      </c>
      <c r="N1344" s="661">
        <v>4</v>
      </c>
      <c r="O1344" s="742">
        <v>1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50</v>
      </c>
      <c r="B1345" s="661" t="s">
        <v>580</v>
      </c>
      <c r="C1345" s="661">
        <v>89301502</v>
      </c>
      <c r="D1345" s="740" t="s">
        <v>4514</v>
      </c>
      <c r="E1345" s="741" t="s">
        <v>3101</v>
      </c>
      <c r="F1345" s="661" t="s">
        <v>3087</v>
      </c>
      <c r="G1345" s="661" t="s">
        <v>3957</v>
      </c>
      <c r="H1345" s="661" t="s">
        <v>581</v>
      </c>
      <c r="I1345" s="661" t="s">
        <v>4367</v>
      </c>
      <c r="J1345" s="661" t="s">
        <v>3959</v>
      </c>
      <c r="K1345" s="661" t="s">
        <v>4368</v>
      </c>
      <c r="L1345" s="662">
        <v>26.74</v>
      </c>
      <c r="M1345" s="662">
        <v>106.96</v>
      </c>
      <c r="N1345" s="661">
        <v>4</v>
      </c>
      <c r="O1345" s="742">
        <v>1</v>
      </c>
      <c r="P1345" s="662"/>
      <c r="Q1345" s="677">
        <v>0</v>
      </c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50</v>
      </c>
      <c r="B1346" s="661" t="s">
        <v>580</v>
      </c>
      <c r="C1346" s="661">
        <v>89301502</v>
      </c>
      <c r="D1346" s="740" t="s">
        <v>4514</v>
      </c>
      <c r="E1346" s="741" t="s">
        <v>3101</v>
      </c>
      <c r="F1346" s="661" t="s">
        <v>3087</v>
      </c>
      <c r="G1346" s="661" t="s">
        <v>3957</v>
      </c>
      <c r="H1346" s="661" t="s">
        <v>581</v>
      </c>
      <c r="I1346" s="661" t="s">
        <v>4369</v>
      </c>
      <c r="J1346" s="661" t="s">
        <v>4370</v>
      </c>
      <c r="K1346" s="661" t="s">
        <v>4371</v>
      </c>
      <c r="L1346" s="662">
        <v>22.07</v>
      </c>
      <c r="M1346" s="662">
        <v>88.28</v>
      </c>
      <c r="N1346" s="661">
        <v>4</v>
      </c>
      <c r="O1346" s="742">
        <v>1</v>
      </c>
      <c r="P1346" s="662"/>
      <c r="Q1346" s="677">
        <v>0</v>
      </c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50</v>
      </c>
      <c r="B1347" s="661" t="s">
        <v>580</v>
      </c>
      <c r="C1347" s="661">
        <v>89301502</v>
      </c>
      <c r="D1347" s="740" t="s">
        <v>4514</v>
      </c>
      <c r="E1347" s="741" t="s">
        <v>3101</v>
      </c>
      <c r="F1347" s="661" t="s">
        <v>3087</v>
      </c>
      <c r="G1347" s="661" t="s">
        <v>3961</v>
      </c>
      <c r="H1347" s="661" t="s">
        <v>581</v>
      </c>
      <c r="I1347" s="661" t="s">
        <v>3962</v>
      </c>
      <c r="J1347" s="661" t="s">
        <v>3963</v>
      </c>
      <c r="K1347" s="661" t="s">
        <v>3964</v>
      </c>
      <c r="L1347" s="662">
        <v>378.48</v>
      </c>
      <c r="M1347" s="662">
        <v>16274.639999999989</v>
      </c>
      <c r="N1347" s="661">
        <v>43</v>
      </c>
      <c r="O1347" s="742">
        <v>43</v>
      </c>
      <c r="P1347" s="662">
        <v>15517.679999999988</v>
      </c>
      <c r="Q1347" s="677">
        <v>0.95348837209302317</v>
      </c>
      <c r="R1347" s="661">
        <v>41</v>
      </c>
      <c r="S1347" s="677">
        <v>0.95348837209302328</v>
      </c>
      <c r="T1347" s="742">
        <v>41</v>
      </c>
      <c r="U1347" s="700">
        <v>0.95348837209302328</v>
      </c>
    </row>
    <row r="1348" spans="1:21" ht="14.4" customHeight="1" x14ac:dyDescent="0.3">
      <c r="A1348" s="660">
        <v>50</v>
      </c>
      <c r="B1348" s="661" t="s">
        <v>580</v>
      </c>
      <c r="C1348" s="661">
        <v>89301502</v>
      </c>
      <c r="D1348" s="740" t="s">
        <v>4514</v>
      </c>
      <c r="E1348" s="741" t="s">
        <v>3101</v>
      </c>
      <c r="F1348" s="661" t="s">
        <v>3087</v>
      </c>
      <c r="G1348" s="661" t="s">
        <v>3961</v>
      </c>
      <c r="H1348" s="661" t="s">
        <v>581</v>
      </c>
      <c r="I1348" s="661" t="s">
        <v>3965</v>
      </c>
      <c r="J1348" s="661" t="s">
        <v>3966</v>
      </c>
      <c r="K1348" s="661" t="s">
        <v>3967</v>
      </c>
      <c r="L1348" s="662">
        <v>378.48</v>
      </c>
      <c r="M1348" s="662">
        <v>18923.999999999993</v>
      </c>
      <c r="N1348" s="661">
        <v>50</v>
      </c>
      <c r="O1348" s="742">
        <v>30</v>
      </c>
      <c r="P1348" s="662">
        <v>18923.999999999993</v>
      </c>
      <c r="Q1348" s="677">
        <v>1</v>
      </c>
      <c r="R1348" s="661">
        <v>50</v>
      </c>
      <c r="S1348" s="677">
        <v>1</v>
      </c>
      <c r="T1348" s="742">
        <v>30</v>
      </c>
      <c r="U1348" s="700">
        <v>1</v>
      </c>
    </row>
    <row r="1349" spans="1:21" ht="14.4" customHeight="1" x14ac:dyDescent="0.3">
      <c r="A1349" s="660">
        <v>50</v>
      </c>
      <c r="B1349" s="661" t="s">
        <v>580</v>
      </c>
      <c r="C1349" s="661">
        <v>89301502</v>
      </c>
      <c r="D1349" s="740" t="s">
        <v>4514</v>
      </c>
      <c r="E1349" s="741" t="s">
        <v>3101</v>
      </c>
      <c r="F1349" s="661" t="s">
        <v>3087</v>
      </c>
      <c r="G1349" s="661" t="s">
        <v>3968</v>
      </c>
      <c r="H1349" s="661" t="s">
        <v>581</v>
      </c>
      <c r="I1349" s="661" t="s">
        <v>3958</v>
      </c>
      <c r="J1349" s="661" t="s">
        <v>3959</v>
      </c>
      <c r="K1349" s="661" t="s">
        <v>3960</v>
      </c>
      <c r="L1349" s="662">
        <v>38.97</v>
      </c>
      <c r="M1349" s="662">
        <v>5144.0400000000027</v>
      </c>
      <c r="N1349" s="661">
        <v>132</v>
      </c>
      <c r="O1349" s="742">
        <v>33</v>
      </c>
      <c r="P1349" s="662">
        <v>4988.1600000000026</v>
      </c>
      <c r="Q1349" s="677">
        <v>0.96969696969696972</v>
      </c>
      <c r="R1349" s="661">
        <v>128</v>
      </c>
      <c r="S1349" s="677">
        <v>0.96969696969696972</v>
      </c>
      <c r="T1349" s="742">
        <v>32</v>
      </c>
      <c r="U1349" s="700">
        <v>0.96969696969696972</v>
      </c>
    </row>
    <row r="1350" spans="1:21" ht="14.4" customHeight="1" x14ac:dyDescent="0.3">
      <c r="A1350" s="660">
        <v>50</v>
      </c>
      <c r="B1350" s="661" t="s">
        <v>580</v>
      </c>
      <c r="C1350" s="661">
        <v>89301502</v>
      </c>
      <c r="D1350" s="740" t="s">
        <v>4514</v>
      </c>
      <c r="E1350" s="741" t="s">
        <v>3101</v>
      </c>
      <c r="F1350" s="661" t="s">
        <v>3087</v>
      </c>
      <c r="G1350" s="661" t="s">
        <v>4372</v>
      </c>
      <c r="H1350" s="661" t="s">
        <v>581</v>
      </c>
      <c r="I1350" s="661" t="s">
        <v>4373</v>
      </c>
      <c r="J1350" s="661" t="s">
        <v>4374</v>
      </c>
      <c r="K1350" s="661" t="s">
        <v>4375</v>
      </c>
      <c r="L1350" s="662">
        <v>410</v>
      </c>
      <c r="M1350" s="662">
        <v>820</v>
      </c>
      <c r="N1350" s="661">
        <v>2</v>
      </c>
      <c r="O1350" s="742">
        <v>2</v>
      </c>
      <c r="P1350" s="662"/>
      <c r="Q1350" s="677">
        <v>0</v>
      </c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50</v>
      </c>
      <c r="B1351" s="661" t="s">
        <v>580</v>
      </c>
      <c r="C1351" s="661">
        <v>89301502</v>
      </c>
      <c r="D1351" s="740" t="s">
        <v>4514</v>
      </c>
      <c r="E1351" s="741" t="s">
        <v>3101</v>
      </c>
      <c r="F1351" s="661" t="s">
        <v>3087</v>
      </c>
      <c r="G1351" s="661" t="s">
        <v>3969</v>
      </c>
      <c r="H1351" s="661" t="s">
        <v>581</v>
      </c>
      <c r="I1351" s="661" t="s">
        <v>3962</v>
      </c>
      <c r="J1351" s="661" t="s">
        <v>3963</v>
      </c>
      <c r="K1351" s="661" t="s">
        <v>3964</v>
      </c>
      <c r="L1351" s="662">
        <v>378.48</v>
      </c>
      <c r="M1351" s="662">
        <v>2270.88</v>
      </c>
      <c r="N1351" s="661">
        <v>6</v>
      </c>
      <c r="O1351" s="742">
        <v>6</v>
      </c>
      <c r="P1351" s="662">
        <v>2270.88</v>
      </c>
      <c r="Q1351" s="677">
        <v>1</v>
      </c>
      <c r="R1351" s="661">
        <v>6</v>
      </c>
      <c r="S1351" s="677">
        <v>1</v>
      </c>
      <c r="T1351" s="742">
        <v>6</v>
      </c>
      <c r="U1351" s="700">
        <v>1</v>
      </c>
    </row>
    <row r="1352" spans="1:21" ht="14.4" customHeight="1" x14ac:dyDescent="0.3">
      <c r="A1352" s="660">
        <v>50</v>
      </c>
      <c r="B1352" s="661" t="s">
        <v>580</v>
      </c>
      <c r="C1352" s="661">
        <v>89301502</v>
      </c>
      <c r="D1352" s="740" t="s">
        <v>4514</v>
      </c>
      <c r="E1352" s="741" t="s">
        <v>3101</v>
      </c>
      <c r="F1352" s="661" t="s">
        <v>3087</v>
      </c>
      <c r="G1352" s="661" t="s">
        <v>3969</v>
      </c>
      <c r="H1352" s="661" t="s">
        <v>581</v>
      </c>
      <c r="I1352" s="661" t="s">
        <v>3965</v>
      </c>
      <c r="J1352" s="661" t="s">
        <v>3966</v>
      </c>
      <c r="K1352" s="661" t="s">
        <v>3967</v>
      </c>
      <c r="L1352" s="662">
        <v>378.48</v>
      </c>
      <c r="M1352" s="662">
        <v>2270.88</v>
      </c>
      <c r="N1352" s="661">
        <v>6</v>
      </c>
      <c r="O1352" s="742">
        <v>6</v>
      </c>
      <c r="P1352" s="662">
        <v>1892.4</v>
      </c>
      <c r="Q1352" s="677">
        <v>0.83333333333333337</v>
      </c>
      <c r="R1352" s="661">
        <v>5</v>
      </c>
      <c r="S1352" s="677">
        <v>0.83333333333333337</v>
      </c>
      <c r="T1352" s="742">
        <v>5</v>
      </c>
      <c r="U1352" s="700">
        <v>0.83333333333333337</v>
      </c>
    </row>
    <row r="1353" spans="1:21" ht="14.4" customHeight="1" x14ac:dyDescent="0.3">
      <c r="A1353" s="660">
        <v>50</v>
      </c>
      <c r="B1353" s="661" t="s">
        <v>580</v>
      </c>
      <c r="C1353" s="661">
        <v>89301502</v>
      </c>
      <c r="D1353" s="740" t="s">
        <v>4514</v>
      </c>
      <c r="E1353" s="741" t="s">
        <v>3102</v>
      </c>
      <c r="F1353" s="661" t="s">
        <v>3085</v>
      </c>
      <c r="G1353" s="661" t="s">
        <v>3109</v>
      </c>
      <c r="H1353" s="661" t="s">
        <v>1608</v>
      </c>
      <c r="I1353" s="661" t="s">
        <v>1627</v>
      </c>
      <c r="J1353" s="661" t="s">
        <v>1628</v>
      </c>
      <c r="K1353" s="661" t="s">
        <v>2960</v>
      </c>
      <c r="L1353" s="662">
        <v>75.28</v>
      </c>
      <c r="M1353" s="662">
        <v>225.84</v>
      </c>
      <c r="N1353" s="661">
        <v>3</v>
      </c>
      <c r="O1353" s="742">
        <v>0.5</v>
      </c>
      <c r="P1353" s="662">
        <v>225.84</v>
      </c>
      <c r="Q1353" s="677">
        <v>1</v>
      </c>
      <c r="R1353" s="661">
        <v>3</v>
      </c>
      <c r="S1353" s="677">
        <v>1</v>
      </c>
      <c r="T1353" s="742">
        <v>0.5</v>
      </c>
      <c r="U1353" s="700">
        <v>1</v>
      </c>
    </row>
    <row r="1354" spans="1:21" ht="14.4" customHeight="1" x14ac:dyDescent="0.3">
      <c r="A1354" s="660">
        <v>50</v>
      </c>
      <c r="B1354" s="661" t="s">
        <v>580</v>
      </c>
      <c r="C1354" s="661">
        <v>89301502</v>
      </c>
      <c r="D1354" s="740" t="s">
        <v>4514</v>
      </c>
      <c r="E1354" s="741" t="s">
        <v>3102</v>
      </c>
      <c r="F1354" s="661" t="s">
        <v>3085</v>
      </c>
      <c r="G1354" s="661" t="s">
        <v>3109</v>
      </c>
      <c r="H1354" s="661" t="s">
        <v>1608</v>
      </c>
      <c r="I1354" s="661" t="s">
        <v>1631</v>
      </c>
      <c r="J1354" s="661" t="s">
        <v>1628</v>
      </c>
      <c r="K1354" s="661" t="s">
        <v>2961</v>
      </c>
      <c r="L1354" s="662">
        <v>150.55000000000001</v>
      </c>
      <c r="M1354" s="662">
        <v>150.55000000000001</v>
      </c>
      <c r="N1354" s="661">
        <v>1</v>
      </c>
      <c r="O1354" s="742">
        <v>0.5</v>
      </c>
      <c r="P1354" s="662"/>
      <c r="Q1354" s="677">
        <v>0</v>
      </c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50</v>
      </c>
      <c r="B1355" s="661" t="s">
        <v>580</v>
      </c>
      <c r="C1355" s="661">
        <v>89301502</v>
      </c>
      <c r="D1355" s="740" t="s">
        <v>4514</v>
      </c>
      <c r="E1355" s="741" t="s">
        <v>3102</v>
      </c>
      <c r="F1355" s="661" t="s">
        <v>3085</v>
      </c>
      <c r="G1355" s="661" t="s">
        <v>3801</v>
      </c>
      <c r="H1355" s="661" t="s">
        <v>581</v>
      </c>
      <c r="I1355" s="661" t="s">
        <v>2689</v>
      </c>
      <c r="J1355" s="661" t="s">
        <v>2690</v>
      </c>
      <c r="K1355" s="661" t="s">
        <v>4114</v>
      </c>
      <c r="L1355" s="662">
        <v>68.819999999999993</v>
      </c>
      <c r="M1355" s="662">
        <v>137.63999999999999</v>
      </c>
      <c r="N1355" s="661">
        <v>2</v>
      </c>
      <c r="O1355" s="742">
        <v>1</v>
      </c>
      <c r="P1355" s="662">
        <v>137.63999999999999</v>
      </c>
      <c r="Q1355" s="677">
        <v>1</v>
      </c>
      <c r="R1355" s="661">
        <v>2</v>
      </c>
      <c r="S1355" s="677">
        <v>1</v>
      </c>
      <c r="T1355" s="742">
        <v>1</v>
      </c>
      <c r="U1355" s="700">
        <v>1</v>
      </c>
    </row>
    <row r="1356" spans="1:21" ht="14.4" customHeight="1" x14ac:dyDescent="0.3">
      <c r="A1356" s="660">
        <v>50</v>
      </c>
      <c r="B1356" s="661" t="s">
        <v>580</v>
      </c>
      <c r="C1356" s="661">
        <v>89301502</v>
      </c>
      <c r="D1356" s="740" t="s">
        <v>4514</v>
      </c>
      <c r="E1356" s="741" t="s">
        <v>3102</v>
      </c>
      <c r="F1356" s="661" t="s">
        <v>3085</v>
      </c>
      <c r="G1356" s="661" t="s">
        <v>3115</v>
      </c>
      <c r="H1356" s="661" t="s">
        <v>1608</v>
      </c>
      <c r="I1356" s="661" t="s">
        <v>1747</v>
      </c>
      <c r="J1356" s="661" t="s">
        <v>1748</v>
      </c>
      <c r="K1356" s="661" t="s">
        <v>2981</v>
      </c>
      <c r="L1356" s="662">
        <v>435.3</v>
      </c>
      <c r="M1356" s="662">
        <v>1305.9000000000001</v>
      </c>
      <c r="N1356" s="661">
        <v>3</v>
      </c>
      <c r="O1356" s="742">
        <v>2</v>
      </c>
      <c r="P1356" s="662">
        <v>435.3</v>
      </c>
      <c r="Q1356" s="677">
        <v>0.33333333333333331</v>
      </c>
      <c r="R1356" s="661">
        <v>1</v>
      </c>
      <c r="S1356" s="677">
        <v>0.33333333333333331</v>
      </c>
      <c r="T1356" s="742">
        <v>1</v>
      </c>
      <c r="U1356" s="700">
        <v>0.5</v>
      </c>
    </row>
    <row r="1357" spans="1:21" ht="14.4" customHeight="1" x14ac:dyDescent="0.3">
      <c r="A1357" s="660">
        <v>50</v>
      </c>
      <c r="B1357" s="661" t="s">
        <v>580</v>
      </c>
      <c r="C1357" s="661">
        <v>89301502</v>
      </c>
      <c r="D1357" s="740" t="s">
        <v>4514</v>
      </c>
      <c r="E1357" s="741" t="s">
        <v>3102</v>
      </c>
      <c r="F1357" s="661" t="s">
        <v>3085</v>
      </c>
      <c r="G1357" s="661" t="s">
        <v>3116</v>
      </c>
      <c r="H1357" s="661" t="s">
        <v>1608</v>
      </c>
      <c r="I1357" s="661" t="s">
        <v>1684</v>
      </c>
      <c r="J1357" s="661" t="s">
        <v>631</v>
      </c>
      <c r="K1357" s="661" t="s">
        <v>1082</v>
      </c>
      <c r="L1357" s="662">
        <v>44.89</v>
      </c>
      <c r="M1357" s="662">
        <v>134.67000000000002</v>
      </c>
      <c r="N1357" s="661">
        <v>3</v>
      </c>
      <c r="O1357" s="742">
        <v>2.5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50</v>
      </c>
      <c r="B1358" s="661" t="s">
        <v>580</v>
      </c>
      <c r="C1358" s="661">
        <v>89301502</v>
      </c>
      <c r="D1358" s="740" t="s">
        <v>4514</v>
      </c>
      <c r="E1358" s="741" t="s">
        <v>3102</v>
      </c>
      <c r="F1358" s="661" t="s">
        <v>3085</v>
      </c>
      <c r="G1358" s="661" t="s">
        <v>4376</v>
      </c>
      <c r="H1358" s="661" t="s">
        <v>581</v>
      </c>
      <c r="I1358" s="661" t="s">
        <v>4377</v>
      </c>
      <c r="J1358" s="661" t="s">
        <v>4378</v>
      </c>
      <c r="K1358" s="661" t="s">
        <v>3606</v>
      </c>
      <c r="L1358" s="662">
        <v>0</v>
      </c>
      <c r="M1358" s="662">
        <v>0</v>
      </c>
      <c r="N1358" s="661">
        <v>1</v>
      </c>
      <c r="O1358" s="742">
        <v>1</v>
      </c>
      <c r="P1358" s="662">
        <v>0</v>
      </c>
      <c r="Q1358" s="677"/>
      <c r="R1358" s="661">
        <v>1</v>
      </c>
      <c r="S1358" s="677">
        <v>1</v>
      </c>
      <c r="T1358" s="742">
        <v>1</v>
      </c>
      <c r="U1358" s="700">
        <v>1</v>
      </c>
    </row>
    <row r="1359" spans="1:21" ht="14.4" customHeight="1" x14ac:dyDescent="0.3">
      <c r="A1359" s="660">
        <v>50</v>
      </c>
      <c r="B1359" s="661" t="s">
        <v>580</v>
      </c>
      <c r="C1359" s="661">
        <v>89301502</v>
      </c>
      <c r="D1359" s="740" t="s">
        <v>4514</v>
      </c>
      <c r="E1359" s="741" t="s">
        <v>3102</v>
      </c>
      <c r="F1359" s="661" t="s">
        <v>3085</v>
      </c>
      <c r="G1359" s="661" t="s">
        <v>3127</v>
      </c>
      <c r="H1359" s="661" t="s">
        <v>581</v>
      </c>
      <c r="I1359" s="661" t="s">
        <v>1033</v>
      </c>
      <c r="J1359" s="661" t="s">
        <v>3129</v>
      </c>
      <c r="K1359" s="661" t="s">
        <v>3215</v>
      </c>
      <c r="L1359" s="662">
        <v>66.599999999999994</v>
      </c>
      <c r="M1359" s="662">
        <v>266.39999999999998</v>
      </c>
      <c r="N1359" s="661">
        <v>4</v>
      </c>
      <c r="O1359" s="742">
        <v>2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50</v>
      </c>
      <c r="B1360" s="661" t="s">
        <v>580</v>
      </c>
      <c r="C1360" s="661">
        <v>89301502</v>
      </c>
      <c r="D1360" s="740" t="s">
        <v>4514</v>
      </c>
      <c r="E1360" s="741" t="s">
        <v>3102</v>
      </c>
      <c r="F1360" s="661" t="s">
        <v>3085</v>
      </c>
      <c r="G1360" s="661" t="s">
        <v>3805</v>
      </c>
      <c r="H1360" s="661" t="s">
        <v>581</v>
      </c>
      <c r="I1360" s="661" t="s">
        <v>3806</v>
      </c>
      <c r="J1360" s="661" t="s">
        <v>3807</v>
      </c>
      <c r="K1360" s="661" t="s">
        <v>3808</v>
      </c>
      <c r="L1360" s="662">
        <v>163.9</v>
      </c>
      <c r="M1360" s="662">
        <v>655.6</v>
      </c>
      <c r="N1360" s="661">
        <v>4</v>
      </c>
      <c r="O1360" s="742">
        <v>1.5</v>
      </c>
      <c r="P1360" s="662"/>
      <c r="Q1360" s="677">
        <v>0</v>
      </c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50</v>
      </c>
      <c r="B1361" s="661" t="s">
        <v>580</v>
      </c>
      <c r="C1361" s="661">
        <v>89301502</v>
      </c>
      <c r="D1361" s="740" t="s">
        <v>4514</v>
      </c>
      <c r="E1361" s="741" t="s">
        <v>3102</v>
      </c>
      <c r="F1361" s="661" t="s">
        <v>3085</v>
      </c>
      <c r="G1361" s="661" t="s">
        <v>3221</v>
      </c>
      <c r="H1361" s="661" t="s">
        <v>581</v>
      </c>
      <c r="I1361" s="661" t="s">
        <v>4379</v>
      </c>
      <c r="J1361" s="661" t="s">
        <v>4380</v>
      </c>
      <c r="K1361" s="661" t="s">
        <v>4381</v>
      </c>
      <c r="L1361" s="662">
        <v>0</v>
      </c>
      <c r="M1361" s="662">
        <v>0</v>
      </c>
      <c r="N1361" s="661">
        <v>3</v>
      </c>
      <c r="O1361" s="742">
        <v>1</v>
      </c>
      <c r="P1361" s="662"/>
      <c r="Q1361" s="677"/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50</v>
      </c>
      <c r="B1362" s="661" t="s">
        <v>580</v>
      </c>
      <c r="C1362" s="661">
        <v>89301502</v>
      </c>
      <c r="D1362" s="740" t="s">
        <v>4514</v>
      </c>
      <c r="E1362" s="741" t="s">
        <v>3102</v>
      </c>
      <c r="F1362" s="661" t="s">
        <v>3085</v>
      </c>
      <c r="G1362" s="661" t="s">
        <v>3144</v>
      </c>
      <c r="H1362" s="661" t="s">
        <v>1608</v>
      </c>
      <c r="I1362" s="661" t="s">
        <v>1909</v>
      </c>
      <c r="J1362" s="661" t="s">
        <v>1910</v>
      </c>
      <c r="K1362" s="661" t="s">
        <v>1911</v>
      </c>
      <c r="L1362" s="662">
        <v>387.2</v>
      </c>
      <c r="M1362" s="662">
        <v>387.2</v>
      </c>
      <c r="N1362" s="661">
        <v>1</v>
      </c>
      <c r="O1362" s="742">
        <v>0.5</v>
      </c>
      <c r="P1362" s="662"/>
      <c r="Q1362" s="677">
        <v>0</v>
      </c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50</v>
      </c>
      <c r="B1363" s="661" t="s">
        <v>580</v>
      </c>
      <c r="C1363" s="661">
        <v>89301502</v>
      </c>
      <c r="D1363" s="740" t="s">
        <v>4514</v>
      </c>
      <c r="E1363" s="741" t="s">
        <v>3102</v>
      </c>
      <c r="F1363" s="661" t="s">
        <v>3085</v>
      </c>
      <c r="G1363" s="661" t="s">
        <v>3144</v>
      </c>
      <c r="H1363" s="661" t="s">
        <v>1608</v>
      </c>
      <c r="I1363" s="661" t="s">
        <v>3229</v>
      </c>
      <c r="J1363" s="661" t="s">
        <v>1910</v>
      </c>
      <c r="K1363" s="661" t="s">
        <v>3230</v>
      </c>
      <c r="L1363" s="662">
        <v>195.36</v>
      </c>
      <c r="M1363" s="662">
        <v>390.72</v>
      </c>
      <c r="N1363" s="661">
        <v>2</v>
      </c>
      <c r="O1363" s="742">
        <v>0.5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50</v>
      </c>
      <c r="B1364" s="661" t="s">
        <v>580</v>
      </c>
      <c r="C1364" s="661">
        <v>89301502</v>
      </c>
      <c r="D1364" s="740" t="s">
        <v>4514</v>
      </c>
      <c r="E1364" s="741" t="s">
        <v>3102</v>
      </c>
      <c r="F1364" s="661" t="s">
        <v>3085</v>
      </c>
      <c r="G1364" s="661" t="s">
        <v>3149</v>
      </c>
      <c r="H1364" s="661" t="s">
        <v>581</v>
      </c>
      <c r="I1364" s="661" t="s">
        <v>1037</v>
      </c>
      <c r="J1364" s="661" t="s">
        <v>3151</v>
      </c>
      <c r="K1364" s="661" t="s">
        <v>3154</v>
      </c>
      <c r="L1364" s="662">
        <v>12.26</v>
      </c>
      <c r="M1364" s="662">
        <v>12.26</v>
      </c>
      <c r="N1364" s="661">
        <v>1</v>
      </c>
      <c r="O1364" s="742">
        <v>1</v>
      </c>
      <c r="P1364" s="662"/>
      <c r="Q1364" s="677">
        <v>0</v>
      </c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50</v>
      </c>
      <c r="B1365" s="661" t="s">
        <v>580</v>
      </c>
      <c r="C1365" s="661">
        <v>89301502</v>
      </c>
      <c r="D1365" s="740" t="s">
        <v>4514</v>
      </c>
      <c r="E1365" s="741" t="s">
        <v>3102</v>
      </c>
      <c r="F1365" s="661" t="s">
        <v>3085</v>
      </c>
      <c r="G1365" s="661" t="s">
        <v>3149</v>
      </c>
      <c r="H1365" s="661" t="s">
        <v>581</v>
      </c>
      <c r="I1365" s="661" t="s">
        <v>3231</v>
      </c>
      <c r="J1365" s="661" t="s">
        <v>3151</v>
      </c>
      <c r="K1365" s="661" t="s">
        <v>3232</v>
      </c>
      <c r="L1365" s="662">
        <v>34.31</v>
      </c>
      <c r="M1365" s="662">
        <v>68.62</v>
      </c>
      <c r="N1365" s="661">
        <v>2</v>
      </c>
      <c r="O1365" s="742">
        <v>0.5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50</v>
      </c>
      <c r="B1366" s="661" t="s">
        <v>580</v>
      </c>
      <c r="C1366" s="661">
        <v>89301502</v>
      </c>
      <c r="D1366" s="740" t="s">
        <v>4514</v>
      </c>
      <c r="E1366" s="741" t="s">
        <v>3102</v>
      </c>
      <c r="F1366" s="661" t="s">
        <v>3085</v>
      </c>
      <c r="G1366" s="661" t="s">
        <v>3482</v>
      </c>
      <c r="H1366" s="661" t="s">
        <v>1608</v>
      </c>
      <c r="I1366" s="661" t="s">
        <v>1648</v>
      </c>
      <c r="J1366" s="661" t="s">
        <v>2933</v>
      </c>
      <c r="K1366" s="661" t="s">
        <v>2935</v>
      </c>
      <c r="L1366" s="662">
        <v>195.92</v>
      </c>
      <c r="M1366" s="662">
        <v>195.92</v>
      </c>
      <c r="N1366" s="661">
        <v>1</v>
      </c>
      <c r="O1366" s="742">
        <v>0.5</v>
      </c>
      <c r="P1366" s="662"/>
      <c r="Q1366" s="677">
        <v>0</v>
      </c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50</v>
      </c>
      <c r="B1367" s="661" t="s">
        <v>580</v>
      </c>
      <c r="C1367" s="661">
        <v>89301502</v>
      </c>
      <c r="D1367" s="740" t="s">
        <v>4514</v>
      </c>
      <c r="E1367" s="741" t="s">
        <v>3102</v>
      </c>
      <c r="F1367" s="661" t="s">
        <v>3085</v>
      </c>
      <c r="G1367" s="661" t="s">
        <v>4382</v>
      </c>
      <c r="H1367" s="661" t="s">
        <v>581</v>
      </c>
      <c r="I1367" s="661" t="s">
        <v>2214</v>
      </c>
      <c r="J1367" s="661" t="s">
        <v>2215</v>
      </c>
      <c r="K1367" s="661" t="s">
        <v>4383</v>
      </c>
      <c r="L1367" s="662">
        <v>242.93</v>
      </c>
      <c r="M1367" s="662">
        <v>242.93</v>
      </c>
      <c r="N1367" s="661">
        <v>1</v>
      </c>
      <c r="O1367" s="742">
        <v>1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50</v>
      </c>
      <c r="B1368" s="661" t="s">
        <v>580</v>
      </c>
      <c r="C1368" s="661">
        <v>89301502</v>
      </c>
      <c r="D1368" s="740" t="s">
        <v>4514</v>
      </c>
      <c r="E1368" s="741" t="s">
        <v>3102</v>
      </c>
      <c r="F1368" s="661" t="s">
        <v>3085</v>
      </c>
      <c r="G1368" s="661" t="s">
        <v>3498</v>
      </c>
      <c r="H1368" s="661" t="s">
        <v>581</v>
      </c>
      <c r="I1368" s="661" t="s">
        <v>4384</v>
      </c>
      <c r="J1368" s="661" t="s">
        <v>1509</v>
      </c>
      <c r="K1368" s="661" t="s">
        <v>4385</v>
      </c>
      <c r="L1368" s="662">
        <v>0</v>
      </c>
      <c r="M1368" s="662">
        <v>0</v>
      </c>
      <c r="N1368" s="661">
        <v>3</v>
      </c>
      <c r="O1368" s="742">
        <v>0.5</v>
      </c>
      <c r="P1368" s="662">
        <v>0</v>
      </c>
      <c r="Q1368" s="677"/>
      <c r="R1368" s="661">
        <v>3</v>
      </c>
      <c r="S1368" s="677">
        <v>1</v>
      </c>
      <c r="T1368" s="742">
        <v>0.5</v>
      </c>
      <c r="U1368" s="700">
        <v>1</v>
      </c>
    </row>
    <row r="1369" spans="1:21" ht="14.4" customHeight="1" x14ac:dyDescent="0.3">
      <c r="A1369" s="660">
        <v>50</v>
      </c>
      <c r="B1369" s="661" t="s">
        <v>580</v>
      </c>
      <c r="C1369" s="661">
        <v>89301502</v>
      </c>
      <c r="D1369" s="740" t="s">
        <v>4514</v>
      </c>
      <c r="E1369" s="741" t="s">
        <v>3102</v>
      </c>
      <c r="F1369" s="661" t="s">
        <v>3085</v>
      </c>
      <c r="G1369" s="661" t="s">
        <v>3160</v>
      </c>
      <c r="H1369" s="661" t="s">
        <v>581</v>
      </c>
      <c r="I1369" s="661" t="s">
        <v>851</v>
      </c>
      <c r="J1369" s="661" t="s">
        <v>3502</v>
      </c>
      <c r="K1369" s="661" t="s">
        <v>919</v>
      </c>
      <c r="L1369" s="662">
        <v>60.02</v>
      </c>
      <c r="M1369" s="662">
        <v>60.02</v>
      </c>
      <c r="N1369" s="661">
        <v>1</v>
      </c>
      <c r="O1369" s="742">
        <v>0.5</v>
      </c>
      <c r="P1369" s="662"/>
      <c r="Q1369" s="677">
        <v>0</v>
      </c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50</v>
      </c>
      <c r="B1370" s="661" t="s">
        <v>580</v>
      </c>
      <c r="C1370" s="661">
        <v>89301502</v>
      </c>
      <c r="D1370" s="740" t="s">
        <v>4514</v>
      </c>
      <c r="E1370" s="741" t="s">
        <v>3102</v>
      </c>
      <c r="F1370" s="661" t="s">
        <v>3085</v>
      </c>
      <c r="G1370" s="661" t="s">
        <v>3506</v>
      </c>
      <c r="H1370" s="661" t="s">
        <v>581</v>
      </c>
      <c r="I1370" s="661" t="s">
        <v>882</v>
      </c>
      <c r="J1370" s="661" t="s">
        <v>883</v>
      </c>
      <c r="K1370" s="661" t="s">
        <v>3814</v>
      </c>
      <c r="L1370" s="662">
        <v>81.03</v>
      </c>
      <c r="M1370" s="662">
        <v>81.03</v>
      </c>
      <c r="N1370" s="661">
        <v>1</v>
      </c>
      <c r="O1370" s="742">
        <v>0.5</v>
      </c>
      <c r="P1370" s="662"/>
      <c r="Q1370" s="677">
        <v>0</v>
      </c>
      <c r="R1370" s="661"/>
      <c r="S1370" s="677">
        <v>0</v>
      </c>
      <c r="T1370" s="742"/>
      <c r="U1370" s="700">
        <v>0</v>
      </c>
    </row>
    <row r="1371" spans="1:21" ht="14.4" customHeight="1" x14ac:dyDescent="0.3">
      <c r="A1371" s="660">
        <v>50</v>
      </c>
      <c r="B1371" s="661" t="s">
        <v>580</v>
      </c>
      <c r="C1371" s="661">
        <v>89301502</v>
      </c>
      <c r="D1371" s="740" t="s">
        <v>4514</v>
      </c>
      <c r="E1371" s="741" t="s">
        <v>3102</v>
      </c>
      <c r="F1371" s="661" t="s">
        <v>3085</v>
      </c>
      <c r="G1371" s="661" t="s">
        <v>3167</v>
      </c>
      <c r="H1371" s="661" t="s">
        <v>1608</v>
      </c>
      <c r="I1371" s="661" t="s">
        <v>3507</v>
      </c>
      <c r="J1371" s="661" t="s">
        <v>1717</v>
      </c>
      <c r="K1371" s="661" t="s">
        <v>3508</v>
      </c>
      <c r="L1371" s="662">
        <v>349.94</v>
      </c>
      <c r="M1371" s="662">
        <v>699.88</v>
      </c>
      <c r="N1371" s="661">
        <v>2</v>
      </c>
      <c r="O1371" s="742">
        <v>0.5</v>
      </c>
      <c r="P1371" s="662">
        <v>699.88</v>
      </c>
      <c r="Q1371" s="677">
        <v>1</v>
      </c>
      <c r="R1371" s="661">
        <v>2</v>
      </c>
      <c r="S1371" s="677">
        <v>1</v>
      </c>
      <c r="T1371" s="742">
        <v>0.5</v>
      </c>
      <c r="U1371" s="700">
        <v>1</v>
      </c>
    </row>
    <row r="1372" spans="1:21" ht="14.4" customHeight="1" x14ac:dyDescent="0.3">
      <c r="A1372" s="660">
        <v>50</v>
      </c>
      <c r="B1372" s="661" t="s">
        <v>580</v>
      </c>
      <c r="C1372" s="661">
        <v>89301502</v>
      </c>
      <c r="D1372" s="740" t="s">
        <v>4514</v>
      </c>
      <c r="E1372" s="741" t="s">
        <v>3102</v>
      </c>
      <c r="F1372" s="661" t="s">
        <v>3085</v>
      </c>
      <c r="G1372" s="661" t="s">
        <v>3168</v>
      </c>
      <c r="H1372" s="661" t="s">
        <v>1608</v>
      </c>
      <c r="I1372" s="661" t="s">
        <v>3512</v>
      </c>
      <c r="J1372" s="661" t="s">
        <v>1832</v>
      </c>
      <c r="K1372" s="661" t="s">
        <v>3513</v>
      </c>
      <c r="L1372" s="662">
        <v>184.61</v>
      </c>
      <c r="M1372" s="662">
        <v>184.61</v>
      </c>
      <c r="N1372" s="661">
        <v>1</v>
      </c>
      <c r="O1372" s="742">
        <v>0.5</v>
      </c>
      <c r="P1372" s="662"/>
      <c r="Q1372" s="677">
        <v>0</v>
      </c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50</v>
      </c>
      <c r="B1373" s="661" t="s">
        <v>580</v>
      </c>
      <c r="C1373" s="661">
        <v>89301502</v>
      </c>
      <c r="D1373" s="740" t="s">
        <v>4514</v>
      </c>
      <c r="E1373" s="741" t="s">
        <v>3102</v>
      </c>
      <c r="F1373" s="661" t="s">
        <v>3085</v>
      </c>
      <c r="G1373" s="661" t="s">
        <v>3342</v>
      </c>
      <c r="H1373" s="661" t="s">
        <v>581</v>
      </c>
      <c r="I1373" s="661" t="s">
        <v>3514</v>
      </c>
      <c r="J1373" s="661" t="s">
        <v>3344</v>
      </c>
      <c r="K1373" s="661" t="s">
        <v>808</v>
      </c>
      <c r="L1373" s="662">
        <v>314.89999999999998</v>
      </c>
      <c r="M1373" s="662">
        <v>314.89999999999998</v>
      </c>
      <c r="N1373" s="661">
        <v>1</v>
      </c>
      <c r="O1373" s="742">
        <v>0.5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50</v>
      </c>
      <c r="B1374" s="661" t="s">
        <v>580</v>
      </c>
      <c r="C1374" s="661">
        <v>89301502</v>
      </c>
      <c r="D1374" s="740" t="s">
        <v>4514</v>
      </c>
      <c r="E1374" s="741" t="s">
        <v>3102</v>
      </c>
      <c r="F1374" s="661" t="s">
        <v>3085</v>
      </c>
      <c r="G1374" s="661" t="s">
        <v>3342</v>
      </c>
      <c r="H1374" s="661" t="s">
        <v>581</v>
      </c>
      <c r="I1374" s="661" t="s">
        <v>806</v>
      </c>
      <c r="J1374" s="661" t="s">
        <v>807</v>
      </c>
      <c r="K1374" s="661" t="s">
        <v>4256</v>
      </c>
      <c r="L1374" s="662">
        <v>314.89999999999998</v>
      </c>
      <c r="M1374" s="662">
        <v>314.89999999999998</v>
      </c>
      <c r="N1374" s="661">
        <v>1</v>
      </c>
      <c r="O1374" s="742">
        <v>0.5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50</v>
      </c>
      <c r="B1375" s="661" t="s">
        <v>580</v>
      </c>
      <c r="C1375" s="661">
        <v>89301502</v>
      </c>
      <c r="D1375" s="740" t="s">
        <v>4514</v>
      </c>
      <c r="E1375" s="741" t="s">
        <v>3102</v>
      </c>
      <c r="F1375" s="661" t="s">
        <v>3085</v>
      </c>
      <c r="G1375" s="661" t="s">
        <v>3342</v>
      </c>
      <c r="H1375" s="661" t="s">
        <v>581</v>
      </c>
      <c r="I1375" s="661" t="s">
        <v>4386</v>
      </c>
      <c r="J1375" s="661" t="s">
        <v>4387</v>
      </c>
      <c r="K1375" s="661" t="s">
        <v>4388</v>
      </c>
      <c r="L1375" s="662">
        <v>0</v>
      </c>
      <c r="M1375" s="662">
        <v>0</v>
      </c>
      <c r="N1375" s="661">
        <v>2</v>
      </c>
      <c r="O1375" s="742">
        <v>0.5</v>
      </c>
      <c r="P1375" s="662"/>
      <c r="Q1375" s="677"/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50</v>
      </c>
      <c r="B1376" s="661" t="s">
        <v>580</v>
      </c>
      <c r="C1376" s="661">
        <v>89301502</v>
      </c>
      <c r="D1376" s="740" t="s">
        <v>4514</v>
      </c>
      <c r="E1376" s="741" t="s">
        <v>3102</v>
      </c>
      <c r="F1376" s="661" t="s">
        <v>3085</v>
      </c>
      <c r="G1376" s="661" t="s">
        <v>3172</v>
      </c>
      <c r="H1376" s="661" t="s">
        <v>581</v>
      </c>
      <c r="I1376" s="661" t="s">
        <v>1098</v>
      </c>
      <c r="J1376" s="661" t="s">
        <v>1081</v>
      </c>
      <c r="K1376" s="661" t="s">
        <v>632</v>
      </c>
      <c r="L1376" s="662">
        <v>151.38999999999999</v>
      </c>
      <c r="M1376" s="662">
        <v>151.38999999999999</v>
      </c>
      <c r="N1376" s="661">
        <v>1</v>
      </c>
      <c r="O1376" s="742">
        <v>0.5</v>
      </c>
      <c r="P1376" s="662"/>
      <c r="Q1376" s="677">
        <v>0</v>
      </c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50</v>
      </c>
      <c r="B1377" s="661" t="s">
        <v>580</v>
      </c>
      <c r="C1377" s="661">
        <v>89301502</v>
      </c>
      <c r="D1377" s="740" t="s">
        <v>4514</v>
      </c>
      <c r="E1377" s="741" t="s">
        <v>3102</v>
      </c>
      <c r="F1377" s="661" t="s">
        <v>3085</v>
      </c>
      <c r="G1377" s="661" t="s">
        <v>3172</v>
      </c>
      <c r="H1377" s="661" t="s">
        <v>1608</v>
      </c>
      <c r="I1377" s="661" t="s">
        <v>4272</v>
      </c>
      <c r="J1377" s="661" t="s">
        <v>3351</v>
      </c>
      <c r="K1377" s="661" t="s">
        <v>4273</v>
      </c>
      <c r="L1377" s="662">
        <v>336.42</v>
      </c>
      <c r="M1377" s="662">
        <v>336.42</v>
      </c>
      <c r="N1377" s="661">
        <v>1</v>
      </c>
      <c r="O1377" s="742">
        <v>0.5</v>
      </c>
      <c r="P1377" s="662"/>
      <c r="Q1377" s="677">
        <v>0</v>
      </c>
      <c r="R1377" s="661"/>
      <c r="S1377" s="677">
        <v>0</v>
      </c>
      <c r="T1377" s="742"/>
      <c r="U1377" s="700">
        <v>0</v>
      </c>
    </row>
    <row r="1378" spans="1:21" ht="14.4" customHeight="1" x14ac:dyDescent="0.3">
      <c r="A1378" s="660">
        <v>50</v>
      </c>
      <c r="B1378" s="661" t="s">
        <v>580</v>
      </c>
      <c r="C1378" s="661">
        <v>89301502</v>
      </c>
      <c r="D1378" s="740" t="s">
        <v>4514</v>
      </c>
      <c r="E1378" s="741" t="s">
        <v>3102</v>
      </c>
      <c r="F1378" s="661" t="s">
        <v>3085</v>
      </c>
      <c r="G1378" s="661" t="s">
        <v>3261</v>
      </c>
      <c r="H1378" s="661" t="s">
        <v>581</v>
      </c>
      <c r="I1378" s="661" t="s">
        <v>1375</v>
      </c>
      <c r="J1378" s="661" t="s">
        <v>3736</v>
      </c>
      <c r="K1378" s="661" t="s">
        <v>3547</v>
      </c>
      <c r="L1378" s="662">
        <v>91.52</v>
      </c>
      <c r="M1378" s="662">
        <v>183.04</v>
      </c>
      <c r="N1378" s="661">
        <v>2</v>
      </c>
      <c r="O1378" s="742">
        <v>0.5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50</v>
      </c>
      <c r="B1379" s="661" t="s">
        <v>580</v>
      </c>
      <c r="C1379" s="661">
        <v>89301502</v>
      </c>
      <c r="D1379" s="740" t="s">
        <v>4514</v>
      </c>
      <c r="E1379" s="741" t="s">
        <v>3102</v>
      </c>
      <c r="F1379" s="661" t="s">
        <v>3085</v>
      </c>
      <c r="G1379" s="661" t="s">
        <v>3178</v>
      </c>
      <c r="H1379" s="661" t="s">
        <v>1608</v>
      </c>
      <c r="I1379" s="661" t="s">
        <v>1641</v>
      </c>
      <c r="J1379" s="661" t="s">
        <v>2972</v>
      </c>
      <c r="K1379" s="661" t="s">
        <v>1166</v>
      </c>
      <c r="L1379" s="662">
        <v>134.83000000000001</v>
      </c>
      <c r="M1379" s="662">
        <v>134.83000000000001</v>
      </c>
      <c r="N1379" s="661">
        <v>1</v>
      </c>
      <c r="O1379" s="742">
        <v>0.5</v>
      </c>
      <c r="P1379" s="662"/>
      <c r="Q1379" s="677">
        <v>0</v>
      </c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50</v>
      </c>
      <c r="B1380" s="661" t="s">
        <v>580</v>
      </c>
      <c r="C1380" s="661">
        <v>89301502</v>
      </c>
      <c r="D1380" s="740" t="s">
        <v>4514</v>
      </c>
      <c r="E1380" s="741" t="s">
        <v>3102</v>
      </c>
      <c r="F1380" s="661" t="s">
        <v>3085</v>
      </c>
      <c r="G1380" s="661" t="s">
        <v>3178</v>
      </c>
      <c r="H1380" s="661" t="s">
        <v>1608</v>
      </c>
      <c r="I1380" s="661" t="s">
        <v>1641</v>
      </c>
      <c r="J1380" s="661" t="s">
        <v>2972</v>
      </c>
      <c r="K1380" s="661" t="s">
        <v>1166</v>
      </c>
      <c r="L1380" s="662">
        <v>100.92</v>
      </c>
      <c r="M1380" s="662">
        <v>100.92</v>
      </c>
      <c r="N1380" s="661">
        <v>1</v>
      </c>
      <c r="O1380" s="742">
        <v>0.5</v>
      </c>
      <c r="P1380" s="662"/>
      <c r="Q1380" s="677">
        <v>0</v>
      </c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50</v>
      </c>
      <c r="B1381" s="661" t="s">
        <v>580</v>
      </c>
      <c r="C1381" s="661">
        <v>89301502</v>
      </c>
      <c r="D1381" s="740" t="s">
        <v>4514</v>
      </c>
      <c r="E1381" s="741" t="s">
        <v>3102</v>
      </c>
      <c r="F1381" s="661" t="s">
        <v>3085</v>
      </c>
      <c r="G1381" s="661" t="s">
        <v>3182</v>
      </c>
      <c r="H1381" s="661" t="s">
        <v>581</v>
      </c>
      <c r="I1381" s="661" t="s">
        <v>3275</v>
      </c>
      <c r="J1381" s="661" t="s">
        <v>1150</v>
      </c>
      <c r="K1381" s="661" t="s">
        <v>3276</v>
      </c>
      <c r="L1381" s="662">
        <v>0</v>
      </c>
      <c r="M1381" s="662">
        <v>0</v>
      </c>
      <c r="N1381" s="661">
        <v>1</v>
      </c>
      <c r="O1381" s="742">
        <v>1</v>
      </c>
      <c r="P1381" s="662"/>
      <c r="Q1381" s="677"/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50</v>
      </c>
      <c r="B1382" s="661" t="s">
        <v>580</v>
      </c>
      <c r="C1382" s="661">
        <v>89301502</v>
      </c>
      <c r="D1382" s="740" t="s">
        <v>4514</v>
      </c>
      <c r="E1382" s="741" t="s">
        <v>3102</v>
      </c>
      <c r="F1382" s="661" t="s">
        <v>3085</v>
      </c>
      <c r="G1382" s="661" t="s">
        <v>3278</v>
      </c>
      <c r="H1382" s="661" t="s">
        <v>1608</v>
      </c>
      <c r="I1382" s="661" t="s">
        <v>4389</v>
      </c>
      <c r="J1382" s="661" t="s">
        <v>4390</v>
      </c>
      <c r="K1382" s="661" t="s">
        <v>4391</v>
      </c>
      <c r="L1382" s="662">
        <v>269</v>
      </c>
      <c r="M1382" s="662">
        <v>807</v>
      </c>
      <c r="N1382" s="661">
        <v>3</v>
      </c>
      <c r="O1382" s="742">
        <v>0.5</v>
      </c>
      <c r="P1382" s="662"/>
      <c r="Q1382" s="677">
        <v>0</v>
      </c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50</v>
      </c>
      <c r="B1383" s="661" t="s">
        <v>580</v>
      </c>
      <c r="C1383" s="661">
        <v>89301502</v>
      </c>
      <c r="D1383" s="740" t="s">
        <v>4514</v>
      </c>
      <c r="E1383" s="741" t="s">
        <v>3102</v>
      </c>
      <c r="F1383" s="661" t="s">
        <v>3085</v>
      </c>
      <c r="G1383" s="661" t="s">
        <v>3278</v>
      </c>
      <c r="H1383" s="661" t="s">
        <v>1608</v>
      </c>
      <c r="I1383" s="661" t="s">
        <v>4389</v>
      </c>
      <c r="J1383" s="661" t="s">
        <v>4390</v>
      </c>
      <c r="K1383" s="661" t="s">
        <v>4391</v>
      </c>
      <c r="L1383" s="662">
        <v>257.58999999999997</v>
      </c>
      <c r="M1383" s="662">
        <v>2318.31</v>
      </c>
      <c r="N1383" s="661">
        <v>9</v>
      </c>
      <c r="O1383" s="742">
        <v>1</v>
      </c>
      <c r="P1383" s="662"/>
      <c r="Q1383" s="677">
        <v>0</v>
      </c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50</v>
      </c>
      <c r="B1384" s="661" t="s">
        <v>580</v>
      </c>
      <c r="C1384" s="661">
        <v>89301502</v>
      </c>
      <c r="D1384" s="740" t="s">
        <v>4514</v>
      </c>
      <c r="E1384" s="741" t="s">
        <v>3102</v>
      </c>
      <c r="F1384" s="661" t="s">
        <v>3085</v>
      </c>
      <c r="G1384" s="661" t="s">
        <v>3279</v>
      </c>
      <c r="H1384" s="661" t="s">
        <v>581</v>
      </c>
      <c r="I1384" s="661" t="s">
        <v>2185</v>
      </c>
      <c r="J1384" s="661" t="s">
        <v>822</v>
      </c>
      <c r="K1384" s="661" t="s">
        <v>3281</v>
      </c>
      <c r="L1384" s="662">
        <v>43.99</v>
      </c>
      <c r="M1384" s="662">
        <v>87.98</v>
      </c>
      <c r="N1384" s="661">
        <v>2</v>
      </c>
      <c r="O1384" s="742">
        <v>0.5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50</v>
      </c>
      <c r="B1385" s="661" t="s">
        <v>580</v>
      </c>
      <c r="C1385" s="661">
        <v>89301502</v>
      </c>
      <c r="D1385" s="740" t="s">
        <v>4514</v>
      </c>
      <c r="E1385" s="741" t="s">
        <v>3102</v>
      </c>
      <c r="F1385" s="661" t="s">
        <v>3085</v>
      </c>
      <c r="G1385" s="661" t="s">
        <v>3793</v>
      </c>
      <c r="H1385" s="661" t="s">
        <v>581</v>
      </c>
      <c r="I1385" s="661" t="s">
        <v>4392</v>
      </c>
      <c r="J1385" s="661" t="s">
        <v>3826</v>
      </c>
      <c r="K1385" s="661" t="s">
        <v>4393</v>
      </c>
      <c r="L1385" s="662">
        <v>0</v>
      </c>
      <c r="M1385" s="662">
        <v>0</v>
      </c>
      <c r="N1385" s="661">
        <v>1</v>
      </c>
      <c r="O1385" s="742">
        <v>1</v>
      </c>
      <c r="P1385" s="662"/>
      <c r="Q1385" s="677"/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50</v>
      </c>
      <c r="B1386" s="661" t="s">
        <v>580</v>
      </c>
      <c r="C1386" s="661">
        <v>89301502</v>
      </c>
      <c r="D1386" s="740" t="s">
        <v>4514</v>
      </c>
      <c r="E1386" s="741" t="s">
        <v>3102</v>
      </c>
      <c r="F1386" s="661" t="s">
        <v>3085</v>
      </c>
      <c r="G1386" s="661" t="s">
        <v>3191</v>
      </c>
      <c r="H1386" s="661" t="s">
        <v>581</v>
      </c>
      <c r="I1386" s="661" t="s">
        <v>3289</v>
      </c>
      <c r="J1386" s="661" t="s">
        <v>938</v>
      </c>
      <c r="K1386" s="661" t="s">
        <v>939</v>
      </c>
      <c r="L1386" s="662">
        <v>45.94</v>
      </c>
      <c r="M1386" s="662">
        <v>91.88</v>
      </c>
      <c r="N1386" s="661">
        <v>2</v>
      </c>
      <c r="O1386" s="742">
        <v>1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50</v>
      </c>
      <c r="B1387" s="661" t="s">
        <v>580</v>
      </c>
      <c r="C1387" s="661">
        <v>89301502</v>
      </c>
      <c r="D1387" s="740" t="s">
        <v>4514</v>
      </c>
      <c r="E1387" s="741" t="s">
        <v>3102</v>
      </c>
      <c r="F1387" s="661" t="s">
        <v>3085</v>
      </c>
      <c r="G1387" s="661" t="s">
        <v>3191</v>
      </c>
      <c r="H1387" s="661" t="s">
        <v>581</v>
      </c>
      <c r="I1387" s="661" t="s">
        <v>4394</v>
      </c>
      <c r="J1387" s="661" t="s">
        <v>938</v>
      </c>
      <c r="K1387" s="661" t="s">
        <v>4395</v>
      </c>
      <c r="L1387" s="662">
        <v>0</v>
      </c>
      <c r="M1387" s="662">
        <v>0</v>
      </c>
      <c r="N1387" s="661">
        <v>1</v>
      </c>
      <c r="O1387" s="742">
        <v>0.5</v>
      </c>
      <c r="P1387" s="662">
        <v>0</v>
      </c>
      <c r="Q1387" s="677"/>
      <c r="R1387" s="661">
        <v>1</v>
      </c>
      <c r="S1387" s="677">
        <v>1</v>
      </c>
      <c r="T1387" s="742">
        <v>0.5</v>
      </c>
      <c r="U1387" s="700">
        <v>1</v>
      </c>
    </row>
    <row r="1388" spans="1:21" ht="14.4" customHeight="1" x14ac:dyDescent="0.3">
      <c r="A1388" s="660">
        <v>50</v>
      </c>
      <c r="B1388" s="661" t="s">
        <v>580</v>
      </c>
      <c r="C1388" s="661">
        <v>89301502</v>
      </c>
      <c r="D1388" s="740" t="s">
        <v>4514</v>
      </c>
      <c r="E1388" s="741" t="s">
        <v>3102</v>
      </c>
      <c r="F1388" s="661" t="s">
        <v>3085</v>
      </c>
      <c r="G1388" s="661" t="s">
        <v>3582</v>
      </c>
      <c r="H1388" s="661" t="s">
        <v>581</v>
      </c>
      <c r="I1388" s="661" t="s">
        <v>3727</v>
      </c>
      <c r="J1388" s="661" t="s">
        <v>3728</v>
      </c>
      <c r="K1388" s="661" t="s">
        <v>3244</v>
      </c>
      <c r="L1388" s="662">
        <v>165.84</v>
      </c>
      <c r="M1388" s="662">
        <v>497.52</v>
      </c>
      <c r="N1388" s="661">
        <v>3</v>
      </c>
      <c r="O1388" s="742">
        <v>0.5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50</v>
      </c>
      <c r="B1389" s="661" t="s">
        <v>580</v>
      </c>
      <c r="C1389" s="661">
        <v>89301502</v>
      </c>
      <c r="D1389" s="740" t="s">
        <v>4514</v>
      </c>
      <c r="E1389" s="741" t="s">
        <v>3102</v>
      </c>
      <c r="F1389" s="661" t="s">
        <v>3085</v>
      </c>
      <c r="G1389" s="661" t="s">
        <v>4396</v>
      </c>
      <c r="H1389" s="661" t="s">
        <v>581</v>
      </c>
      <c r="I1389" s="661" t="s">
        <v>4397</v>
      </c>
      <c r="J1389" s="661" t="s">
        <v>4398</v>
      </c>
      <c r="K1389" s="661" t="s">
        <v>4200</v>
      </c>
      <c r="L1389" s="662">
        <v>0</v>
      </c>
      <c r="M1389" s="662">
        <v>0</v>
      </c>
      <c r="N1389" s="661">
        <v>1</v>
      </c>
      <c r="O1389" s="742">
        <v>0.5</v>
      </c>
      <c r="P1389" s="662"/>
      <c r="Q1389" s="677"/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50</v>
      </c>
      <c r="B1390" s="661" t="s">
        <v>580</v>
      </c>
      <c r="C1390" s="661">
        <v>89301502</v>
      </c>
      <c r="D1390" s="740" t="s">
        <v>4514</v>
      </c>
      <c r="E1390" s="741" t="s">
        <v>3102</v>
      </c>
      <c r="F1390" s="661" t="s">
        <v>3085</v>
      </c>
      <c r="G1390" s="661" t="s">
        <v>3192</v>
      </c>
      <c r="H1390" s="661" t="s">
        <v>1608</v>
      </c>
      <c r="I1390" s="661" t="s">
        <v>3827</v>
      </c>
      <c r="J1390" s="661" t="s">
        <v>3298</v>
      </c>
      <c r="K1390" s="661" t="s">
        <v>1160</v>
      </c>
      <c r="L1390" s="662">
        <v>193.14</v>
      </c>
      <c r="M1390" s="662">
        <v>193.14</v>
      </c>
      <c r="N1390" s="661">
        <v>1</v>
      </c>
      <c r="O1390" s="742">
        <v>0.5</v>
      </c>
      <c r="P1390" s="662">
        <v>193.14</v>
      </c>
      <c r="Q1390" s="677">
        <v>1</v>
      </c>
      <c r="R1390" s="661">
        <v>1</v>
      </c>
      <c r="S1390" s="677">
        <v>1</v>
      </c>
      <c r="T1390" s="742">
        <v>0.5</v>
      </c>
      <c r="U1390" s="700">
        <v>1</v>
      </c>
    </row>
    <row r="1391" spans="1:21" ht="14.4" customHeight="1" x14ac:dyDescent="0.3">
      <c r="A1391" s="660">
        <v>50</v>
      </c>
      <c r="B1391" s="661" t="s">
        <v>580</v>
      </c>
      <c r="C1391" s="661">
        <v>89301502</v>
      </c>
      <c r="D1391" s="740" t="s">
        <v>4514</v>
      </c>
      <c r="E1391" s="741" t="s">
        <v>3102</v>
      </c>
      <c r="F1391" s="661" t="s">
        <v>3085</v>
      </c>
      <c r="G1391" s="661" t="s">
        <v>3192</v>
      </c>
      <c r="H1391" s="661" t="s">
        <v>1608</v>
      </c>
      <c r="I1391" s="661" t="s">
        <v>1751</v>
      </c>
      <c r="J1391" s="661" t="s">
        <v>2952</v>
      </c>
      <c r="K1391" s="661" t="s">
        <v>1160</v>
      </c>
      <c r="L1391" s="662">
        <v>193.14</v>
      </c>
      <c r="M1391" s="662">
        <v>193.14</v>
      </c>
      <c r="N1391" s="661">
        <v>1</v>
      </c>
      <c r="O1391" s="742">
        <v>0.5</v>
      </c>
      <c r="P1391" s="662">
        <v>193.14</v>
      </c>
      <c r="Q1391" s="677">
        <v>1</v>
      </c>
      <c r="R1391" s="661">
        <v>1</v>
      </c>
      <c r="S1391" s="677">
        <v>1</v>
      </c>
      <c r="T1391" s="742">
        <v>0.5</v>
      </c>
      <c r="U1391" s="700">
        <v>1</v>
      </c>
    </row>
    <row r="1392" spans="1:21" ht="14.4" customHeight="1" x14ac:dyDescent="0.3">
      <c r="A1392" s="660">
        <v>50</v>
      </c>
      <c r="B1392" s="661" t="s">
        <v>580</v>
      </c>
      <c r="C1392" s="661">
        <v>89301502</v>
      </c>
      <c r="D1392" s="740" t="s">
        <v>4514</v>
      </c>
      <c r="E1392" s="741" t="s">
        <v>3102</v>
      </c>
      <c r="F1392" s="661" t="s">
        <v>3087</v>
      </c>
      <c r="G1392" s="661" t="s">
        <v>3957</v>
      </c>
      <c r="H1392" s="661" t="s">
        <v>581</v>
      </c>
      <c r="I1392" s="661" t="s">
        <v>3958</v>
      </c>
      <c r="J1392" s="661" t="s">
        <v>3959</v>
      </c>
      <c r="K1392" s="661" t="s">
        <v>3960</v>
      </c>
      <c r="L1392" s="662">
        <v>38.97</v>
      </c>
      <c r="M1392" s="662">
        <v>4988.1600000000026</v>
      </c>
      <c r="N1392" s="661">
        <v>128</v>
      </c>
      <c r="O1392" s="742">
        <v>32</v>
      </c>
      <c r="P1392" s="662">
        <v>4988.1600000000026</v>
      </c>
      <c r="Q1392" s="677">
        <v>1</v>
      </c>
      <c r="R1392" s="661">
        <v>128</v>
      </c>
      <c r="S1392" s="677">
        <v>1</v>
      </c>
      <c r="T1392" s="742">
        <v>32</v>
      </c>
      <c r="U1392" s="700">
        <v>1</v>
      </c>
    </row>
    <row r="1393" spans="1:21" ht="14.4" customHeight="1" x14ac:dyDescent="0.3">
      <c r="A1393" s="660">
        <v>50</v>
      </c>
      <c r="B1393" s="661" t="s">
        <v>580</v>
      </c>
      <c r="C1393" s="661">
        <v>89301502</v>
      </c>
      <c r="D1393" s="740" t="s">
        <v>4514</v>
      </c>
      <c r="E1393" s="741" t="s">
        <v>3102</v>
      </c>
      <c r="F1393" s="661" t="s">
        <v>3087</v>
      </c>
      <c r="G1393" s="661" t="s">
        <v>3961</v>
      </c>
      <c r="H1393" s="661" t="s">
        <v>581</v>
      </c>
      <c r="I1393" s="661" t="s">
        <v>3962</v>
      </c>
      <c r="J1393" s="661" t="s">
        <v>3963</v>
      </c>
      <c r="K1393" s="661" t="s">
        <v>3964</v>
      </c>
      <c r="L1393" s="662">
        <v>378.48</v>
      </c>
      <c r="M1393" s="662">
        <v>3027.84</v>
      </c>
      <c r="N1393" s="661">
        <v>8</v>
      </c>
      <c r="O1393" s="742">
        <v>8</v>
      </c>
      <c r="P1393" s="662">
        <v>3027.84</v>
      </c>
      <c r="Q1393" s="677">
        <v>1</v>
      </c>
      <c r="R1393" s="661">
        <v>8</v>
      </c>
      <c r="S1393" s="677">
        <v>1</v>
      </c>
      <c r="T1393" s="742">
        <v>8</v>
      </c>
      <c r="U1393" s="700">
        <v>1</v>
      </c>
    </row>
    <row r="1394" spans="1:21" ht="14.4" customHeight="1" x14ac:dyDescent="0.3">
      <c r="A1394" s="660">
        <v>50</v>
      </c>
      <c r="B1394" s="661" t="s">
        <v>580</v>
      </c>
      <c r="C1394" s="661">
        <v>89301502</v>
      </c>
      <c r="D1394" s="740" t="s">
        <v>4514</v>
      </c>
      <c r="E1394" s="741" t="s">
        <v>3102</v>
      </c>
      <c r="F1394" s="661" t="s">
        <v>3087</v>
      </c>
      <c r="G1394" s="661" t="s">
        <v>3961</v>
      </c>
      <c r="H1394" s="661" t="s">
        <v>581</v>
      </c>
      <c r="I1394" s="661" t="s">
        <v>3965</v>
      </c>
      <c r="J1394" s="661" t="s">
        <v>3966</v>
      </c>
      <c r="K1394" s="661" t="s">
        <v>3967</v>
      </c>
      <c r="L1394" s="662">
        <v>378.48</v>
      </c>
      <c r="M1394" s="662">
        <v>4163.2800000000007</v>
      </c>
      <c r="N1394" s="661">
        <v>11</v>
      </c>
      <c r="O1394" s="742">
        <v>11</v>
      </c>
      <c r="P1394" s="662">
        <v>4163.2800000000007</v>
      </c>
      <c r="Q1394" s="677">
        <v>1</v>
      </c>
      <c r="R1394" s="661">
        <v>11</v>
      </c>
      <c r="S1394" s="677">
        <v>1</v>
      </c>
      <c r="T1394" s="742">
        <v>11</v>
      </c>
      <c r="U1394" s="700">
        <v>1</v>
      </c>
    </row>
    <row r="1395" spans="1:21" ht="14.4" customHeight="1" x14ac:dyDescent="0.3">
      <c r="A1395" s="660">
        <v>50</v>
      </c>
      <c r="B1395" s="661" t="s">
        <v>580</v>
      </c>
      <c r="C1395" s="661">
        <v>89301502</v>
      </c>
      <c r="D1395" s="740" t="s">
        <v>4514</v>
      </c>
      <c r="E1395" s="741" t="s">
        <v>3103</v>
      </c>
      <c r="F1395" s="661" t="s">
        <v>3085</v>
      </c>
      <c r="G1395" s="661" t="s">
        <v>3116</v>
      </c>
      <c r="H1395" s="661" t="s">
        <v>1608</v>
      </c>
      <c r="I1395" s="661" t="s">
        <v>1684</v>
      </c>
      <c r="J1395" s="661" t="s">
        <v>631</v>
      </c>
      <c r="K1395" s="661" t="s">
        <v>1082</v>
      </c>
      <c r="L1395" s="662">
        <v>44.89</v>
      </c>
      <c r="M1395" s="662">
        <v>44.89</v>
      </c>
      <c r="N1395" s="661">
        <v>1</v>
      </c>
      <c r="O1395" s="742">
        <v>0.5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50</v>
      </c>
      <c r="B1396" s="661" t="s">
        <v>580</v>
      </c>
      <c r="C1396" s="661">
        <v>89301502</v>
      </c>
      <c r="D1396" s="740" t="s">
        <v>4514</v>
      </c>
      <c r="E1396" s="741" t="s">
        <v>3103</v>
      </c>
      <c r="F1396" s="661" t="s">
        <v>3085</v>
      </c>
      <c r="G1396" s="661" t="s">
        <v>3905</v>
      </c>
      <c r="H1396" s="661" t="s">
        <v>1608</v>
      </c>
      <c r="I1396" s="661" t="s">
        <v>1623</v>
      </c>
      <c r="J1396" s="661" t="s">
        <v>1624</v>
      </c>
      <c r="K1396" s="661" t="s">
        <v>3028</v>
      </c>
      <c r="L1396" s="662">
        <v>96.63</v>
      </c>
      <c r="M1396" s="662">
        <v>193.26</v>
      </c>
      <c r="N1396" s="661">
        <v>2</v>
      </c>
      <c r="O1396" s="742">
        <v>1</v>
      </c>
      <c r="P1396" s="662">
        <v>193.26</v>
      </c>
      <c r="Q1396" s="677">
        <v>1</v>
      </c>
      <c r="R1396" s="661">
        <v>2</v>
      </c>
      <c r="S1396" s="677">
        <v>1</v>
      </c>
      <c r="T1396" s="742">
        <v>1</v>
      </c>
      <c r="U1396" s="700">
        <v>1</v>
      </c>
    </row>
    <row r="1397" spans="1:21" ht="14.4" customHeight="1" x14ac:dyDescent="0.3">
      <c r="A1397" s="660">
        <v>50</v>
      </c>
      <c r="B1397" s="661" t="s">
        <v>580</v>
      </c>
      <c r="C1397" s="661">
        <v>89301502</v>
      </c>
      <c r="D1397" s="740" t="s">
        <v>4514</v>
      </c>
      <c r="E1397" s="741" t="s">
        <v>3103</v>
      </c>
      <c r="F1397" s="661" t="s">
        <v>3085</v>
      </c>
      <c r="G1397" s="661" t="s">
        <v>3535</v>
      </c>
      <c r="H1397" s="661" t="s">
        <v>581</v>
      </c>
      <c r="I1397" s="661" t="s">
        <v>1168</v>
      </c>
      <c r="J1397" s="661" t="s">
        <v>1169</v>
      </c>
      <c r="K1397" s="661" t="s">
        <v>1170</v>
      </c>
      <c r="L1397" s="662">
        <v>203.38</v>
      </c>
      <c r="M1397" s="662">
        <v>203.38</v>
      </c>
      <c r="N1397" s="661">
        <v>1</v>
      </c>
      <c r="O1397" s="742">
        <v>0.5</v>
      </c>
      <c r="P1397" s="662"/>
      <c r="Q1397" s="677">
        <v>0</v>
      </c>
      <c r="R1397" s="661"/>
      <c r="S1397" s="677">
        <v>0</v>
      </c>
      <c r="T1397" s="742"/>
      <c r="U1397" s="700">
        <v>0</v>
      </c>
    </row>
    <row r="1398" spans="1:21" ht="14.4" customHeight="1" x14ac:dyDescent="0.3">
      <c r="A1398" s="660">
        <v>50</v>
      </c>
      <c r="B1398" s="661" t="s">
        <v>580</v>
      </c>
      <c r="C1398" s="661">
        <v>89301502</v>
      </c>
      <c r="D1398" s="740" t="s">
        <v>4514</v>
      </c>
      <c r="E1398" s="741" t="s">
        <v>3104</v>
      </c>
      <c r="F1398" s="661" t="s">
        <v>3085</v>
      </c>
      <c r="G1398" s="661" t="s">
        <v>3178</v>
      </c>
      <c r="H1398" s="661" t="s">
        <v>1608</v>
      </c>
      <c r="I1398" s="661" t="s">
        <v>1708</v>
      </c>
      <c r="J1398" s="661" t="s">
        <v>2973</v>
      </c>
      <c r="K1398" s="661" t="s">
        <v>1078</v>
      </c>
      <c r="L1398" s="662">
        <v>67.42</v>
      </c>
      <c r="M1398" s="662">
        <v>134.84</v>
      </c>
      <c r="N1398" s="661">
        <v>2</v>
      </c>
      <c r="O1398" s="742">
        <v>1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50</v>
      </c>
      <c r="B1399" s="661" t="s">
        <v>580</v>
      </c>
      <c r="C1399" s="661">
        <v>89301502</v>
      </c>
      <c r="D1399" s="740" t="s">
        <v>4514</v>
      </c>
      <c r="E1399" s="741" t="s">
        <v>3105</v>
      </c>
      <c r="F1399" s="661" t="s">
        <v>3085</v>
      </c>
      <c r="G1399" s="661" t="s">
        <v>3193</v>
      </c>
      <c r="H1399" s="661" t="s">
        <v>581</v>
      </c>
      <c r="I1399" s="661" t="s">
        <v>4399</v>
      </c>
      <c r="J1399" s="661" t="s">
        <v>4400</v>
      </c>
      <c r="K1399" s="661" t="s">
        <v>3036</v>
      </c>
      <c r="L1399" s="662">
        <v>6.98</v>
      </c>
      <c r="M1399" s="662">
        <v>13.96</v>
      </c>
      <c r="N1399" s="661">
        <v>2</v>
      </c>
      <c r="O1399" s="742">
        <v>0.5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50</v>
      </c>
      <c r="B1400" s="661" t="s">
        <v>580</v>
      </c>
      <c r="C1400" s="661">
        <v>89301502</v>
      </c>
      <c r="D1400" s="740" t="s">
        <v>4514</v>
      </c>
      <c r="E1400" s="741" t="s">
        <v>3105</v>
      </c>
      <c r="F1400" s="661" t="s">
        <v>3085</v>
      </c>
      <c r="G1400" s="661" t="s">
        <v>4035</v>
      </c>
      <c r="H1400" s="661" t="s">
        <v>1608</v>
      </c>
      <c r="I1400" s="661" t="s">
        <v>2592</v>
      </c>
      <c r="J1400" s="661" t="s">
        <v>1727</v>
      </c>
      <c r="K1400" s="661" t="s">
        <v>2246</v>
      </c>
      <c r="L1400" s="662">
        <v>0</v>
      </c>
      <c r="M1400" s="662">
        <v>0</v>
      </c>
      <c r="N1400" s="661">
        <v>1</v>
      </c>
      <c r="O1400" s="742">
        <v>0.5</v>
      </c>
      <c r="P1400" s="662"/>
      <c r="Q1400" s="677"/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50</v>
      </c>
      <c r="B1401" s="661" t="s">
        <v>580</v>
      </c>
      <c r="C1401" s="661">
        <v>89301502</v>
      </c>
      <c r="D1401" s="740" t="s">
        <v>4514</v>
      </c>
      <c r="E1401" s="741" t="s">
        <v>3105</v>
      </c>
      <c r="F1401" s="661" t="s">
        <v>3085</v>
      </c>
      <c r="G1401" s="661" t="s">
        <v>3120</v>
      </c>
      <c r="H1401" s="661" t="s">
        <v>1608</v>
      </c>
      <c r="I1401" s="661" t="s">
        <v>2100</v>
      </c>
      <c r="J1401" s="661" t="s">
        <v>2101</v>
      </c>
      <c r="K1401" s="661" t="s">
        <v>3008</v>
      </c>
      <c r="L1401" s="662">
        <v>69.86</v>
      </c>
      <c r="M1401" s="662">
        <v>69.86</v>
      </c>
      <c r="N1401" s="661">
        <v>1</v>
      </c>
      <c r="O1401" s="742">
        <v>1</v>
      </c>
      <c r="P1401" s="662">
        <v>69.86</v>
      </c>
      <c r="Q1401" s="677">
        <v>1</v>
      </c>
      <c r="R1401" s="661">
        <v>1</v>
      </c>
      <c r="S1401" s="677">
        <v>1</v>
      </c>
      <c r="T1401" s="742">
        <v>1</v>
      </c>
      <c r="U1401" s="700">
        <v>1</v>
      </c>
    </row>
    <row r="1402" spans="1:21" ht="14.4" customHeight="1" x14ac:dyDescent="0.3">
      <c r="A1402" s="660">
        <v>50</v>
      </c>
      <c r="B1402" s="661" t="s">
        <v>580</v>
      </c>
      <c r="C1402" s="661">
        <v>89301502</v>
      </c>
      <c r="D1402" s="740" t="s">
        <v>4514</v>
      </c>
      <c r="E1402" s="741" t="s">
        <v>3105</v>
      </c>
      <c r="F1402" s="661" t="s">
        <v>3085</v>
      </c>
      <c r="G1402" s="661" t="s">
        <v>3805</v>
      </c>
      <c r="H1402" s="661" t="s">
        <v>581</v>
      </c>
      <c r="I1402" s="661" t="s">
        <v>3806</v>
      </c>
      <c r="J1402" s="661" t="s">
        <v>3807</v>
      </c>
      <c r="K1402" s="661" t="s">
        <v>3808</v>
      </c>
      <c r="L1402" s="662">
        <v>163.9</v>
      </c>
      <c r="M1402" s="662">
        <v>163.9</v>
      </c>
      <c r="N1402" s="661">
        <v>1</v>
      </c>
      <c r="O1402" s="742">
        <v>1</v>
      </c>
      <c r="P1402" s="662">
        <v>163.9</v>
      </c>
      <c r="Q1402" s="677">
        <v>1</v>
      </c>
      <c r="R1402" s="661">
        <v>1</v>
      </c>
      <c r="S1402" s="677">
        <v>1</v>
      </c>
      <c r="T1402" s="742">
        <v>1</v>
      </c>
      <c r="U1402" s="700">
        <v>1</v>
      </c>
    </row>
    <row r="1403" spans="1:21" ht="14.4" customHeight="1" x14ac:dyDescent="0.3">
      <c r="A1403" s="660">
        <v>50</v>
      </c>
      <c r="B1403" s="661" t="s">
        <v>580</v>
      </c>
      <c r="C1403" s="661">
        <v>89301502</v>
      </c>
      <c r="D1403" s="740" t="s">
        <v>4514</v>
      </c>
      <c r="E1403" s="741" t="s">
        <v>3105</v>
      </c>
      <c r="F1403" s="661" t="s">
        <v>3085</v>
      </c>
      <c r="G1403" s="661" t="s">
        <v>4401</v>
      </c>
      <c r="H1403" s="661" t="s">
        <v>581</v>
      </c>
      <c r="I1403" s="661" t="s">
        <v>2141</v>
      </c>
      <c r="J1403" s="661" t="s">
        <v>2142</v>
      </c>
      <c r="K1403" s="661" t="s">
        <v>2143</v>
      </c>
      <c r="L1403" s="662">
        <v>0</v>
      </c>
      <c r="M1403" s="662">
        <v>0</v>
      </c>
      <c r="N1403" s="661">
        <v>1</v>
      </c>
      <c r="O1403" s="742">
        <v>0.5</v>
      </c>
      <c r="P1403" s="662">
        <v>0</v>
      </c>
      <c r="Q1403" s="677"/>
      <c r="R1403" s="661">
        <v>1</v>
      </c>
      <c r="S1403" s="677">
        <v>1</v>
      </c>
      <c r="T1403" s="742">
        <v>0.5</v>
      </c>
      <c r="U1403" s="700">
        <v>1</v>
      </c>
    </row>
    <row r="1404" spans="1:21" ht="14.4" customHeight="1" x14ac:dyDescent="0.3">
      <c r="A1404" s="660">
        <v>50</v>
      </c>
      <c r="B1404" s="661" t="s">
        <v>580</v>
      </c>
      <c r="C1404" s="661">
        <v>89301502</v>
      </c>
      <c r="D1404" s="740" t="s">
        <v>4514</v>
      </c>
      <c r="E1404" s="741" t="s">
        <v>3105</v>
      </c>
      <c r="F1404" s="661" t="s">
        <v>3085</v>
      </c>
      <c r="G1404" s="661" t="s">
        <v>3228</v>
      </c>
      <c r="H1404" s="661" t="s">
        <v>1608</v>
      </c>
      <c r="I1404" s="661" t="s">
        <v>2103</v>
      </c>
      <c r="J1404" s="661" t="s">
        <v>2104</v>
      </c>
      <c r="K1404" s="661" t="s">
        <v>3014</v>
      </c>
      <c r="L1404" s="662">
        <v>116.8</v>
      </c>
      <c r="M1404" s="662">
        <v>116.8</v>
      </c>
      <c r="N1404" s="661">
        <v>1</v>
      </c>
      <c r="O1404" s="742">
        <v>0.5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50</v>
      </c>
      <c r="B1405" s="661" t="s">
        <v>580</v>
      </c>
      <c r="C1405" s="661">
        <v>89301502</v>
      </c>
      <c r="D1405" s="740" t="s">
        <v>4514</v>
      </c>
      <c r="E1405" s="741" t="s">
        <v>3105</v>
      </c>
      <c r="F1405" s="661" t="s">
        <v>3085</v>
      </c>
      <c r="G1405" s="661" t="s">
        <v>3160</v>
      </c>
      <c r="H1405" s="661" t="s">
        <v>581</v>
      </c>
      <c r="I1405" s="661" t="s">
        <v>3501</v>
      </c>
      <c r="J1405" s="661" t="s">
        <v>3502</v>
      </c>
      <c r="K1405" s="661" t="s">
        <v>3503</v>
      </c>
      <c r="L1405" s="662">
        <v>200.07</v>
      </c>
      <c r="M1405" s="662">
        <v>200.07</v>
      </c>
      <c r="N1405" s="661">
        <v>1</v>
      </c>
      <c r="O1405" s="742">
        <v>1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50</v>
      </c>
      <c r="B1406" s="661" t="s">
        <v>580</v>
      </c>
      <c r="C1406" s="661">
        <v>89301502</v>
      </c>
      <c r="D1406" s="740" t="s">
        <v>4514</v>
      </c>
      <c r="E1406" s="741" t="s">
        <v>3105</v>
      </c>
      <c r="F1406" s="661" t="s">
        <v>3085</v>
      </c>
      <c r="G1406" s="661" t="s">
        <v>3160</v>
      </c>
      <c r="H1406" s="661" t="s">
        <v>581</v>
      </c>
      <c r="I1406" s="661" t="s">
        <v>851</v>
      </c>
      <c r="J1406" s="661" t="s">
        <v>3502</v>
      </c>
      <c r="K1406" s="661" t="s">
        <v>919</v>
      </c>
      <c r="L1406" s="662">
        <v>60.02</v>
      </c>
      <c r="M1406" s="662">
        <v>180.06</v>
      </c>
      <c r="N1406" s="661">
        <v>3</v>
      </c>
      <c r="O1406" s="742">
        <v>0.5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50</v>
      </c>
      <c r="B1407" s="661" t="s">
        <v>580</v>
      </c>
      <c r="C1407" s="661">
        <v>89301502</v>
      </c>
      <c r="D1407" s="740" t="s">
        <v>4514</v>
      </c>
      <c r="E1407" s="741" t="s">
        <v>3105</v>
      </c>
      <c r="F1407" s="661" t="s">
        <v>3085</v>
      </c>
      <c r="G1407" s="661" t="s">
        <v>4402</v>
      </c>
      <c r="H1407" s="661" t="s">
        <v>581</v>
      </c>
      <c r="I1407" s="661" t="s">
        <v>4403</v>
      </c>
      <c r="J1407" s="661" t="s">
        <v>4404</v>
      </c>
      <c r="K1407" s="661" t="s">
        <v>3436</v>
      </c>
      <c r="L1407" s="662">
        <v>120.37</v>
      </c>
      <c r="M1407" s="662">
        <v>120.37</v>
      </c>
      <c r="N1407" s="661">
        <v>1</v>
      </c>
      <c r="O1407" s="742">
        <v>0.5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50</v>
      </c>
      <c r="B1408" s="661" t="s">
        <v>580</v>
      </c>
      <c r="C1408" s="661">
        <v>89301502</v>
      </c>
      <c r="D1408" s="740" t="s">
        <v>4514</v>
      </c>
      <c r="E1408" s="741" t="s">
        <v>3105</v>
      </c>
      <c r="F1408" s="661" t="s">
        <v>3085</v>
      </c>
      <c r="G1408" s="661" t="s">
        <v>3905</v>
      </c>
      <c r="H1408" s="661" t="s">
        <v>581</v>
      </c>
      <c r="I1408" s="661" t="s">
        <v>2522</v>
      </c>
      <c r="J1408" s="661" t="s">
        <v>1624</v>
      </c>
      <c r="K1408" s="661" t="s">
        <v>3906</v>
      </c>
      <c r="L1408" s="662">
        <v>96.63</v>
      </c>
      <c r="M1408" s="662">
        <v>96.63</v>
      </c>
      <c r="N1408" s="661">
        <v>1</v>
      </c>
      <c r="O1408" s="742">
        <v>1</v>
      </c>
      <c r="P1408" s="662"/>
      <c r="Q1408" s="677">
        <v>0</v>
      </c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50</v>
      </c>
      <c r="B1409" s="661" t="s">
        <v>580</v>
      </c>
      <c r="C1409" s="661">
        <v>89301502</v>
      </c>
      <c r="D1409" s="740" t="s">
        <v>4514</v>
      </c>
      <c r="E1409" s="741" t="s">
        <v>3105</v>
      </c>
      <c r="F1409" s="661" t="s">
        <v>3085</v>
      </c>
      <c r="G1409" s="661" t="s">
        <v>3172</v>
      </c>
      <c r="H1409" s="661" t="s">
        <v>581</v>
      </c>
      <c r="I1409" s="661" t="s">
        <v>1098</v>
      </c>
      <c r="J1409" s="661" t="s">
        <v>1081</v>
      </c>
      <c r="K1409" s="661" t="s">
        <v>632</v>
      </c>
      <c r="L1409" s="662">
        <v>202.25</v>
      </c>
      <c r="M1409" s="662">
        <v>202.25</v>
      </c>
      <c r="N1409" s="661">
        <v>1</v>
      </c>
      <c r="O1409" s="742">
        <v>0.5</v>
      </c>
      <c r="P1409" s="662"/>
      <c r="Q1409" s="677">
        <v>0</v>
      </c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50</v>
      </c>
      <c r="B1410" s="661" t="s">
        <v>580</v>
      </c>
      <c r="C1410" s="661">
        <v>89301502</v>
      </c>
      <c r="D1410" s="740" t="s">
        <v>4514</v>
      </c>
      <c r="E1410" s="741" t="s">
        <v>3105</v>
      </c>
      <c r="F1410" s="661" t="s">
        <v>3085</v>
      </c>
      <c r="G1410" s="661" t="s">
        <v>3172</v>
      </c>
      <c r="H1410" s="661" t="s">
        <v>581</v>
      </c>
      <c r="I1410" s="661" t="s">
        <v>1098</v>
      </c>
      <c r="J1410" s="661" t="s">
        <v>1081</v>
      </c>
      <c r="K1410" s="661" t="s">
        <v>632</v>
      </c>
      <c r="L1410" s="662">
        <v>151.38999999999999</v>
      </c>
      <c r="M1410" s="662">
        <v>151.38999999999999</v>
      </c>
      <c r="N1410" s="661">
        <v>1</v>
      </c>
      <c r="O1410" s="742">
        <v>0.5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50</v>
      </c>
      <c r="B1411" s="661" t="s">
        <v>580</v>
      </c>
      <c r="C1411" s="661">
        <v>89301502</v>
      </c>
      <c r="D1411" s="740" t="s">
        <v>4514</v>
      </c>
      <c r="E1411" s="741" t="s">
        <v>3105</v>
      </c>
      <c r="F1411" s="661" t="s">
        <v>3085</v>
      </c>
      <c r="G1411" s="661" t="s">
        <v>3271</v>
      </c>
      <c r="H1411" s="661" t="s">
        <v>1608</v>
      </c>
      <c r="I1411" s="661" t="s">
        <v>4288</v>
      </c>
      <c r="J1411" s="661" t="s">
        <v>3357</v>
      </c>
      <c r="K1411" s="661" t="s">
        <v>1448</v>
      </c>
      <c r="L1411" s="662">
        <v>391.77</v>
      </c>
      <c r="M1411" s="662">
        <v>1175.31</v>
      </c>
      <c r="N1411" s="661">
        <v>3</v>
      </c>
      <c r="O1411" s="742">
        <v>2.5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50</v>
      </c>
      <c r="B1412" s="661" t="s">
        <v>580</v>
      </c>
      <c r="C1412" s="661">
        <v>89301502</v>
      </c>
      <c r="D1412" s="740" t="s">
        <v>4514</v>
      </c>
      <c r="E1412" s="741" t="s">
        <v>3105</v>
      </c>
      <c r="F1412" s="661" t="s">
        <v>3085</v>
      </c>
      <c r="G1412" s="661" t="s">
        <v>4405</v>
      </c>
      <c r="H1412" s="661" t="s">
        <v>581</v>
      </c>
      <c r="I1412" s="661" t="s">
        <v>4406</v>
      </c>
      <c r="J1412" s="661" t="s">
        <v>4407</v>
      </c>
      <c r="K1412" s="661" t="s">
        <v>4408</v>
      </c>
      <c r="L1412" s="662">
        <v>1692.27</v>
      </c>
      <c r="M1412" s="662">
        <v>1692.27</v>
      </c>
      <c r="N1412" s="661">
        <v>1</v>
      </c>
      <c r="O1412" s="742">
        <v>0.5</v>
      </c>
      <c r="P1412" s="662">
        <v>1692.27</v>
      </c>
      <c r="Q1412" s="677">
        <v>1</v>
      </c>
      <c r="R1412" s="661">
        <v>1</v>
      </c>
      <c r="S1412" s="677">
        <v>1</v>
      </c>
      <c r="T1412" s="742">
        <v>0.5</v>
      </c>
      <c r="U1412" s="700">
        <v>1</v>
      </c>
    </row>
    <row r="1413" spans="1:21" ht="14.4" customHeight="1" x14ac:dyDescent="0.3">
      <c r="A1413" s="660">
        <v>50</v>
      </c>
      <c r="B1413" s="661" t="s">
        <v>580</v>
      </c>
      <c r="C1413" s="661">
        <v>89301502</v>
      </c>
      <c r="D1413" s="740" t="s">
        <v>4514</v>
      </c>
      <c r="E1413" s="741" t="s">
        <v>3106</v>
      </c>
      <c r="F1413" s="661" t="s">
        <v>3085</v>
      </c>
      <c r="G1413" s="661" t="s">
        <v>3193</v>
      </c>
      <c r="H1413" s="661" t="s">
        <v>1608</v>
      </c>
      <c r="I1413" s="661" t="s">
        <v>1737</v>
      </c>
      <c r="J1413" s="661" t="s">
        <v>3035</v>
      </c>
      <c r="K1413" s="661" t="s">
        <v>3036</v>
      </c>
      <c r="L1413" s="662">
        <v>6.98</v>
      </c>
      <c r="M1413" s="662">
        <v>6.98</v>
      </c>
      <c r="N1413" s="661">
        <v>1</v>
      </c>
      <c r="O1413" s="742">
        <v>0.5</v>
      </c>
      <c r="P1413" s="662">
        <v>6.98</v>
      </c>
      <c r="Q1413" s="677">
        <v>1</v>
      </c>
      <c r="R1413" s="661">
        <v>1</v>
      </c>
      <c r="S1413" s="677">
        <v>1</v>
      </c>
      <c r="T1413" s="742">
        <v>0.5</v>
      </c>
      <c r="U1413" s="700">
        <v>1</v>
      </c>
    </row>
    <row r="1414" spans="1:21" ht="14.4" customHeight="1" x14ac:dyDescent="0.3">
      <c r="A1414" s="660">
        <v>50</v>
      </c>
      <c r="B1414" s="661" t="s">
        <v>580</v>
      </c>
      <c r="C1414" s="661">
        <v>89301502</v>
      </c>
      <c r="D1414" s="740" t="s">
        <v>4514</v>
      </c>
      <c r="E1414" s="741" t="s">
        <v>3106</v>
      </c>
      <c r="F1414" s="661" t="s">
        <v>3085</v>
      </c>
      <c r="G1414" s="661" t="s">
        <v>3193</v>
      </c>
      <c r="H1414" s="661" t="s">
        <v>581</v>
      </c>
      <c r="I1414" s="661" t="s">
        <v>3835</v>
      </c>
      <c r="J1414" s="661" t="s">
        <v>3836</v>
      </c>
      <c r="K1414" s="661" t="s">
        <v>3036</v>
      </c>
      <c r="L1414" s="662">
        <v>5.37</v>
      </c>
      <c r="M1414" s="662">
        <v>5.37</v>
      </c>
      <c r="N1414" s="661">
        <v>1</v>
      </c>
      <c r="O1414" s="742">
        <v>0.5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50</v>
      </c>
      <c r="B1415" s="661" t="s">
        <v>580</v>
      </c>
      <c r="C1415" s="661">
        <v>89301502</v>
      </c>
      <c r="D1415" s="740" t="s">
        <v>4514</v>
      </c>
      <c r="E1415" s="741" t="s">
        <v>3106</v>
      </c>
      <c r="F1415" s="661" t="s">
        <v>3085</v>
      </c>
      <c r="G1415" s="661" t="s">
        <v>3109</v>
      </c>
      <c r="H1415" s="661" t="s">
        <v>1608</v>
      </c>
      <c r="I1415" s="661" t="s">
        <v>1627</v>
      </c>
      <c r="J1415" s="661" t="s">
        <v>1628</v>
      </c>
      <c r="K1415" s="661" t="s">
        <v>2960</v>
      </c>
      <c r="L1415" s="662">
        <v>75.28</v>
      </c>
      <c r="M1415" s="662">
        <v>75.28</v>
      </c>
      <c r="N1415" s="661">
        <v>1</v>
      </c>
      <c r="O1415" s="742">
        <v>0.5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50</v>
      </c>
      <c r="B1416" s="661" t="s">
        <v>580</v>
      </c>
      <c r="C1416" s="661">
        <v>89301502</v>
      </c>
      <c r="D1416" s="740" t="s">
        <v>4514</v>
      </c>
      <c r="E1416" s="741" t="s">
        <v>3106</v>
      </c>
      <c r="F1416" s="661" t="s">
        <v>3085</v>
      </c>
      <c r="G1416" s="661" t="s">
        <v>3109</v>
      </c>
      <c r="H1416" s="661" t="s">
        <v>1608</v>
      </c>
      <c r="I1416" s="661" t="s">
        <v>1631</v>
      </c>
      <c r="J1416" s="661" t="s">
        <v>1628</v>
      </c>
      <c r="K1416" s="661" t="s">
        <v>2961</v>
      </c>
      <c r="L1416" s="662">
        <v>150.55000000000001</v>
      </c>
      <c r="M1416" s="662">
        <v>150.55000000000001</v>
      </c>
      <c r="N1416" s="661">
        <v>1</v>
      </c>
      <c r="O1416" s="742">
        <v>0.5</v>
      </c>
      <c r="P1416" s="662">
        <v>150.55000000000001</v>
      </c>
      <c r="Q1416" s="677">
        <v>1</v>
      </c>
      <c r="R1416" s="661">
        <v>1</v>
      </c>
      <c r="S1416" s="677">
        <v>1</v>
      </c>
      <c r="T1416" s="742">
        <v>0.5</v>
      </c>
      <c r="U1416" s="700">
        <v>1</v>
      </c>
    </row>
    <row r="1417" spans="1:21" ht="14.4" customHeight="1" x14ac:dyDescent="0.3">
      <c r="A1417" s="660">
        <v>50</v>
      </c>
      <c r="B1417" s="661" t="s">
        <v>580</v>
      </c>
      <c r="C1417" s="661">
        <v>89301502</v>
      </c>
      <c r="D1417" s="740" t="s">
        <v>4514</v>
      </c>
      <c r="E1417" s="741" t="s">
        <v>3106</v>
      </c>
      <c r="F1417" s="661" t="s">
        <v>3085</v>
      </c>
      <c r="G1417" s="661" t="s">
        <v>3109</v>
      </c>
      <c r="H1417" s="661" t="s">
        <v>581</v>
      </c>
      <c r="I1417" s="661" t="s">
        <v>3370</v>
      </c>
      <c r="J1417" s="661" t="s">
        <v>3371</v>
      </c>
      <c r="K1417" s="661" t="s">
        <v>3372</v>
      </c>
      <c r="L1417" s="662">
        <v>125.46</v>
      </c>
      <c r="M1417" s="662">
        <v>376.38</v>
      </c>
      <c r="N1417" s="661">
        <v>3</v>
      </c>
      <c r="O1417" s="742">
        <v>1.5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50</v>
      </c>
      <c r="B1418" s="661" t="s">
        <v>580</v>
      </c>
      <c r="C1418" s="661">
        <v>89301502</v>
      </c>
      <c r="D1418" s="740" t="s">
        <v>4514</v>
      </c>
      <c r="E1418" s="741" t="s">
        <v>3106</v>
      </c>
      <c r="F1418" s="661" t="s">
        <v>3085</v>
      </c>
      <c r="G1418" s="661" t="s">
        <v>3110</v>
      </c>
      <c r="H1418" s="661" t="s">
        <v>581</v>
      </c>
      <c r="I1418" s="661" t="s">
        <v>3837</v>
      </c>
      <c r="J1418" s="661" t="s">
        <v>1165</v>
      </c>
      <c r="K1418" s="661" t="s">
        <v>2259</v>
      </c>
      <c r="L1418" s="662">
        <v>0</v>
      </c>
      <c r="M1418" s="662">
        <v>0</v>
      </c>
      <c r="N1418" s="661">
        <v>1</v>
      </c>
      <c r="O1418" s="742">
        <v>0.5</v>
      </c>
      <c r="P1418" s="662">
        <v>0</v>
      </c>
      <c r="Q1418" s="677"/>
      <c r="R1418" s="661">
        <v>1</v>
      </c>
      <c r="S1418" s="677">
        <v>1</v>
      </c>
      <c r="T1418" s="742">
        <v>0.5</v>
      </c>
      <c r="U1418" s="700">
        <v>1</v>
      </c>
    </row>
    <row r="1419" spans="1:21" ht="14.4" customHeight="1" x14ac:dyDescent="0.3">
      <c r="A1419" s="660">
        <v>50</v>
      </c>
      <c r="B1419" s="661" t="s">
        <v>580</v>
      </c>
      <c r="C1419" s="661">
        <v>89301502</v>
      </c>
      <c r="D1419" s="740" t="s">
        <v>4514</v>
      </c>
      <c r="E1419" s="741" t="s">
        <v>3106</v>
      </c>
      <c r="F1419" s="661" t="s">
        <v>3085</v>
      </c>
      <c r="G1419" s="661" t="s">
        <v>3110</v>
      </c>
      <c r="H1419" s="661" t="s">
        <v>581</v>
      </c>
      <c r="I1419" s="661" t="s">
        <v>2258</v>
      </c>
      <c r="J1419" s="661" t="s">
        <v>1165</v>
      </c>
      <c r="K1419" s="661" t="s">
        <v>2259</v>
      </c>
      <c r="L1419" s="662">
        <v>270.69</v>
      </c>
      <c r="M1419" s="662">
        <v>270.69</v>
      </c>
      <c r="N1419" s="661">
        <v>1</v>
      </c>
      <c r="O1419" s="742">
        <v>1</v>
      </c>
      <c r="P1419" s="662">
        <v>270.69</v>
      </c>
      <c r="Q1419" s="677">
        <v>1</v>
      </c>
      <c r="R1419" s="661">
        <v>1</v>
      </c>
      <c r="S1419" s="677">
        <v>1</v>
      </c>
      <c r="T1419" s="742">
        <v>1</v>
      </c>
      <c r="U1419" s="700">
        <v>1</v>
      </c>
    </row>
    <row r="1420" spans="1:21" ht="14.4" customHeight="1" x14ac:dyDescent="0.3">
      <c r="A1420" s="660">
        <v>50</v>
      </c>
      <c r="B1420" s="661" t="s">
        <v>580</v>
      </c>
      <c r="C1420" s="661">
        <v>89301502</v>
      </c>
      <c r="D1420" s="740" t="s">
        <v>4514</v>
      </c>
      <c r="E1420" s="741" t="s">
        <v>3106</v>
      </c>
      <c r="F1420" s="661" t="s">
        <v>3085</v>
      </c>
      <c r="G1420" s="661" t="s">
        <v>3110</v>
      </c>
      <c r="H1420" s="661" t="s">
        <v>581</v>
      </c>
      <c r="I1420" s="661" t="s">
        <v>4112</v>
      </c>
      <c r="J1420" s="661" t="s">
        <v>3378</v>
      </c>
      <c r="K1420" s="661" t="s">
        <v>1078</v>
      </c>
      <c r="L1420" s="662">
        <v>60.92</v>
      </c>
      <c r="M1420" s="662">
        <v>121.84</v>
      </c>
      <c r="N1420" s="661">
        <v>2</v>
      </c>
      <c r="O1420" s="742">
        <v>0.5</v>
      </c>
      <c r="P1420" s="662"/>
      <c r="Q1420" s="677">
        <v>0</v>
      </c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50</v>
      </c>
      <c r="B1421" s="661" t="s">
        <v>580</v>
      </c>
      <c r="C1421" s="661">
        <v>89301502</v>
      </c>
      <c r="D1421" s="740" t="s">
        <v>4514</v>
      </c>
      <c r="E1421" s="741" t="s">
        <v>3106</v>
      </c>
      <c r="F1421" s="661" t="s">
        <v>3085</v>
      </c>
      <c r="G1421" s="661" t="s">
        <v>3801</v>
      </c>
      <c r="H1421" s="661" t="s">
        <v>581</v>
      </c>
      <c r="I1421" s="661" t="s">
        <v>3802</v>
      </c>
      <c r="J1421" s="661" t="s">
        <v>2057</v>
      </c>
      <c r="K1421" s="661" t="s">
        <v>3803</v>
      </c>
      <c r="L1421" s="662">
        <v>64.23</v>
      </c>
      <c r="M1421" s="662">
        <v>64.23</v>
      </c>
      <c r="N1421" s="661">
        <v>1</v>
      </c>
      <c r="O1421" s="742">
        <v>1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50</v>
      </c>
      <c r="B1422" s="661" t="s">
        <v>580</v>
      </c>
      <c r="C1422" s="661">
        <v>89301502</v>
      </c>
      <c r="D1422" s="740" t="s">
        <v>4514</v>
      </c>
      <c r="E1422" s="741" t="s">
        <v>3106</v>
      </c>
      <c r="F1422" s="661" t="s">
        <v>3085</v>
      </c>
      <c r="G1422" s="661" t="s">
        <v>3112</v>
      </c>
      <c r="H1422" s="661" t="s">
        <v>581</v>
      </c>
      <c r="I1422" s="661" t="s">
        <v>2001</v>
      </c>
      <c r="J1422" s="661" t="s">
        <v>2999</v>
      </c>
      <c r="K1422" s="661" t="s">
        <v>3000</v>
      </c>
      <c r="L1422" s="662">
        <v>156.86000000000001</v>
      </c>
      <c r="M1422" s="662">
        <v>313.72000000000003</v>
      </c>
      <c r="N1422" s="661">
        <v>2</v>
      </c>
      <c r="O1422" s="742">
        <v>2</v>
      </c>
      <c r="P1422" s="662">
        <v>156.86000000000001</v>
      </c>
      <c r="Q1422" s="677">
        <v>0.5</v>
      </c>
      <c r="R1422" s="661">
        <v>1</v>
      </c>
      <c r="S1422" s="677">
        <v>0.5</v>
      </c>
      <c r="T1422" s="742">
        <v>1</v>
      </c>
      <c r="U1422" s="700">
        <v>0.5</v>
      </c>
    </row>
    <row r="1423" spans="1:21" ht="14.4" customHeight="1" x14ac:dyDescent="0.3">
      <c r="A1423" s="660">
        <v>50</v>
      </c>
      <c r="B1423" s="661" t="s">
        <v>580</v>
      </c>
      <c r="C1423" s="661">
        <v>89301502</v>
      </c>
      <c r="D1423" s="740" t="s">
        <v>4514</v>
      </c>
      <c r="E1423" s="741" t="s">
        <v>3106</v>
      </c>
      <c r="F1423" s="661" t="s">
        <v>3085</v>
      </c>
      <c r="G1423" s="661" t="s">
        <v>3112</v>
      </c>
      <c r="H1423" s="661" t="s">
        <v>581</v>
      </c>
      <c r="I1423" s="661" t="s">
        <v>4409</v>
      </c>
      <c r="J1423" s="661" t="s">
        <v>3380</v>
      </c>
      <c r="K1423" s="661" t="s">
        <v>4410</v>
      </c>
      <c r="L1423" s="662">
        <v>0</v>
      </c>
      <c r="M1423" s="662">
        <v>0</v>
      </c>
      <c r="N1423" s="661">
        <v>1</v>
      </c>
      <c r="O1423" s="742">
        <v>0.5</v>
      </c>
      <c r="P1423" s="662">
        <v>0</v>
      </c>
      <c r="Q1423" s="677"/>
      <c r="R1423" s="661">
        <v>1</v>
      </c>
      <c r="S1423" s="677">
        <v>1</v>
      </c>
      <c r="T1423" s="742">
        <v>0.5</v>
      </c>
      <c r="U1423" s="700">
        <v>1</v>
      </c>
    </row>
    <row r="1424" spans="1:21" ht="14.4" customHeight="1" x14ac:dyDescent="0.3">
      <c r="A1424" s="660">
        <v>50</v>
      </c>
      <c r="B1424" s="661" t="s">
        <v>580</v>
      </c>
      <c r="C1424" s="661">
        <v>89301502</v>
      </c>
      <c r="D1424" s="740" t="s">
        <v>4514</v>
      </c>
      <c r="E1424" s="741" t="s">
        <v>3106</v>
      </c>
      <c r="F1424" s="661" t="s">
        <v>3085</v>
      </c>
      <c r="G1424" s="661" t="s">
        <v>3115</v>
      </c>
      <c r="H1424" s="661" t="s">
        <v>581</v>
      </c>
      <c r="I1424" s="661" t="s">
        <v>4411</v>
      </c>
      <c r="J1424" s="661" t="s">
        <v>3203</v>
      </c>
      <c r="K1424" s="661" t="s">
        <v>3840</v>
      </c>
      <c r="L1424" s="662">
        <v>391.77</v>
      </c>
      <c r="M1424" s="662">
        <v>391.77</v>
      </c>
      <c r="N1424" s="661">
        <v>1</v>
      </c>
      <c r="O1424" s="742">
        <v>0.5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50</v>
      </c>
      <c r="B1425" s="661" t="s">
        <v>580</v>
      </c>
      <c r="C1425" s="661">
        <v>89301502</v>
      </c>
      <c r="D1425" s="740" t="s">
        <v>4514</v>
      </c>
      <c r="E1425" s="741" t="s">
        <v>3106</v>
      </c>
      <c r="F1425" s="661" t="s">
        <v>3085</v>
      </c>
      <c r="G1425" s="661" t="s">
        <v>3115</v>
      </c>
      <c r="H1425" s="661" t="s">
        <v>581</v>
      </c>
      <c r="I1425" s="661" t="s">
        <v>4412</v>
      </c>
      <c r="J1425" s="661" t="s">
        <v>3203</v>
      </c>
      <c r="K1425" s="661" t="s">
        <v>3840</v>
      </c>
      <c r="L1425" s="662">
        <v>391.77</v>
      </c>
      <c r="M1425" s="662">
        <v>391.77</v>
      </c>
      <c r="N1425" s="661">
        <v>1</v>
      </c>
      <c r="O1425" s="742">
        <v>0.5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50</v>
      </c>
      <c r="B1426" s="661" t="s">
        <v>580</v>
      </c>
      <c r="C1426" s="661">
        <v>89301502</v>
      </c>
      <c r="D1426" s="740" t="s">
        <v>4514</v>
      </c>
      <c r="E1426" s="741" t="s">
        <v>3106</v>
      </c>
      <c r="F1426" s="661" t="s">
        <v>3085</v>
      </c>
      <c r="G1426" s="661" t="s">
        <v>3115</v>
      </c>
      <c r="H1426" s="661" t="s">
        <v>1608</v>
      </c>
      <c r="I1426" s="661" t="s">
        <v>4119</v>
      </c>
      <c r="J1426" s="661" t="s">
        <v>3595</v>
      </c>
      <c r="K1426" s="661" t="s">
        <v>2574</v>
      </c>
      <c r="L1426" s="662">
        <v>217.65</v>
      </c>
      <c r="M1426" s="662">
        <v>217.65</v>
      </c>
      <c r="N1426" s="661">
        <v>1</v>
      </c>
      <c r="O1426" s="742">
        <v>0.5</v>
      </c>
      <c r="P1426" s="662">
        <v>217.65</v>
      </c>
      <c r="Q1426" s="677">
        <v>1</v>
      </c>
      <c r="R1426" s="661">
        <v>1</v>
      </c>
      <c r="S1426" s="677">
        <v>1</v>
      </c>
      <c r="T1426" s="742">
        <v>0.5</v>
      </c>
      <c r="U1426" s="700">
        <v>1</v>
      </c>
    </row>
    <row r="1427" spans="1:21" ht="14.4" customHeight="1" x14ac:dyDescent="0.3">
      <c r="A1427" s="660">
        <v>50</v>
      </c>
      <c r="B1427" s="661" t="s">
        <v>580</v>
      </c>
      <c r="C1427" s="661">
        <v>89301502</v>
      </c>
      <c r="D1427" s="740" t="s">
        <v>4514</v>
      </c>
      <c r="E1427" s="741" t="s">
        <v>3106</v>
      </c>
      <c r="F1427" s="661" t="s">
        <v>3085</v>
      </c>
      <c r="G1427" s="661" t="s">
        <v>3115</v>
      </c>
      <c r="H1427" s="661" t="s">
        <v>1608</v>
      </c>
      <c r="I1427" s="661" t="s">
        <v>1747</v>
      </c>
      <c r="J1427" s="661" t="s">
        <v>1748</v>
      </c>
      <c r="K1427" s="661" t="s">
        <v>2981</v>
      </c>
      <c r="L1427" s="662">
        <v>435.3</v>
      </c>
      <c r="M1427" s="662">
        <v>1305.9000000000001</v>
      </c>
      <c r="N1427" s="661">
        <v>3</v>
      </c>
      <c r="O1427" s="742">
        <v>2</v>
      </c>
      <c r="P1427" s="662">
        <v>870.6</v>
      </c>
      <c r="Q1427" s="677">
        <v>0.66666666666666663</v>
      </c>
      <c r="R1427" s="661">
        <v>2</v>
      </c>
      <c r="S1427" s="677">
        <v>0.66666666666666663</v>
      </c>
      <c r="T1427" s="742">
        <v>1.5</v>
      </c>
      <c r="U1427" s="700">
        <v>0.75</v>
      </c>
    </row>
    <row r="1428" spans="1:21" ht="14.4" customHeight="1" x14ac:dyDescent="0.3">
      <c r="A1428" s="660">
        <v>50</v>
      </c>
      <c r="B1428" s="661" t="s">
        <v>580</v>
      </c>
      <c r="C1428" s="661">
        <v>89301502</v>
      </c>
      <c r="D1428" s="740" t="s">
        <v>4514</v>
      </c>
      <c r="E1428" s="741" t="s">
        <v>3106</v>
      </c>
      <c r="F1428" s="661" t="s">
        <v>3085</v>
      </c>
      <c r="G1428" s="661" t="s">
        <v>3206</v>
      </c>
      <c r="H1428" s="661" t="s">
        <v>1608</v>
      </c>
      <c r="I1428" s="661" t="s">
        <v>1697</v>
      </c>
      <c r="J1428" s="661" t="s">
        <v>1694</v>
      </c>
      <c r="K1428" s="661" t="s">
        <v>1698</v>
      </c>
      <c r="L1428" s="662">
        <v>146.63</v>
      </c>
      <c r="M1428" s="662">
        <v>586.52</v>
      </c>
      <c r="N1428" s="661">
        <v>4</v>
      </c>
      <c r="O1428" s="742">
        <v>2</v>
      </c>
      <c r="P1428" s="662">
        <v>293.26</v>
      </c>
      <c r="Q1428" s="677">
        <v>0.5</v>
      </c>
      <c r="R1428" s="661">
        <v>2</v>
      </c>
      <c r="S1428" s="677">
        <v>0.5</v>
      </c>
      <c r="T1428" s="742">
        <v>1</v>
      </c>
      <c r="U1428" s="700">
        <v>0.5</v>
      </c>
    </row>
    <row r="1429" spans="1:21" ht="14.4" customHeight="1" x14ac:dyDescent="0.3">
      <c r="A1429" s="660">
        <v>50</v>
      </c>
      <c r="B1429" s="661" t="s">
        <v>580</v>
      </c>
      <c r="C1429" s="661">
        <v>89301502</v>
      </c>
      <c r="D1429" s="740" t="s">
        <v>4514</v>
      </c>
      <c r="E1429" s="741" t="s">
        <v>3106</v>
      </c>
      <c r="F1429" s="661" t="s">
        <v>3085</v>
      </c>
      <c r="G1429" s="661" t="s">
        <v>3116</v>
      </c>
      <c r="H1429" s="661" t="s">
        <v>581</v>
      </c>
      <c r="I1429" s="661" t="s">
        <v>630</v>
      </c>
      <c r="J1429" s="661" t="s">
        <v>631</v>
      </c>
      <c r="K1429" s="661" t="s">
        <v>632</v>
      </c>
      <c r="L1429" s="662">
        <v>134.66</v>
      </c>
      <c r="M1429" s="662">
        <v>403.98</v>
      </c>
      <c r="N1429" s="661">
        <v>3</v>
      </c>
      <c r="O1429" s="742">
        <v>2</v>
      </c>
      <c r="P1429" s="662">
        <v>134.66</v>
      </c>
      <c r="Q1429" s="677">
        <v>0.33333333333333331</v>
      </c>
      <c r="R1429" s="661">
        <v>1</v>
      </c>
      <c r="S1429" s="677">
        <v>0.33333333333333331</v>
      </c>
      <c r="T1429" s="742">
        <v>1</v>
      </c>
      <c r="U1429" s="700">
        <v>0.5</v>
      </c>
    </row>
    <row r="1430" spans="1:21" ht="14.4" customHeight="1" x14ac:dyDescent="0.3">
      <c r="A1430" s="660">
        <v>50</v>
      </c>
      <c r="B1430" s="661" t="s">
        <v>580</v>
      </c>
      <c r="C1430" s="661">
        <v>89301502</v>
      </c>
      <c r="D1430" s="740" t="s">
        <v>4514</v>
      </c>
      <c r="E1430" s="741" t="s">
        <v>3106</v>
      </c>
      <c r="F1430" s="661" t="s">
        <v>3085</v>
      </c>
      <c r="G1430" s="661" t="s">
        <v>3116</v>
      </c>
      <c r="H1430" s="661" t="s">
        <v>581</v>
      </c>
      <c r="I1430" s="661" t="s">
        <v>3117</v>
      </c>
      <c r="J1430" s="661" t="s">
        <v>3118</v>
      </c>
      <c r="K1430" s="661" t="s">
        <v>3119</v>
      </c>
      <c r="L1430" s="662">
        <v>31.43</v>
      </c>
      <c r="M1430" s="662">
        <v>62.86</v>
      </c>
      <c r="N1430" s="661">
        <v>2</v>
      </c>
      <c r="O1430" s="742">
        <v>1.5</v>
      </c>
      <c r="P1430" s="662">
        <v>31.43</v>
      </c>
      <c r="Q1430" s="677">
        <v>0.5</v>
      </c>
      <c r="R1430" s="661">
        <v>1</v>
      </c>
      <c r="S1430" s="677">
        <v>0.5</v>
      </c>
      <c r="T1430" s="742">
        <v>0.5</v>
      </c>
      <c r="U1430" s="700">
        <v>0.33333333333333331</v>
      </c>
    </row>
    <row r="1431" spans="1:21" ht="14.4" customHeight="1" x14ac:dyDescent="0.3">
      <c r="A1431" s="660">
        <v>50</v>
      </c>
      <c r="B1431" s="661" t="s">
        <v>580</v>
      </c>
      <c r="C1431" s="661">
        <v>89301502</v>
      </c>
      <c r="D1431" s="740" t="s">
        <v>4514</v>
      </c>
      <c r="E1431" s="741" t="s">
        <v>3106</v>
      </c>
      <c r="F1431" s="661" t="s">
        <v>3085</v>
      </c>
      <c r="G1431" s="661" t="s">
        <v>3116</v>
      </c>
      <c r="H1431" s="661" t="s">
        <v>1608</v>
      </c>
      <c r="I1431" s="661" t="s">
        <v>1684</v>
      </c>
      <c r="J1431" s="661" t="s">
        <v>631</v>
      </c>
      <c r="K1431" s="661" t="s">
        <v>1082</v>
      </c>
      <c r="L1431" s="662">
        <v>44.89</v>
      </c>
      <c r="M1431" s="662">
        <v>448.9</v>
      </c>
      <c r="N1431" s="661">
        <v>10</v>
      </c>
      <c r="O1431" s="742">
        <v>4</v>
      </c>
      <c r="P1431" s="662">
        <v>89.78</v>
      </c>
      <c r="Q1431" s="677">
        <v>0.2</v>
      </c>
      <c r="R1431" s="661">
        <v>2</v>
      </c>
      <c r="S1431" s="677">
        <v>0.2</v>
      </c>
      <c r="T1431" s="742">
        <v>1.5</v>
      </c>
      <c r="U1431" s="700">
        <v>0.375</v>
      </c>
    </row>
    <row r="1432" spans="1:21" ht="14.4" customHeight="1" x14ac:dyDescent="0.3">
      <c r="A1432" s="660">
        <v>50</v>
      </c>
      <c r="B1432" s="661" t="s">
        <v>580</v>
      </c>
      <c r="C1432" s="661">
        <v>89301502</v>
      </c>
      <c r="D1432" s="740" t="s">
        <v>4514</v>
      </c>
      <c r="E1432" s="741" t="s">
        <v>3106</v>
      </c>
      <c r="F1432" s="661" t="s">
        <v>3085</v>
      </c>
      <c r="G1432" s="661" t="s">
        <v>3116</v>
      </c>
      <c r="H1432" s="661" t="s">
        <v>1608</v>
      </c>
      <c r="I1432" s="661" t="s">
        <v>2588</v>
      </c>
      <c r="J1432" s="661" t="s">
        <v>2589</v>
      </c>
      <c r="K1432" s="661" t="s">
        <v>2590</v>
      </c>
      <c r="L1432" s="662">
        <v>60.02</v>
      </c>
      <c r="M1432" s="662">
        <v>120.04</v>
      </c>
      <c r="N1432" s="661">
        <v>2</v>
      </c>
      <c r="O1432" s="742">
        <v>0.5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50</v>
      </c>
      <c r="B1433" s="661" t="s">
        <v>580</v>
      </c>
      <c r="C1433" s="661">
        <v>89301502</v>
      </c>
      <c r="D1433" s="740" t="s">
        <v>4514</v>
      </c>
      <c r="E1433" s="741" t="s">
        <v>3106</v>
      </c>
      <c r="F1433" s="661" t="s">
        <v>3085</v>
      </c>
      <c r="G1433" s="661" t="s">
        <v>3116</v>
      </c>
      <c r="H1433" s="661" t="s">
        <v>581</v>
      </c>
      <c r="I1433" s="661" t="s">
        <v>3207</v>
      </c>
      <c r="J1433" s="661" t="s">
        <v>3208</v>
      </c>
      <c r="K1433" s="661" t="s">
        <v>1082</v>
      </c>
      <c r="L1433" s="662">
        <v>44.89</v>
      </c>
      <c r="M1433" s="662">
        <v>583.57000000000005</v>
      </c>
      <c r="N1433" s="661">
        <v>13</v>
      </c>
      <c r="O1433" s="742">
        <v>5</v>
      </c>
      <c r="P1433" s="662">
        <v>44.89</v>
      </c>
      <c r="Q1433" s="677">
        <v>7.6923076923076913E-2</v>
      </c>
      <c r="R1433" s="661">
        <v>1</v>
      </c>
      <c r="S1433" s="677">
        <v>7.6923076923076927E-2</v>
      </c>
      <c r="T1433" s="742">
        <v>1</v>
      </c>
      <c r="U1433" s="700">
        <v>0.2</v>
      </c>
    </row>
    <row r="1434" spans="1:21" ht="14.4" customHeight="1" x14ac:dyDescent="0.3">
      <c r="A1434" s="660">
        <v>50</v>
      </c>
      <c r="B1434" s="661" t="s">
        <v>580</v>
      </c>
      <c r="C1434" s="661">
        <v>89301502</v>
      </c>
      <c r="D1434" s="740" t="s">
        <v>4514</v>
      </c>
      <c r="E1434" s="741" t="s">
        <v>3106</v>
      </c>
      <c r="F1434" s="661" t="s">
        <v>3085</v>
      </c>
      <c r="G1434" s="661" t="s">
        <v>4413</v>
      </c>
      <c r="H1434" s="661" t="s">
        <v>581</v>
      </c>
      <c r="I1434" s="661" t="s">
        <v>4414</v>
      </c>
      <c r="J1434" s="661" t="s">
        <v>4415</v>
      </c>
      <c r="K1434" s="661" t="s">
        <v>1534</v>
      </c>
      <c r="L1434" s="662">
        <v>0</v>
      </c>
      <c r="M1434" s="662">
        <v>0</v>
      </c>
      <c r="N1434" s="661">
        <v>1</v>
      </c>
      <c r="O1434" s="742">
        <v>1</v>
      </c>
      <c r="P1434" s="662">
        <v>0</v>
      </c>
      <c r="Q1434" s="677"/>
      <c r="R1434" s="661">
        <v>1</v>
      </c>
      <c r="S1434" s="677">
        <v>1</v>
      </c>
      <c r="T1434" s="742">
        <v>1</v>
      </c>
      <c r="U1434" s="700">
        <v>1</v>
      </c>
    </row>
    <row r="1435" spans="1:21" ht="14.4" customHeight="1" x14ac:dyDescent="0.3">
      <c r="A1435" s="660">
        <v>50</v>
      </c>
      <c r="B1435" s="661" t="s">
        <v>580</v>
      </c>
      <c r="C1435" s="661">
        <v>89301502</v>
      </c>
      <c r="D1435" s="740" t="s">
        <v>4514</v>
      </c>
      <c r="E1435" s="741" t="s">
        <v>3106</v>
      </c>
      <c r="F1435" s="661" t="s">
        <v>3085</v>
      </c>
      <c r="G1435" s="661" t="s">
        <v>3609</v>
      </c>
      <c r="H1435" s="661" t="s">
        <v>1608</v>
      </c>
      <c r="I1435" s="661" t="s">
        <v>4416</v>
      </c>
      <c r="J1435" s="661" t="s">
        <v>4417</v>
      </c>
      <c r="K1435" s="661" t="s">
        <v>1170</v>
      </c>
      <c r="L1435" s="662">
        <v>73.2</v>
      </c>
      <c r="M1435" s="662">
        <v>439.20000000000005</v>
      </c>
      <c r="N1435" s="661">
        <v>6</v>
      </c>
      <c r="O1435" s="742">
        <v>3</v>
      </c>
      <c r="P1435" s="662"/>
      <c r="Q1435" s="677">
        <v>0</v>
      </c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50</v>
      </c>
      <c r="B1436" s="661" t="s">
        <v>580</v>
      </c>
      <c r="C1436" s="661">
        <v>89301502</v>
      </c>
      <c r="D1436" s="740" t="s">
        <v>4514</v>
      </c>
      <c r="E1436" s="741" t="s">
        <v>3106</v>
      </c>
      <c r="F1436" s="661" t="s">
        <v>3085</v>
      </c>
      <c r="G1436" s="661" t="s">
        <v>3609</v>
      </c>
      <c r="H1436" s="661" t="s">
        <v>581</v>
      </c>
      <c r="I1436" s="661" t="s">
        <v>3610</v>
      </c>
      <c r="J1436" s="661" t="s">
        <v>3611</v>
      </c>
      <c r="K1436" s="661" t="s">
        <v>1299</v>
      </c>
      <c r="L1436" s="662">
        <v>73.19</v>
      </c>
      <c r="M1436" s="662">
        <v>73.19</v>
      </c>
      <c r="N1436" s="661">
        <v>1</v>
      </c>
      <c r="O1436" s="742">
        <v>1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50</v>
      </c>
      <c r="B1437" s="661" t="s">
        <v>580</v>
      </c>
      <c r="C1437" s="661">
        <v>89301502</v>
      </c>
      <c r="D1437" s="740" t="s">
        <v>4514</v>
      </c>
      <c r="E1437" s="741" t="s">
        <v>3106</v>
      </c>
      <c r="F1437" s="661" t="s">
        <v>3085</v>
      </c>
      <c r="G1437" s="661" t="s">
        <v>3303</v>
      </c>
      <c r="H1437" s="661" t="s">
        <v>581</v>
      </c>
      <c r="I1437" s="661" t="s">
        <v>969</v>
      </c>
      <c r="J1437" s="661" t="s">
        <v>3304</v>
      </c>
      <c r="K1437" s="661" t="s">
        <v>1774</v>
      </c>
      <c r="L1437" s="662">
        <v>0</v>
      </c>
      <c r="M1437" s="662">
        <v>0</v>
      </c>
      <c r="N1437" s="661">
        <v>2</v>
      </c>
      <c r="O1437" s="742">
        <v>1</v>
      </c>
      <c r="P1437" s="662"/>
      <c r="Q1437" s="677"/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50</v>
      </c>
      <c r="B1438" s="661" t="s">
        <v>580</v>
      </c>
      <c r="C1438" s="661">
        <v>89301502</v>
      </c>
      <c r="D1438" s="740" t="s">
        <v>4514</v>
      </c>
      <c r="E1438" s="741" t="s">
        <v>3106</v>
      </c>
      <c r="F1438" s="661" t="s">
        <v>3085</v>
      </c>
      <c r="G1438" s="661" t="s">
        <v>3303</v>
      </c>
      <c r="H1438" s="661" t="s">
        <v>581</v>
      </c>
      <c r="I1438" s="661" t="s">
        <v>4034</v>
      </c>
      <c r="J1438" s="661" t="s">
        <v>3304</v>
      </c>
      <c r="K1438" s="661" t="s">
        <v>1774</v>
      </c>
      <c r="L1438" s="662">
        <v>0</v>
      </c>
      <c r="M1438" s="662">
        <v>0</v>
      </c>
      <c r="N1438" s="661">
        <v>1</v>
      </c>
      <c r="O1438" s="742">
        <v>1</v>
      </c>
      <c r="P1438" s="662"/>
      <c r="Q1438" s="677"/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50</v>
      </c>
      <c r="B1439" s="661" t="s">
        <v>580</v>
      </c>
      <c r="C1439" s="661">
        <v>89301502</v>
      </c>
      <c r="D1439" s="740" t="s">
        <v>4514</v>
      </c>
      <c r="E1439" s="741" t="s">
        <v>3106</v>
      </c>
      <c r="F1439" s="661" t="s">
        <v>3085</v>
      </c>
      <c r="G1439" s="661" t="s">
        <v>3303</v>
      </c>
      <c r="H1439" s="661" t="s">
        <v>581</v>
      </c>
      <c r="I1439" s="661" t="s">
        <v>4006</v>
      </c>
      <c r="J1439" s="661" t="s">
        <v>3304</v>
      </c>
      <c r="K1439" s="661" t="s">
        <v>1774</v>
      </c>
      <c r="L1439" s="662">
        <v>0</v>
      </c>
      <c r="M1439" s="662">
        <v>0</v>
      </c>
      <c r="N1439" s="661">
        <v>1</v>
      </c>
      <c r="O1439" s="742">
        <v>1</v>
      </c>
      <c r="P1439" s="662"/>
      <c r="Q1439" s="677"/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50</v>
      </c>
      <c r="B1440" s="661" t="s">
        <v>580</v>
      </c>
      <c r="C1440" s="661">
        <v>89301502</v>
      </c>
      <c r="D1440" s="740" t="s">
        <v>4514</v>
      </c>
      <c r="E1440" s="741" t="s">
        <v>3106</v>
      </c>
      <c r="F1440" s="661" t="s">
        <v>3085</v>
      </c>
      <c r="G1440" s="661" t="s">
        <v>3305</v>
      </c>
      <c r="H1440" s="661" t="s">
        <v>1608</v>
      </c>
      <c r="I1440" s="661" t="s">
        <v>1755</v>
      </c>
      <c r="J1440" s="661" t="s">
        <v>1756</v>
      </c>
      <c r="K1440" s="661" t="s">
        <v>2956</v>
      </c>
      <c r="L1440" s="662">
        <v>2118.42</v>
      </c>
      <c r="M1440" s="662">
        <v>25421.040000000001</v>
      </c>
      <c r="N1440" s="661">
        <v>12</v>
      </c>
      <c r="O1440" s="742">
        <v>4.5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50</v>
      </c>
      <c r="B1441" s="661" t="s">
        <v>580</v>
      </c>
      <c r="C1441" s="661">
        <v>89301502</v>
      </c>
      <c r="D1441" s="740" t="s">
        <v>4514</v>
      </c>
      <c r="E1441" s="741" t="s">
        <v>3106</v>
      </c>
      <c r="F1441" s="661" t="s">
        <v>3085</v>
      </c>
      <c r="G1441" s="661" t="s">
        <v>3305</v>
      </c>
      <c r="H1441" s="661" t="s">
        <v>1608</v>
      </c>
      <c r="I1441" s="661" t="s">
        <v>3852</v>
      </c>
      <c r="J1441" s="661" t="s">
        <v>3307</v>
      </c>
      <c r="K1441" s="661" t="s">
        <v>3853</v>
      </c>
      <c r="L1441" s="662">
        <v>2118.4299999999998</v>
      </c>
      <c r="M1441" s="662">
        <v>2118.4299999999998</v>
      </c>
      <c r="N1441" s="661">
        <v>1</v>
      </c>
      <c r="O1441" s="742">
        <v>1</v>
      </c>
      <c r="P1441" s="662">
        <v>2118.4299999999998</v>
      </c>
      <c r="Q1441" s="677">
        <v>1</v>
      </c>
      <c r="R1441" s="661">
        <v>1</v>
      </c>
      <c r="S1441" s="677">
        <v>1</v>
      </c>
      <c r="T1441" s="742">
        <v>1</v>
      </c>
      <c r="U1441" s="700">
        <v>1</v>
      </c>
    </row>
    <row r="1442" spans="1:21" ht="14.4" customHeight="1" x14ac:dyDescent="0.3">
      <c r="A1442" s="660">
        <v>50</v>
      </c>
      <c r="B1442" s="661" t="s">
        <v>580</v>
      </c>
      <c r="C1442" s="661">
        <v>89301502</v>
      </c>
      <c r="D1442" s="740" t="s">
        <v>4514</v>
      </c>
      <c r="E1442" s="741" t="s">
        <v>3106</v>
      </c>
      <c r="F1442" s="661" t="s">
        <v>3085</v>
      </c>
      <c r="G1442" s="661" t="s">
        <v>3305</v>
      </c>
      <c r="H1442" s="661" t="s">
        <v>581</v>
      </c>
      <c r="I1442" s="661" t="s">
        <v>4418</v>
      </c>
      <c r="J1442" s="661" t="s">
        <v>1756</v>
      </c>
      <c r="K1442" s="661" t="s">
        <v>2956</v>
      </c>
      <c r="L1442" s="662">
        <v>0</v>
      </c>
      <c r="M1442" s="662">
        <v>0</v>
      </c>
      <c r="N1442" s="661">
        <v>3</v>
      </c>
      <c r="O1442" s="742">
        <v>0.5</v>
      </c>
      <c r="P1442" s="662"/>
      <c r="Q1442" s="677"/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50</v>
      </c>
      <c r="B1443" s="661" t="s">
        <v>580</v>
      </c>
      <c r="C1443" s="661">
        <v>89301502</v>
      </c>
      <c r="D1443" s="740" t="s">
        <v>4514</v>
      </c>
      <c r="E1443" s="741" t="s">
        <v>3106</v>
      </c>
      <c r="F1443" s="661" t="s">
        <v>3085</v>
      </c>
      <c r="G1443" s="661" t="s">
        <v>3612</v>
      </c>
      <c r="H1443" s="661" t="s">
        <v>581</v>
      </c>
      <c r="I1443" s="661" t="s">
        <v>814</v>
      </c>
      <c r="J1443" s="661" t="s">
        <v>815</v>
      </c>
      <c r="K1443" s="661" t="s">
        <v>816</v>
      </c>
      <c r="L1443" s="662">
        <v>118.82</v>
      </c>
      <c r="M1443" s="662">
        <v>118.82</v>
      </c>
      <c r="N1443" s="661">
        <v>1</v>
      </c>
      <c r="O1443" s="742">
        <v>1</v>
      </c>
      <c r="P1443" s="662">
        <v>118.82</v>
      </c>
      <c r="Q1443" s="677">
        <v>1</v>
      </c>
      <c r="R1443" s="661">
        <v>1</v>
      </c>
      <c r="S1443" s="677">
        <v>1</v>
      </c>
      <c r="T1443" s="742">
        <v>1</v>
      </c>
      <c r="U1443" s="700">
        <v>1</v>
      </c>
    </row>
    <row r="1444" spans="1:21" ht="14.4" customHeight="1" x14ac:dyDescent="0.3">
      <c r="A1444" s="660">
        <v>50</v>
      </c>
      <c r="B1444" s="661" t="s">
        <v>580</v>
      </c>
      <c r="C1444" s="661">
        <v>89301502</v>
      </c>
      <c r="D1444" s="740" t="s">
        <v>4514</v>
      </c>
      <c r="E1444" s="741" t="s">
        <v>3106</v>
      </c>
      <c r="F1444" s="661" t="s">
        <v>3085</v>
      </c>
      <c r="G1444" s="661" t="s">
        <v>4419</v>
      </c>
      <c r="H1444" s="661" t="s">
        <v>581</v>
      </c>
      <c r="I1444" s="661" t="s">
        <v>4420</v>
      </c>
      <c r="J1444" s="661" t="s">
        <v>4421</v>
      </c>
      <c r="K1444" s="661" t="s">
        <v>4422</v>
      </c>
      <c r="L1444" s="662">
        <v>0</v>
      </c>
      <c r="M1444" s="662">
        <v>0</v>
      </c>
      <c r="N1444" s="661">
        <v>1</v>
      </c>
      <c r="O1444" s="742">
        <v>1</v>
      </c>
      <c r="P1444" s="662"/>
      <c r="Q1444" s="677"/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50</v>
      </c>
      <c r="B1445" s="661" t="s">
        <v>580</v>
      </c>
      <c r="C1445" s="661">
        <v>89301502</v>
      </c>
      <c r="D1445" s="740" t="s">
        <v>4514</v>
      </c>
      <c r="E1445" s="741" t="s">
        <v>3106</v>
      </c>
      <c r="F1445" s="661" t="s">
        <v>3085</v>
      </c>
      <c r="G1445" s="661" t="s">
        <v>3854</v>
      </c>
      <c r="H1445" s="661" t="s">
        <v>581</v>
      </c>
      <c r="I1445" s="661" t="s">
        <v>4423</v>
      </c>
      <c r="J1445" s="661" t="s">
        <v>4424</v>
      </c>
      <c r="K1445" s="661" t="s">
        <v>4425</v>
      </c>
      <c r="L1445" s="662">
        <v>84.78</v>
      </c>
      <c r="M1445" s="662">
        <v>84.78</v>
      </c>
      <c r="N1445" s="661">
        <v>1</v>
      </c>
      <c r="O1445" s="742">
        <v>0.5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50</v>
      </c>
      <c r="B1446" s="661" t="s">
        <v>580</v>
      </c>
      <c r="C1446" s="661">
        <v>89301502</v>
      </c>
      <c r="D1446" s="740" t="s">
        <v>4514</v>
      </c>
      <c r="E1446" s="741" t="s">
        <v>3106</v>
      </c>
      <c r="F1446" s="661" t="s">
        <v>3085</v>
      </c>
      <c r="G1446" s="661" t="s">
        <v>3854</v>
      </c>
      <c r="H1446" s="661" t="s">
        <v>581</v>
      </c>
      <c r="I1446" s="661" t="s">
        <v>4426</v>
      </c>
      <c r="J1446" s="661" t="s">
        <v>4160</v>
      </c>
      <c r="K1446" s="661" t="s">
        <v>2529</v>
      </c>
      <c r="L1446" s="662">
        <v>0</v>
      </c>
      <c r="M1446" s="662">
        <v>0</v>
      </c>
      <c r="N1446" s="661">
        <v>1</v>
      </c>
      <c r="O1446" s="742">
        <v>0.5</v>
      </c>
      <c r="P1446" s="662">
        <v>0</v>
      </c>
      <c r="Q1446" s="677"/>
      <c r="R1446" s="661">
        <v>1</v>
      </c>
      <c r="S1446" s="677">
        <v>1</v>
      </c>
      <c r="T1446" s="742">
        <v>0.5</v>
      </c>
      <c r="U1446" s="700">
        <v>1</v>
      </c>
    </row>
    <row r="1447" spans="1:21" ht="14.4" customHeight="1" x14ac:dyDescent="0.3">
      <c r="A1447" s="660">
        <v>50</v>
      </c>
      <c r="B1447" s="661" t="s">
        <v>580</v>
      </c>
      <c r="C1447" s="661">
        <v>89301502</v>
      </c>
      <c r="D1447" s="740" t="s">
        <v>4514</v>
      </c>
      <c r="E1447" s="741" t="s">
        <v>3106</v>
      </c>
      <c r="F1447" s="661" t="s">
        <v>3085</v>
      </c>
      <c r="G1447" s="661" t="s">
        <v>3854</v>
      </c>
      <c r="H1447" s="661" t="s">
        <v>581</v>
      </c>
      <c r="I1447" s="661" t="s">
        <v>4427</v>
      </c>
      <c r="J1447" s="661" t="s">
        <v>4160</v>
      </c>
      <c r="K1447" s="661" t="s">
        <v>4428</v>
      </c>
      <c r="L1447" s="662">
        <v>67.489999999999995</v>
      </c>
      <c r="M1447" s="662">
        <v>67.489999999999995</v>
      </c>
      <c r="N1447" s="661">
        <v>1</v>
      </c>
      <c r="O1447" s="742">
        <v>0.5</v>
      </c>
      <c r="P1447" s="662">
        <v>67.489999999999995</v>
      </c>
      <c r="Q1447" s="677">
        <v>1</v>
      </c>
      <c r="R1447" s="661">
        <v>1</v>
      </c>
      <c r="S1447" s="677">
        <v>1</v>
      </c>
      <c r="T1447" s="742">
        <v>0.5</v>
      </c>
      <c r="U1447" s="700">
        <v>1</v>
      </c>
    </row>
    <row r="1448" spans="1:21" ht="14.4" customHeight="1" x14ac:dyDescent="0.3">
      <c r="A1448" s="660">
        <v>50</v>
      </c>
      <c r="B1448" s="661" t="s">
        <v>580</v>
      </c>
      <c r="C1448" s="661">
        <v>89301502</v>
      </c>
      <c r="D1448" s="740" t="s">
        <v>4514</v>
      </c>
      <c r="E1448" s="741" t="s">
        <v>3106</v>
      </c>
      <c r="F1448" s="661" t="s">
        <v>3085</v>
      </c>
      <c r="G1448" s="661" t="s">
        <v>3730</v>
      </c>
      <c r="H1448" s="661" t="s">
        <v>581</v>
      </c>
      <c r="I1448" s="661" t="s">
        <v>783</v>
      </c>
      <c r="J1448" s="661" t="s">
        <v>784</v>
      </c>
      <c r="K1448" s="661" t="s">
        <v>2946</v>
      </c>
      <c r="L1448" s="662">
        <v>115.3</v>
      </c>
      <c r="M1448" s="662">
        <v>807.09999999999991</v>
      </c>
      <c r="N1448" s="661">
        <v>7</v>
      </c>
      <c r="O1448" s="742">
        <v>2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50</v>
      </c>
      <c r="B1449" s="661" t="s">
        <v>580</v>
      </c>
      <c r="C1449" s="661">
        <v>89301502</v>
      </c>
      <c r="D1449" s="740" t="s">
        <v>4514</v>
      </c>
      <c r="E1449" s="741" t="s">
        <v>3106</v>
      </c>
      <c r="F1449" s="661" t="s">
        <v>3085</v>
      </c>
      <c r="G1449" s="661" t="s">
        <v>3730</v>
      </c>
      <c r="H1449" s="661" t="s">
        <v>581</v>
      </c>
      <c r="I1449" s="661" t="s">
        <v>4429</v>
      </c>
      <c r="J1449" s="661" t="s">
        <v>784</v>
      </c>
      <c r="K1449" s="661" t="s">
        <v>1877</v>
      </c>
      <c r="L1449" s="662">
        <v>230.59</v>
      </c>
      <c r="M1449" s="662">
        <v>230.59</v>
      </c>
      <c r="N1449" s="661">
        <v>1</v>
      </c>
      <c r="O1449" s="742">
        <v>0.5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50</v>
      </c>
      <c r="B1450" s="661" t="s">
        <v>580</v>
      </c>
      <c r="C1450" s="661">
        <v>89301502</v>
      </c>
      <c r="D1450" s="740" t="s">
        <v>4514</v>
      </c>
      <c r="E1450" s="741" t="s">
        <v>3106</v>
      </c>
      <c r="F1450" s="661" t="s">
        <v>3085</v>
      </c>
      <c r="G1450" s="661" t="s">
        <v>3730</v>
      </c>
      <c r="H1450" s="661" t="s">
        <v>581</v>
      </c>
      <c r="I1450" s="661" t="s">
        <v>4162</v>
      </c>
      <c r="J1450" s="661" t="s">
        <v>784</v>
      </c>
      <c r="K1450" s="661" t="s">
        <v>2946</v>
      </c>
      <c r="L1450" s="662">
        <v>115.3</v>
      </c>
      <c r="M1450" s="662">
        <v>345.9</v>
      </c>
      <c r="N1450" s="661">
        <v>3</v>
      </c>
      <c r="O1450" s="742">
        <v>0.5</v>
      </c>
      <c r="P1450" s="662"/>
      <c r="Q1450" s="677">
        <v>0</v>
      </c>
      <c r="R1450" s="661"/>
      <c r="S1450" s="677">
        <v>0</v>
      </c>
      <c r="T1450" s="742"/>
      <c r="U1450" s="700">
        <v>0</v>
      </c>
    </row>
    <row r="1451" spans="1:21" ht="14.4" customHeight="1" x14ac:dyDescent="0.3">
      <c r="A1451" s="660">
        <v>50</v>
      </c>
      <c r="B1451" s="661" t="s">
        <v>580</v>
      </c>
      <c r="C1451" s="661">
        <v>89301502</v>
      </c>
      <c r="D1451" s="740" t="s">
        <v>4514</v>
      </c>
      <c r="E1451" s="741" t="s">
        <v>3106</v>
      </c>
      <c r="F1451" s="661" t="s">
        <v>3085</v>
      </c>
      <c r="G1451" s="661" t="s">
        <v>3399</v>
      </c>
      <c r="H1451" s="661" t="s">
        <v>1608</v>
      </c>
      <c r="I1451" s="661" t="s">
        <v>3616</v>
      </c>
      <c r="J1451" s="661" t="s">
        <v>1917</v>
      </c>
      <c r="K1451" s="661" t="s">
        <v>614</v>
      </c>
      <c r="L1451" s="662">
        <v>164.15</v>
      </c>
      <c r="M1451" s="662">
        <v>328.3</v>
      </c>
      <c r="N1451" s="661">
        <v>2</v>
      </c>
      <c r="O1451" s="742">
        <v>1.5</v>
      </c>
      <c r="P1451" s="662">
        <v>328.3</v>
      </c>
      <c r="Q1451" s="677">
        <v>1</v>
      </c>
      <c r="R1451" s="661">
        <v>2</v>
      </c>
      <c r="S1451" s="677">
        <v>1</v>
      </c>
      <c r="T1451" s="742">
        <v>1.5</v>
      </c>
      <c r="U1451" s="700">
        <v>1</v>
      </c>
    </row>
    <row r="1452" spans="1:21" ht="14.4" customHeight="1" x14ac:dyDescent="0.3">
      <c r="A1452" s="660">
        <v>50</v>
      </c>
      <c r="B1452" s="661" t="s">
        <v>580</v>
      </c>
      <c r="C1452" s="661">
        <v>89301502</v>
      </c>
      <c r="D1452" s="740" t="s">
        <v>4514</v>
      </c>
      <c r="E1452" s="741" t="s">
        <v>3106</v>
      </c>
      <c r="F1452" s="661" t="s">
        <v>3085</v>
      </c>
      <c r="G1452" s="661" t="s">
        <v>3399</v>
      </c>
      <c r="H1452" s="661" t="s">
        <v>581</v>
      </c>
      <c r="I1452" s="661" t="s">
        <v>4430</v>
      </c>
      <c r="J1452" s="661" t="s">
        <v>3401</v>
      </c>
      <c r="K1452" s="661" t="s">
        <v>4431</v>
      </c>
      <c r="L1452" s="662">
        <v>0</v>
      </c>
      <c r="M1452" s="662">
        <v>0</v>
      </c>
      <c r="N1452" s="661">
        <v>1</v>
      </c>
      <c r="O1452" s="742">
        <v>0.5</v>
      </c>
      <c r="P1452" s="662">
        <v>0</v>
      </c>
      <c r="Q1452" s="677"/>
      <c r="R1452" s="661">
        <v>1</v>
      </c>
      <c r="S1452" s="677">
        <v>1</v>
      </c>
      <c r="T1452" s="742">
        <v>0.5</v>
      </c>
      <c r="U1452" s="700">
        <v>1</v>
      </c>
    </row>
    <row r="1453" spans="1:21" ht="14.4" customHeight="1" x14ac:dyDescent="0.3">
      <c r="A1453" s="660">
        <v>50</v>
      </c>
      <c r="B1453" s="661" t="s">
        <v>580</v>
      </c>
      <c r="C1453" s="661">
        <v>89301502</v>
      </c>
      <c r="D1453" s="740" t="s">
        <v>4514</v>
      </c>
      <c r="E1453" s="741" t="s">
        <v>3106</v>
      </c>
      <c r="F1453" s="661" t="s">
        <v>3085</v>
      </c>
      <c r="G1453" s="661" t="s">
        <v>4432</v>
      </c>
      <c r="H1453" s="661" t="s">
        <v>581</v>
      </c>
      <c r="I1453" s="661" t="s">
        <v>4433</v>
      </c>
      <c r="J1453" s="661" t="s">
        <v>4434</v>
      </c>
      <c r="K1453" s="661" t="s">
        <v>3952</v>
      </c>
      <c r="L1453" s="662">
        <v>0</v>
      </c>
      <c r="M1453" s="662">
        <v>0</v>
      </c>
      <c r="N1453" s="661">
        <v>2</v>
      </c>
      <c r="O1453" s="742">
        <v>1.5</v>
      </c>
      <c r="P1453" s="662"/>
      <c r="Q1453" s="677"/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50</v>
      </c>
      <c r="B1454" s="661" t="s">
        <v>580</v>
      </c>
      <c r="C1454" s="661">
        <v>89301502</v>
      </c>
      <c r="D1454" s="740" t="s">
        <v>4514</v>
      </c>
      <c r="E1454" s="741" t="s">
        <v>3106</v>
      </c>
      <c r="F1454" s="661" t="s">
        <v>3085</v>
      </c>
      <c r="G1454" s="661" t="s">
        <v>4376</v>
      </c>
      <c r="H1454" s="661" t="s">
        <v>581</v>
      </c>
      <c r="I1454" s="661" t="s">
        <v>4435</v>
      </c>
      <c r="J1454" s="661" t="s">
        <v>4436</v>
      </c>
      <c r="K1454" s="661" t="s">
        <v>4437</v>
      </c>
      <c r="L1454" s="662">
        <v>0</v>
      </c>
      <c r="M1454" s="662">
        <v>0</v>
      </c>
      <c r="N1454" s="661">
        <v>2</v>
      </c>
      <c r="O1454" s="742">
        <v>2</v>
      </c>
      <c r="P1454" s="662">
        <v>0</v>
      </c>
      <c r="Q1454" s="677"/>
      <c r="R1454" s="661">
        <v>1</v>
      </c>
      <c r="S1454" s="677">
        <v>0.5</v>
      </c>
      <c r="T1454" s="742">
        <v>1</v>
      </c>
      <c r="U1454" s="700">
        <v>0.5</v>
      </c>
    </row>
    <row r="1455" spans="1:21" ht="14.4" customHeight="1" x14ac:dyDescent="0.3">
      <c r="A1455" s="660">
        <v>50</v>
      </c>
      <c r="B1455" s="661" t="s">
        <v>580</v>
      </c>
      <c r="C1455" s="661">
        <v>89301502</v>
      </c>
      <c r="D1455" s="740" t="s">
        <v>4514</v>
      </c>
      <c r="E1455" s="741" t="s">
        <v>3106</v>
      </c>
      <c r="F1455" s="661" t="s">
        <v>3085</v>
      </c>
      <c r="G1455" s="661" t="s">
        <v>4376</v>
      </c>
      <c r="H1455" s="661" t="s">
        <v>581</v>
      </c>
      <c r="I1455" s="661" t="s">
        <v>4438</v>
      </c>
      <c r="J1455" s="661" t="s">
        <v>4436</v>
      </c>
      <c r="K1455" s="661" t="s">
        <v>4439</v>
      </c>
      <c r="L1455" s="662">
        <v>65.98</v>
      </c>
      <c r="M1455" s="662">
        <v>197.94</v>
      </c>
      <c r="N1455" s="661">
        <v>3</v>
      </c>
      <c r="O1455" s="742">
        <v>1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50</v>
      </c>
      <c r="B1456" s="661" t="s">
        <v>580</v>
      </c>
      <c r="C1456" s="661">
        <v>89301502</v>
      </c>
      <c r="D1456" s="740" t="s">
        <v>4514</v>
      </c>
      <c r="E1456" s="741" t="s">
        <v>3106</v>
      </c>
      <c r="F1456" s="661" t="s">
        <v>3085</v>
      </c>
      <c r="G1456" s="661" t="s">
        <v>4376</v>
      </c>
      <c r="H1456" s="661" t="s">
        <v>581</v>
      </c>
      <c r="I1456" s="661" t="s">
        <v>4440</v>
      </c>
      <c r="J1456" s="661" t="s">
        <v>4441</v>
      </c>
      <c r="K1456" s="661" t="s">
        <v>4442</v>
      </c>
      <c r="L1456" s="662">
        <v>0</v>
      </c>
      <c r="M1456" s="662">
        <v>0</v>
      </c>
      <c r="N1456" s="661">
        <v>3</v>
      </c>
      <c r="O1456" s="742">
        <v>1</v>
      </c>
      <c r="P1456" s="662">
        <v>0</v>
      </c>
      <c r="Q1456" s="677"/>
      <c r="R1456" s="661">
        <v>3</v>
      </c>
      <c r="S1456" s="677">
        <v>1</v>
      </c>
      <c r="T1456" s="742">
        <v>1</v>
      </c>
      <c r="U1456" s="700">
        <v>1</v>
      </c>
    </row>
    <row r="1457" spans="1:21" ht="14.4" customHeight="1" x14ac:dyDescent="0.3">
      <c r="A1457" s="660">
        <v>50</v>
      </c>
      <c r="B1457" s="661" t="s">
        <v>580</v>
      </c>
      <c r="C1457" s="661">
        <v>89301502</v>
      </c>
      <c r="D1457" s="740" t="s">
        <v>4514</v>
      </c>
      <c r="E1457" s="741" t="s">
        <v>3106</v>
      </c>
      <c r="F1457" s="661" t="s">
        <v>3085</v>
      </c>
      <c r="G1457" s="661" t="s">
        <v>4376</v>
      </c>
      <c r="H1457" s="661" t="s">
        <v>581</v>
      </c>
      <c r="I1457" s="661" t="s">
        <v>4443</v>
      </c>
      <c r="J1457" s="661" t="s">
        <v>4444</v>
      </c>
      <c r="K1457" s="661" t="s">
        <v>4445</v>
      </c>
      <c r="L1457" s="662">
        <v>0</v>
      </c>
      <c r="M1457" s="662">
        <v>0</v>
      </c>
      <c r="N1457" s="661">
        <v>1</v>
      </c>
      <c r="O1457" s="742">
        <v>1</v>
      </c>
      <c r="P1457" s="662"/>
      <c r="Q1457" s="677"/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50</v>
      </c>
      <c r="B1458" s="661" t="s">
        <v>580</v>
      </c>
      <c r="C1458" s="661">
        <v>89301502</v>
      </c>
      <c r="D1458" s="740" t="s">
        <v>4514</v>
      </c>
      <c r="E1458" s="741" t="s">
        <v>3106</v>
      </c>
      <c r="F1458" s="661" t="s">
        <v>3085</v>
      </c>
      <c r="G1458" s="661" t="s">
        <v>4376</v>
      </c>
      <c r="H1458" s="661" t="s">
        <v>581</v>
      </c>
      <c r="I1458" s="661" t="s">
        <v>4446</v>
      </c>
      <c r="J1458" s="661" t="s">
        <v>4444</v>
      </c>
      <c r="K1458" s="661" t="s">
        <v>4437</v>
      </c>
      <c r="L1458" s="662">
        <v>0</v>
      </c>
      <c r="M1458" s="662">
        <v>0</v>
      </c>
      <c r="N1458" s="661">
        <v>1</v>
      </c>
      <c r="O1458" s="742">
        <v>1</v>
      </c>
      <c r="P1458" s="662">
        <v>0</v>
      </c>
      <c r="Q1458" s="677"/>
      <c r="R1458" s="661">
        <v>1</v>
      </c>
      <c r="S1458" s="677">
        <v>1</v>
      </c>
      <c r="T1458" s="742">
        <v>1</v>
      </c>
      <c r="U1458" s="700">
        <v>1</v>
      </c>
    </row>
    <row r="1459" spans="1:21" ht="14.4" customHeight="1" x14ac:dyDescent="0.3">
      <c r="A1459" s="660">
        <v>50</v>
      </c>
      <c r="B1459" s="661" t="s">
        <v>580</v>
      </c>
      <c r="C1459" s="661">
        <v>89301502</v>
      </c>
      <c r="D1459" s="740" t="s">
        <v>4514</v>
      </c>
      <c r="E1459" s="741" t="s">
        <v>3106</v>
      </c>
      <c r="F1459" s="661" t="s">
        <v>3085</v>
      </c>
      <c r="G1459" s="661" t="s">
        <v>3124</v>
      </c>
      <c r="H1459" s="661" t="s">
        <v>581</v>
      </c>
      <c r="I1459" s="661" t="s">
        <v>4447</v>
      </c>
      <c r="J1459" s="661" t="s">
        <v>1045</v>
      </c>
      <c r="K1459" s="661" t="s">
        <v>4448</v>
      </c>
      <c r="L1459" s="662">
        <v>75.2</v>
      </c>
      <c r="M1459" s="662">
        <v>75.2</v>
      </c>
      <c r="N1459" s="661">
        <v>1</v>
      </c>
      <c r="O1459" s="742">
        <v>1</v>
      </c>
      <c r="P1459" s="662">
        <v>75.2</v>
      </c>
      <c r="Q1459" s="677">
        <v>1</v>
      </c>
      <c r="R1459" s="661">
        <v>1</v>
      </c>
      <c r="S1459" s="677">
        <v>1</v>
      </c>
      <c r="T1459" s="742">
        <v>1</v>
      </c>
      <c r="U1459" s="700">
        <v>1</v>
      </c>
    </row>
    <row r="1460" spans="1:21" ht="14.4" customHeight="1" x14ac:dyDescent="0.3">
      <c r="A1460" s="660">
        <v>50</v>
      </c>
      <c r="B1460" s="661" t="s">
        <v>580</v>
      </c>
      <c r="C1460" s="661">
        <v>89301502</v>
      </c>
      <c r="D1460" s="740" t="s">
        <v>4514</v>
      </c>
      <c r="E1460" s="741" t="s">
        <v>3106</v>
      </c>
      <c r="F1460" s="661" t="s">
        <v>3085</v>
      </c>
      <c r="G1460" s="661" t="s">
        <v>3619</v>
      </c>
      <c r="H1460" s="661" t="s">
        <v>1608</v>
      </c>
      <c r="I1460" s="661" t="s">
        <v>4171</v>
      </c>
      <c r="J1460" s="661" t="s">
        <v>4172</v>
      </c>
      <c r="K1460" s="661" t="s">
        <v>2590</v>
      </c>
      <c r="L1460" s="662">
        <v>138</v>
      </c>
      <c r="M1460" s="662">
        <v>276</v>
      </c>
      <c r="N1460" s="661">
        <v>2</v>
      </c>
      <c r="O1460" s="742">
        <v>1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50</v>
      </c>
      <c r="B1461" s="661" t="s">
        <v>580</v>
      </c>
      <c r="C1461" s="661">
        <v>89301502</v>
      </c>
      <c r="D1461" s="740" t="s">
        <v>4514</v>
      </c>
      <c r="E1461" s="741" t="s">
        <v>3106</v>
      </c>
      <c r="F1461" s="661" t="s">
        <v>3085</v>
      </c>
      <c r="G1461" s="661" t="s">
        <v>3127</v>
      </c>
      <c r="H1461" s="661" t="s">
        <v>581</v>
      </c>
      <c r="I1461" s="661" t="s">
        <v>1033</v>
      </c>
      <c r="J1461" s="661" t="s">
        <v>3129</v>
      </c>
      <c r="K1461" s="661" t="s">
        <v>3215</v>
      </c>
      <c r="L1461" s="662">
        <v>66.599999999999994</v>
      </c>
      <c r="M1461" s="662">
        <v>466.19999999999993</v>
      </c>
      <c r="N1461" s="661">
        <v>7</v>
      </c>
      <c r="O1461" s="742">
        <v>3.5</v>
      </c>
      <c r="P1461" s="662">
        <v>66.599999999999994</v>
      </c>
      <c r="Q1461" s="677">
        <v>0.14285714285714288</v>
      </c>
      <c r="R1461" s="661">
        <v>1</v>
      </c>
      <c r="S1461" s="677">
        <v>0.14285714285714285</v>
      </c>
      <c r="T1461" s="742">
        <v>0.5</v>
      </c>
      <c r="U1461" s="700">
        <v>0.14285714285714285</v>
      </c>
    </row>
    <row r="1462" spans="1:21" ht="14.4" customHeight="1" x14ac:dyDescent="0.3">
      <c r="A1462" s="660">
        <v>50</v>
      </c>
      <c r="B1462" s="661" t="s">
        <v>580</v>
      </c>
      <c r="C1462" s="661">
        <v>89301502</v>
      </c>
      <c r="D1462" s="740" t="s">
        <v>4514</v>
      </c>
      <c r="E1462" s="741" t="s">
        <v>3106</v>
      </c>
      <c r="F1462" s="661" t="s">
        <v>3085</v>
      </c>
      <c r="G1462" s="661" t="s">
        <v>3805</v>
      </c>
      <c r="H1462" s="661" t="s">
        <v>581</v>
      </c>
      <c r="I1462" s="661" t="s">
        <v>3806</v>
      </c>
      <c r="J1462" s="661" t="s">
        <v>3807</v>
      </c>
      <c r="K1462" s="661" t="s">
        <v>3808</v>
      </c>
      <c r="L1462" s="662">
        <v>163.9</v>
      </c>
      <c r="M1462" s="662">
        <v>2294.6000000000004</v>
      </c>
      <c r="N1462" s="661">
        <v>14</v>
      </c>
      <c r="O1462" s="742">
        <v>7</v>
      </c>
      <c r="P1462" s="662">
        <v>1475.1000000000001</v>
      </c>
      <c r="Q1462" s="677">
        <v>0.64285714285714279</v>
      </c>
      <c r="R1462" s="661">
        <v>9</v>
      </c>
      <c r="S1462" s="677">
        <v>0.6428571428571429</v>
      </c>
      <c r="T1462" s="742">
        <v>3.5</v>
      </c>
      <c r="U1462" s="700">
        <v>0.5</v>
      </c>
    </row>
    <row r="1463" spans="1:21" ht="14.4" customHeight="1" x14ac:dyDescent="0.3">
      <c r="A1463" s="660">
        <v>50</v>
      </c>
      <c r="B1463" s="661" t="s">
        <v>580</v>
      </c>
      <c r="C1463" s="661">
        <v>89301502</v>
      </c>
      <c r="D1463" s="740" t="s">
        <v>4514</v>
      </c>
      <c r="E1463" s="741" t="s">
        <v>3106</v>
      </c>
      <c r="F1463" s="661" t="s">
        <v>3085</v>
      </c>
      <c r="G1463" s="661" t="s">
        <v>3220</v>
      </c>
      <c r="H1463" s="661" t="s">
        <v>581</v>
      </c>
      <c r="I1463" s="661" t="s">
        <v>1104</v>
      </c>
      <c r="J1463" s="661" t="s">
        <v>1105</v>
      </c>
      <c r="K1463" s="661" t="s">
        <v>1106</v>
      </c>
      <c r="L1463" s="662">
        <v>24.22</v>
      </c>
      <c r="M1463" s="662">
        <v>24.22</v>
      </c>
      <c r="N1463" s="661">
        <v>1</v>
      </c>
      <c r="O1463" s="742">
        <v>0.5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50</v>
      </c>
      <c r="B1464" s="661" t="s">
        <v>580</v>
      </c>
      <c r="C1464" s="661">
        <v>89301502</v>
      </c>
      <c r="D1464" s="740" t="s">
        <v>4514</v>
      </c>
      <c r="E1464" s="741" t="s">
        <v>3106</v>
      </c>
      <c r="F1464" s="661" t="s">
        <v>3085</v>
      </c>
      <c r="G1464" s="661" t="s">
        <v>3871</v>
      </c>
      <c r="H1464" s="661" t="s">
        <v>581</v>
      </c>
      <c r="I1464" s="661" t="s">
        <v>2071</v>
      </c>
      <c r="J1464" s="661" t="s">
        <v>3872</v>
      </c>
      <c r="K1464" s="661" t="s">
        <v>3873</v>
      </c>
      <c r="L1464" s="662">
        <v>93.99</v>
      </c>
      <c r="M1464" s="662">
        <v>187.98</v>
      </c>
      <c r="N1464" s="661">
        <v>2</v>
      </c>
      <c r="O1464" s="742">
        <v>1.5</v>
      </c>
      <c r="P1464" s="662">
        <v>187.98</v>
      </c>
      <c r="Q1464" s="677">
        <v>1</v>
      </c>
      <c r="R1464" s="661">
        <v>2</v>
      </c>
      <c r="S1464" s="677">
        <v>1</v>
      </c>
      <c r="T1464" s="742">
        <v>1.5</v>
      </c>
      <c r="U1464" s="700">
        <v>1</v>
      </c>
    </row>
    <row r="1465" spans="1:21" ht="14.4" customHeight="1" x14ac:dyDescent="0.3">
      <c r="A1465" s="660">
        <v>50</v>
      </c>
      <c r="B1465" s="661" t="s">
        <v>580</v>
      </c>
      <c r="C1465" s="661">
        <v>89301502</v>
      </c>
      <c r="D1465" s="740" t="s">
        <v>4514</v>
      </c>
      <c r="E1465" s="741" t="s">
        <v>3106</v>
      </c>
      <c r="F1465" s="661" t="s">
        <v>3085</v>
      </c>
      <c r="G1465" s="661" t="s">
        <v>3227</v>
      </c>
      <c r="H1465" s="661" t="s">
        <v>581</v>
      </c>
      <c r="I1465" s="661" t="s">
        <v>4449</v>
      </c>
      <c r="J1465" s="661" t="s">
        <v>4212</v>
      </c>
      <c r="K1465" s="661" t="s">
        <v>4450</v>
      </c>
      <c r="L1465" s="662">
        <v>0</v>
      </c>
      <c r="M1465" s="662">
        <v>0</v>
      </c>
      <c r="N1465" s="661">
        <v>1</v>
      </c>
      <c r="O1465" s="742">
        <v>0.5</v>
      </c>
      <c r="P1465" s="662">
        <v>0</v>
      </c>
      <c r="Q1465" s="677"/>
      <c r="R1465" s="661">
        <v>1</v>
      </c>
      <c r="S1465" s="677">
        <v>1</v>
      </c>
      <c r="T1465" s="742">
        <v>0.5</v>
      </c>
      <c r="U1465" s="700">
        <v>1</v>
      </c>
    </row>
    <row r="1466" spans="1:21" ht="14.4" customHeight="1" x14ac:dyDescent="0.3">
      <c r="A1466" s="660">
        <v>50</v>
      </c>
      <c r="B1466" s="661" t="s">
        <v>580</v>
      </c>
      <c r="C1466" s="661">
        <v>89301502</v>
      </c>
      <c r="D1466" s="740" t="s">
        <v>4514</v>
      </c>
      <c r="E1466" s="741" t="s">
        <v>3106</v>
      </c>
      <c r="F1466" s="661" t="s">
        <v>3085</v>
      </c>
      <c r="G1466" s="661" t="s">
        <v>3227</v>
      </c>
      <c r="H1466" s="661" t="s">
        <v>581</v>
      </c>
      <c r="I1466" s="661" t="s">
        <v>4451</v>
      </c>
      <c r="J1466" s="661" t="s">
        <v>3450</v>
      </c>
      <c r="K1466" s="661" t="s">
        <v>4452</v>
      </c>
      <c r="L1466" s="662">
        <v>0</v>
      </c>
      <c r="M1466" s="662">
        <v>0</v>
      </c>
      <c r="N1466" s="661">
        <v>1</v>
      </c>
      <c r="O1466" s="742">
        <v>0.5</v>
      </c>
      <c r="P1466" s="662">
        <v>0</v>
      </c>
      <c r="Q1466" s="677"/>
      <c r="R1466" s="661">
        <v>1</v>
      </c>
      <c r="S1466" s="677">
        <v>1</v>
      </c>
      <c r="T1466" s="742">
        <v>0.5</v>
      </c>
      <c r="U1466" s="700">
        <v>1</v>
      </c>
    </row>
    <row r="1467" spans="1:21" ht="14.4" customHeight="1" x14ac:dyDescent="0.3">
      <c r="A1467" s="660">
        <v>50</v>
      </c>
      <c r="B1467" s="661" t="s">
        <v>580</v>
      </c>
      <c r="C1467" s="661">
        <v>89301502</v>
      </c>
      <c r="D1467" s="740" t="s">
        <v>4514</v>
      </c>
      <c r="E1467" s="741" t="s">
        <v>3106</v>
      </c>
      <c r="F1467" s="661" t="s">
        <v>3085</v>
      </c>
      <c r="G1467" s="661" t="s">
        <v>3228</v>
      </c>
      <c r="H1467" s="661" t="s">
        <v>1608</v>
      </c>
      <c r="I1467" s="661" t="s">
        <v>4453</v>
      </c>
      <c r="J1467" s="661" t="s">
        <v>4454</v>
      </c>
      <c r="K1467" s="661" t="s">
        <v>4455</v>
      </c>
      <c r="L1467" s="662">
        <v>137.66</v>
      </c>
      <c r="M1467" s="662">
        <v>137.66</v>
      </c>
      <c r="N1467" s="661">
        <v>1</v>
      </c>
      <c r="O1467" s="742">
        <v>1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50</v>
      </c>
      <c r="B1468" s="661" t="s">
        <v>580</v>
      </c>
      <c r="C1468" s="661">
        <v>89301502</v>
      </c>
      <c r="D1468" s="740" t="s">
        <v>4514</v>
      </c>
      <c r="E1468" s="741" t="s">
        <v>3106</v>
      </c>
      <c r="F1468" s="661" t="s">
        <v>3085</v>
      </c>
      <c r="G1468" s="661" t="s">
        <v>3228</v>
      </c>
      <c r="H1468" s="661" t="s">
        <v>1608</v>
      </c>
      <c r="I1468" s="661" t="s">
        <v>2103</v>
      </c>
      <c r="J1468" s="661" t="s">
        <v>2104</v>
      </c>
      <c r="K1468" s="661" t="s">
        <v>3014</v>
      </c>
      <c r="L1468" s="662">
        <v>116.8</v>
      </c>
      <c r="M1468" s="662">
        <v>116.8</v>
      </c>
      <c r="N1468" s="661">
        <v>1</v>
      </c>
      <c r="O1468" s="742">
        <v>0.5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50</v>
      </c>
      <c r="B1469" s="661" t="s">
        <v>580</v>
      </c>
      <c r="C1469" s="661">
        <v>89301502</v>
      </c>
      <c r="D1469" s="740" t="s">
        <v>4514</v>
      </c>
      <c r="E1469" s="741" t="s">
        <v>3106</v>
      </c>
      <c r="F1469" s="661" t="s">
        <v>3085</v>
      </c>
      <c r="G1469" s="661" t="s">
        <v>3144</v>
      </c>
      <c r="H1469" s="661" t="s">
        <v>1608</v>
      </c>
      <c r="I1469" s="661" t="s">
        <v>1909</v>
      </c>
      <c r="J1469" s="661" t="s">
        <v>1910</v>
      </c>
      <c r="K1469" s="661" t="s">
        <v>1911</v>
      </c>
      <c r="L1469" s="662">
        <v>97.68</v>
      </c>
      <c r="M1469" s="662">
        <v>293.04000000000002</v>
      </c>
      <c r="N1469" s="661">
        <v>3</v>
      </c>
      <c r="O1469" s="742">
        <v>0.5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50</v>
      </c>
      <c r="B1470" s="661" t="s">
        <v>580</v>
      </c>
      <c r="C1470" s="661">
        <v>89301502</v>
      </c>
      <c r="D1470" s="740" t="s">
        <v>4514</v>
      </c>
      <c r="E1470" s="741" t="s">
        <v>3106</v>
      </c>
      <c r="F1470" s="661" t="s">
        <v>3085</v>
      </c>
      <c r="G1470" s="661" t="s">
        <v>3144</v>
      </c>
      <c r="H1470" s="661" t="s">
        <v>581</v>
      </c>
      <c r="I1470" s="661" t="s">
        <v>604</v>
      </c>
      <c r="J1470" s="661" t="s">
        <v>605</v>
      </c>
      <c r="K1470" s="661" t="s">
        <v>606</v>
      </c>
      <c r="L1470" s="662">
        <v>104.66</v>
      </c>
      <c r="M1470" s="662">
        <v>104.66</v>
      </c>
      <c r="N1470" s="661">
        <v>1</v>
      </c>
      <c r="O1470" s="742">
        <v>0.5</v>
      </c>
      <c r="P1470" s="662">
        <v>104.66</v>
      </c>
      <c r="Q1470" s="677">
        <v>1</v>
      </c>
      <c r="R1470" s="661">
        <v>1</v>
      </c>
      <c r="S1470" s="677">
        <v>1</v>
      </c>
      <c r="T1470" s="742">
        <v>0.5</v>
      </c>
      <c r="U1470" s="700">
        <v>1</v>
      </c>
    </row>
    <row r="1471" spans="1:21" ht="14.4" customHeight="1" x14ac:dyDescent="0.3">
      <c r="A1471" s="660">
        <v>50</v>
      </c>
      <c r="B1471" s="661" t="s">
        <v>580</v>
      </c>
      <c r="C1471" s="661">
        <v>89301502</v>
      </c>
      <c r="D1471" s="740" t="s">
        <v>4514</v>
      </c>
      <c r="E1471" s="741" t="s">
        <v>3106</v>
      </c>
      <c r="F1471" s="661" t="s">
        <v>3085</v>
      </c>
      <c r="G1471" s="661" t="s">
        <v>3469</v>
      </c>
      <c r="H1471" s="661" t="s">
        <v>581</v>
      </c>
      <c r="I1471" s="661" t="s">
        <v>905</v>
      </c>
      <c r="J1471" s="661" t="s">
        <v>3471</v>
      </c>
      <c r="K1471" s="661" t="s">
        <v>3472</v>
      </c>
      <c r="L1471" s="662">
        <v>72.05</v>
      </c>
      <c r="M1471" s="662">
        <v>72.05</v>
      </c>
      <c r="N1471" s="661">
        <v>1</v>
      </c>
      <c r="O1471" s="742">
        <v>1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50</v>
      </c>
      <c r="B1472" s="661" t="s">
        <v>580</v>
      </c>
      <c r="C1472" s="661">
        <v>89301502</v>
      </c>
      <c r="D1472" s="740" t="s">
        <v>4514</v>
      </c>
      <c r="E1472" s="741" t="s">
        <v>3106</v>
      </c>
      <c r="F1472" s="661" t="s">
        <v>3085</v>
      </c>
      <c r="G1472" s="661" t="s">
        <v>3149</v>
      </c>
      <c r="H1472" s="661" t="s">
        <v>581</v>
      </c>
      <c r="I1472" s="661" t="s">
        <v>3150</v>
      </c>
      <c r="J1472" s="661" t="s">
        <v>3151</v>
      </c>
      <c r="K1472" s="661" t="s">
        <v>3028</v>
      </c>
      <c r="L1472" s="662">
        <v>0</v>
      </c>
      <c r="M1472" s="662">
        <v>0</v>
      </c>
      <c r="N1472" s="661">
        <v>5</v>
      </c>
      <c r="O1472" s="742">
        <v>1.5</v>
      </c>
      <c r="P1472" s="662"/>
      <c r="Q1472" s="677"/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50</v>
      </c>
      <c r="B1473" s="661" t="s">
        <v>580</v>
      </c>
      <c r="C1473" s="661">
        <v>89301502</v>
      </c>
      <c r="D1473" s="740" t="s">
        <v>4514</v>
      </c>
      <c r="E1473" s="741" t="s">
        <v>3106</v>
      </c>
      <c r="F1473" s="661" t="s">
        <v>3085</v>
      </c>
      <c r="G1473" s="661" t="s">
        <v>3149</v>
      </c>
      <c r="H1473" s="661" t="s">
        <v>581</v>
      </c>
      <c r="I1473" s="661" t="s">
        <v>1153</v>
      </c>
      <c r="J1473" s="661" t="s">
        <v>1143</v>
      </c>
      <c r="K1473" s="661" t="s">
        <v>864</v>
      </c>
      <c r="L1473" s="662">
        <v>30.65</v>
      </c>
      <c r="M1473" s="662">
        <v>30.65</v>
      </c>
      <c r="N1473" s="661">
        <v>1</v>
      </c>
      <c r="O1473" s="742">
        <v>0.5</v>
      </c>
      <c r="P1473" s="662">
        <v>30.65</v>
      </c>
      <c r="Q1473" s="677">
        <v>1</v>
      </c>
      <c r="R1473" s="661">
        <v>1</v>
      </c>
      <c r="S1473" s="677">
        <v>1</v>
      </c>
      <c r="T1473" s="742">
        <v>0.5</v>
      </c>
      <c r="U1473" s="700">
        <v>1</v>
      </c>
    </row>
    <row r="1474" spans="1:21" ht="14.4" customHeight="1" x14ac:dyDescent="0.3">
      <c r="A1474" s="660">
        <v>50</v>
      </c>
      <c r="B1474" s="661" t="s">
        <v>580</v>
      </c>
      <c r="C1474" s="661">
        <v>89301502</v>
      </c>
      <c r="D1474" s="740" t="s">
        <v>4514</v>
      </c>
      <c r="E1474" s="741" t="s">
        <v>3106</v>
      </c>
      <c r="F1474" s="661" t="s">
        <v>3085</v>
      </c>
      <c r="G1474" s="661" t="s">
        <v>3149</v>
      </c>
      <c r="H1474" s="661" t="s">
        <v>581</v>
      </c>
      <c r="I1474" s="661" t="s">
        <v>1142</v>
      </c>
      <c r="J1474" s="661" t="s">
        <v>1143</v>
      </c>
      <c r="K1474" s="661" t="s">
        <v>1144</v>
      </c>
      <c r="L1474" s="662">
        <v>61.29</v>
      </c>
      <c r="M1474" s="662">
        <v>61.29</v>
      </c>
      <c r="N1474" s="661">
        <v>1</v>
      </c>
      <c r="O1474" s="742">
        <v>0.5</v>
      </c>
      <c r="P1474" s="662"/>
      <c r="Q1474" s="677">
        <v>0</v>
      </c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50</v>
      </c>
      <c r="B1475" s="661" t="s">
        <v>580</v>
      </c>
      <c r="C1475" s="661">
        <v>89301502</v>
      </c>
      <c r="D1475" s="740" t="s">
        <v>4514</v>
      </c>
      <c r="E1475" s="741" t="s">
        <v>3106</v>
      </c>
      <c r="F1475" s="661" t="s">
        <v>3085</v>
      </c>
      <c r="G1475" s="661" t="s">
        <v>3149</v>
      </c>
      <c r="H1475" s="661" t="s">
        <v>581</v>
      </c>
      <c r="I1475" s="661" t="s">
        <v>1142</v>
      </c>
      <c r="J1475" s="661" t="s">
        <v>1143</v>
      </c>
      <c r="K1475" s="661" t="s">
        <v>1144</v>
      </c>
      <c r="L1475" s="662">
        <v>55.14</v>
      </c>
      <c r="M1475" s="662">
        <v>55.14</v>
      </c>
      <c r="N1475" s="661">
        <v>1</v>
      </c>
      <c r="O1475" s="742">
        <v>1</v>
      </c>
      <c r="P1475" s="662">
        <v>55.14</v>
      </c>
      <c r="Q1475" s="677">
        <v>1</v>
      </c>
      <c r="R1475" s="661">
        <v>1</v>
      </c>
      <c r="S1475" s="677">
        <v>1</v>
      </c>
      <c r="T1475" s="742">
        <v>1</v>
      </c>
      <c r="U1475" s="700">
        <v>1</v>
      </c>
    </row>
    <row r="1476" spans="1:21" ht="14.4" customHeight="1" x14ac:dyDescent="0.3">
      <c r="A1476" s="660">
        <v>50</v>
      </c>
      <c r="B1476" s="661" t="s">
        <v>580</v>
      </c>
      <c r="C1476" s="661">
        <v>89301502</v>
      </c>
      <c r="D1476" s="740" t="s">
        <v>4514</v>
      </c>
      <c r="E1476" s="741" t="s">
        <v>3106</v>
      </c>
      <c r="F1476" s="661" t="s">
        <v>3085</v>
      </c>
      <c r="G1476" s="661" t="s">
        <v>3149</v>
      </c>
      <c r="H1476" s="661" t="s">
        <v>581</v>
      </c>
      <c r="I1476" s="661" t="s">
        <v>3152</v>
      </c>
      <c r="J1476" s="661" t="s">
        <v>3151</v>
      </c>
      <c r="K1476" s="661" t="s">
        <v>3153</v>
      </c>
      <c r="L1476" s="662">
        <v>0</v>
      </c>
      <c r="M1476" s="662">
        <v>0</v>
      </c>
      <c r="N1476" s="661">
        <v>1</v>
      </c>
      <c r="O1476" s="742">
        <v>0.5</v>
      </c>
      <c r="P1476" s="662"/>
      <c r="Q1476" s="677"/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50</v>
      </c>
      <c r="B1477" s="661" t="s">
        <v>580</v>
      </c>
      <c r="C1477" s="661">
        <v>89301502</v>
      </c>
      <c r="D1477" s="740" t="s">
        <v>4514</v>
      </c>
      <c r="E1477" s="741" t="s">
        <v>3106</v>
      </c>
      <c r="F1477" s="661" t="s">
        <v>3085</v>
      </c>
      <c r="G1477" s="661" t="s">
        <v>3149</v>
      </c>
      <c r="H1477" s="661" t="s">
        <v>581</v>
      </c>
      <c r="I1477" s="661" t="s">
        <v>4456</v>
      </c>
      <c r="J1477" s="661" t="s">
        <v>4457</v>
      </c>
      <c r="K1477" s="661" t="s">
        <v>4458</v>
      </c>
      <c r="L1477" s="662">
        <v>18.61</v>
      </c>
      <c r="M1477" s="662">
        <v>37.22</v>
      </c>
      <c r="N1477" s="661">
        <v>2</v>
      </c>
      <c r="O1477" s="742">
        <v>0.5</v>
      </c>
      <c r="P1477" s="662">
        <v>37.22</v>
      </c>
      <c r="Q1477" s="677">
        <v>1</v>
      </c>
      <c r="R1477" s="661">
        <v>2</v>
      </c>
      <c r="S1477" s="677">
        <v>1</v>
      </c>
      <c r="T1477" s="742">
        <v>0.5</v>
      </c>
      <c r="U1477" s="700">
        <v>1</v>
      </c>
    </row>
    <row r="1478" spans="1:21" ht="14.4" customHeight="1" x14ac:dyDescent="0.3">
      <c r="A1478" s="660">
        <v>50</v>
      </c>
      <c r="B1478" s="661" t="s">
        <v>580</v>
      </c>
      <c r="C1478" s="661">
        <v>89301502</v>
      </c>
      <c r="D1478" s="740" t="s">
        <v>4514</v>
      </c>
      <c r="E1478" s="741" t="s">
        <v>3106</v>
      </c>
      <c r="F1478" s="661" t="s">
        <v>3085</v>
      </c>
      <c r="G1478" s="661" t="s">
        <v>3149</v>
      </c>
      <c r="H1478" s="661" t="s">
        <v>581</v>
      </c>
      <c r="I1478" s="661" t="s">
        <v>3231</v>
      </c>
      <c r="J1478" s="661" t="s">
        <v>3151</v>
      </c>
      <c r="K1478" s="661" t="s">
        <v>3232</v>
      </c>
      <c r="L1478" s="662">
        <v>34.31</v>
      </c>
      <c r="M1478" s="662">
        <v>137.24</v>
      </c>
      <c r="N1478" s="661">
        <v>4</v>
      </c>
      <c r="O1478" s="742">
        <v>2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50</v>
      </c>
      <c r="B1479" s="661" t="s">
        <v>580</v>
      </c>
      <c r="C1479" s="661">
        <v>89301502</v>
      </c>
      <c r="D1479" s="740" t="s">
        <v>4514</v>
      </c>
      <c r="E1479" s="741" t="s">
        <v>3106</v>
      </c>
      <c r="F1479" s="661" t="s">
        <v>3085</v>
      </c>
      <c r="G1479" s="661" t="s">
        <v>3482</v>
      </c>
      <c r="H1479" s="661" t="s">
        <v>1608</v>
      </c>
      <c r="I1479" s="661" t="s">
        <v>1644</v>
      </c>
      <c r="J1479" s="661" t="s">
        <v>2933</v>
      </c>
      <c r="K1479" s="661" t="s">
        <v>2934</v>
      </c>
      <c r="L1479" s="662">
        <v>97.97</v>
      </c>
      <c r="M1479" s="662">
        <v>1175.6399999999999</v>
      </c>
      <c r="N1479" s="661">
        <v>12</v>
      </c>
      <c r="O1479" s="742">
        <v>2.5</v>
      </c>
      <c r="P1479" s="662"/>
      <c r="Q1479" s="677">
        <v>0</v>
      </c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50</v>
      </c>
      <c r="B1480" s="661" t="s">
        <v>580</v>
      </c>
      <c r="C1480" s="661">
        <v>89301502</v>
      </c>
      <c r="D1480" s="740" t="s">
        <v>4514</v>
      </c>
      <c r="E1480" s="741" t="s">
        <v>3106</v>
      </c>
      <c r="F1480" s="661" t="s">
        <v>3085</v>
      </c>
      <c r="G1480" s="661" t="s">
        <v>3233</v>
      </c>
      <c r="H1480" s="661" t="s">
        <v>1608</v>
      </c>
      <c r="I1480" s="661" t="s">
        <v>2585</v>
      </c>
      <c r="J1480" s="661" t="s">
        <v>619</v>
      </c>
      <c r="K1480" s="661" t="s">
        <v>3060</v>
      </c>
      <c r="L1480" s="662">
        <v>65.069999999999993</v>
      </c>
      <c r="M1480" s="662">
        <v>130.13999999999999</v>
      </c>
      <c r="N1480" s="661">
        <v>2</v>
      </c>
      <c r="O1480" s="742">
        <v>1.5</v>
      </c>
      <c r="P1480" s="662">
        <v>65.069999999999993</v>
      </c>
      <c r="Q1480" s="677">
        <v>0.5</v>
      </c>
      <c r="R1480" s="661">
        <v>1</v>
      </c>
      <c r="S1480" s="677">
        <v>0.5</v>
      </c>
      <c r="T1480" s="742">
        <v>1</v>
      </c>
      <c r="U1480" s="700">
        <v>0.66666666666666663</v>
      </c>
    </row>
    <row r="1481" spans="1:21" ht="14.4" customHeight="1" x14ac:dyDescent="0.3">
      <c r="A1481" s="660">
        <v>50</v>
      </c>
      <c r="B1481" s="661" t="s">
        <v>580</v>
      </c>
      <c r="C1481" s="661">
        <v>89301502</v>
      </c>
      <c r="D1481" s="740" t="s">
        <v>4514</v>
      </c>
      <c r="E1481" s="741" t="s">
        <v>3106</v>
      </c>
      <c r="F1481" s="661" t="s">
        <v>3085</v>
      </c>
      <c r="G1481" s="661" t="s">
        <v>3233</v>
      </c>
      <c r="H1481" s="661" t="s">
        <v>1608</v>
      </c>
      <c r="I1481" s="661" t="s">
        <v>3236</v>
      </c>
      <c r="J1481" s="661" t="s">
        <v>3237</v>
      </c>
      <c r="K1481" s="661" t="s">
        <v>3238</v>
      </c>
      <c r="L1481" s="662">
        <v>50.57</v>
      </c>
      <c r="M1481" s="662">
        <v>101.14</v>
      </c>
      <c r="N1481" s="661">
        <v>2</v>
      </c>
      <c r="O1481" s="742">
        <v>1</v>
      </c>
      <c r="P1481" s="662">
        <v>101.14</v>
      </c>
      <c r="Q1481" s="677">
        <v>1</v>
      </c>
      <c r="R1481" s="661">
        <v>2</v>
      </c>
      <c r="S1481" s="677">
        <v>1</v>
      </c>
      <c r="T1481" s="742">
        <v>1</v>
      </c>
      <c r="U1481" s="700">
        <v>1</v>
      </c>
    </row>
    <row r="1482" spans="1:21" ht="14.4" customHeight="1" x14ac:dyDescent="0.3">
      <c r="A1482" s="660">
        <v>50</v>
      </c>
      <c r="B1482" s="661" t="s">
        <v>580</v>
      </c>
      <c r="C1482" s="661">
        <v>89301502</v>
      </c>
      <c r="D1482" s="740" t="s">
        <v>4514</v>
      </c>
      <c r="E1482" s="741" t="s">
        <v>3106</v>
      </c>
      <c r="F1482" s="661" t="s">
        <v>3085</v>
      </c>
      <c r="G1482" s="661" t="s">
        <v>3339</v>
      </c>
      <c r="H1482" s="661" t="s">
        <v>1608</v>
      </c>
      <c r="I1482" s="661" t="s">
        <v>4231</v>
      </c>
      <c r="J1482" s="661" t="s">
        <v>1760</v>
      </c>
      <c r="K1482" s="661" t="s">
        <v>4232</v>
      </c>
      <c r="L1482" s="662">
        <v>0</v>
      </c>
      <c r="M1482" s="662">
        <v>0</v>
      </c>
      <c r="N1482" s="661">
        <v>1</v>
      </c>
      <c r="O1482" s="742">
        <v>0.5</v>
      </c>
      <c r="P1482" s="662"/>
      <c r="Q1482" s="677"/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50</v>
      </c>
      <c r="B1483" s="661" t="s">
        <v>580</v>
      </c>
      <c r="C1483" s="661">
        <v>89301502</v>
      </c>
      <c r="D1483" s="740" t="s">
        <v>4514</v>
      </c>
      <c r="E1483" s="741" t="s">
        <v>3106</v>
      </c>
      <c r="F1483" s="661" t="s">
        <v>3085</v>
      </c>
      <c r="G1483" s="661" t="s">
        <v>3764</v>
      </c>
      <c r="H1483" s="661" t="s">
        <v>581</v>
      </c>
      <c r="I1483" s="661" t="s">
        <v>1018</v>
      </c>
      <c r="J1483" s="661" t="s">
        <v>1019</v>
      </c>
      <c r="K1483" s="661" t="s">
        <v>4459</v>
      </c>
      <c r="L1483" s="662">
        <v>0</v>
      </c>
      <c r="M1483" s="662">
        <v>0</v>
      </c>
      <c r="N1483" s="661">
        <v>1</v>
      </c>
      <c r="O1483" s="742">
        <v>1</v>
      </c>
      <c r="P1483" s="662">
        <v>0</v>
      </c>
      <c r="Q1483" s="677"/>
      <c r="R1483" s="661">
        <v>1</v>
      </c>
      <c r="S1483" s="677">
        <v>1</v>
      </c>
      <c r="T1483" s="742">
        <v>1</v>
      </c>
      <c r="U1483" s="700">
        <v>1</v>
      </c>
    </row>
    <row r="1484" spans="1:21" ht="14.4" customHeight="1" x14ac:dyDescent="0.3">
      <c r="A1484" s="660">
        <v>50</v>
      </c>
      <c r="B1484" s="661" t="s">
        <v>580</v>
      </c>
      <c r="C1484" s="661">
        <v>89301502</v>
      </c>
      <c r="D1484" s="740" t="s">
        <v>4514</v>
      </c>
      <c r="E1484" s="741" t="s">
        <v>3106</v>
      </c>
      <c r="F1484" s="661" t="s">
        <v>3085</v>
      </c>
      <c r="G1484" s="661" t="s">
        <v>4237</v>
      </c>
      <c r="H1484" s="661" t="s">
        <v>581</v>
      </c>
      <c r="I1484" s="661" t="s">
        <v>4238</v>
      </c>
      <c r="J1484" s="661" t="s">
        <v>4239</v>
      </c>
      <c r="K1484" s="661" t="s">
        <v>4240</v>
      </c>
      <c r="L1484" s="662">
        <v>0</v>
      </c>
      <c r="M1484" s="662">
        <v>0</v>
      </c>
      <c r="N1484" s="661">
        <v>1</v>
      </c>
      <c r="O1484" s="742">
        <v>0.5</v>
      </c>
      <c r="P1484" s="662"/>
      <c r="Q1484" s="677"/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50</v>
      </c>
      <c r="B1485" s="661" t="s">
        <v>580</v>
      </c>
      <c r="C1485" s="661">
        <v>89301502</v>
      </c>
      <c r="D1485" s="740" t="s">
        <v>4514</v>
      </c>
      <c r="E1485" s="741" t="s">
        <v>3106</v>
      </c>
      <c r="F1485" s="661" t="s">
        <v>3085</v>
      </c>
      <c r="G1485" s="661" t="s">
        <v>4460</v>
      </c>
      <c r="H1485" s="661" t="s">
        <v>581</v>
      </c>
      <c r="I1485" s="661" t="s">
        <v>4461</v>
      </c>
      <c r="J1485" s="661" t="s">
        <v>1443</v>
      </c>
      <c r="K1485" s="661" t="s">
        <v>1444</v>
      </c>
      <c r="L1485" s="662">
        <v>98.31</v>
      </c>
      <c r="M1485" s="662">
        <v>98.31</v>
      </c>
      <c r="N1485" s="661">
        <v>1</v>
      </c>
      <c r="O1485" s="742">
        <v>0.5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50</v>
      </c>
      <c r="B1486" s="661" t="s">
        <v>580</v>
      </c>
      <c r="C1486" s="661">
        <v>89301502</v>
      </c>
      <c r="D1486" s="740" t="s">
        <v>4514</v>
      </c>
      <c r="E1486" s="741" t="s">
        <v>3106</v>
      </c>
      <c r="F1486" s="661" t="s">
        <v>3085</v>
      </c>
      <c r="G1486" s="661" t="s">
        <v>3155</v>
      </c>
      <c r="H1486" s="661" t="s">
        <v>1608</v>
      </c>
      <c r="I1486" s="661" t="s">
        <v>1876</v>
      </c>
      <c r="J1486" s="661" t="s">
        <v>1701</v>
      </c>
      <c r="K1486" s="661" t="s">
        <v>1877</v>
      </c>
      <c r="L1486" s="662">
        <v>106.31</v>
      </c>
      <c r="M1486" s="662">
        <v>106.31</v>
      </c>
      <c r="N1486" s="661">
        <v>1</v>
      </c>
      <c r="O1486" s="742">
        <v>1</v>
      </c>
      <c r="P1486" s="662"/>
      <c r="Q1486" s="677">
        <v>0</v>
      </c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50</v>
      </c>
      <c r="B1487" s="661" t="s">
        <v>580</v>
      </c>
      <c r="C1487" s="661">
        <v>89301502</v>
      </c>
      <c r="D1487" s="740" t="s">
        <v>4514</v>
      </c>
      <c r="E1487" s="741" t="s">
        <v>3106</v>
      </c>
      <c r="F1487" s="661" t="s">
        <v>3085</v>
      </c>
      <c r="G1487" s="661" t="s">
        <v>3155</v>
      </c>
      <c r="H1487" s="661" t="s">
        <v>581</v>
      </c>
      <c r="I1487" s="661" t="s">
        <v>4462</v>
      </c>
      <c r="J1487" s="661" t="s">
        <v>4463</v>
      </c>
      <c r="K1487" s="661" t="s">
        <v>4464</v>
      </c>
      <c r="L1487" s="662">
        <v>0</v>
      </c>
      <c r="M1487" s="662">
        <v>0</v>
      </c>
      <c r="N1487" s="661">
        <v>1</v>
      </c>
      <c r="O1487" s="742">
        <v>0.5</v>
      </c>
      <c r="P1487" s="662"/>
      <c r="Q1487" s="677"/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50</v>
      </c>
      <c r="B1488" s="661" t="s">
        <v>580</v>
      </c>
      <c r="C1488" s="661">
        <v>89301502</v>
      </c>
      <c r="D1488" s="740" t="s">
        <v>4514</v>
      </c>
      <c r="E1488" s="741" t="s">
        <v>3106</v>
      </c>
      <c r="F1488" s="661" t="s">
        <v>3085</v>
      </c>
      <c r="G1488" s="661" t="s">
        <v>4465</v>
      </c>
      <c r="H1488" s="661" t="s">
        <v>581</v>
      </c>
      <c r="I1488" s="661" t="s">
        <v>4466</v>
      </c>
      <c r="J1488" s="661" t="s">
        <v>4467</v>
      </c>
      <c r="K1488" s="661" t="s">
        <v>2736</v>
      </c>
      <c r="L1488" s="662">
        <v>49.57</v>
      </c>
      <c r="M1488" s="662">
        <v>49.57</v>
      </c>
      <c r="N1488" s="661">
        <v>1</v>
      </c>
      <c r="O1488" s="742">
        <v>0.5</v>
      </c>
      <c r="P1488" s="662">
        <v>49.57</v>
      </c>
      <c r="Q1488" s="677">
        <v>1</v>
      </c>
      <c r="R1488" s="661">
        <v>1</v>
      </c>
      <c r="S1488" s="677">
        <v>1</v>
      </c>
      <c r="T1488" s="742">
        <v>0.5</v>
      </c>
      <c r="U1488" s="700">
        <v>1</v>
      </c>
    </row>
    <row r="1489" spans="1:21" ht="14.4" customHeight="1" x14ac:dyDescent="0.3">
      <c r="A1489" s="660">
        <v>50</v>
      </c>
      <c r="B1489" s="661" t="s">
        <v>580</v>
      </c>
      <c r="C1489" s="661">
        <v>89301502</v>
      </c>
      <c r="D1489" s="740" t="s">
        <v>4514</v>
      </c>
      <c r="E1489" s="741" t="s">
        <v>3106</v>
      </c>
      <c r="F1489" s="661" t="s">
        <v>3085</v>
      </c>
      <c r="G1489" s="661" t="s">
        <v>3160</v>
      </c>
      <c r="H1489" s="661" t="s">
        <v>581</v>
      </c>
      <c r="I1489" s="661" t="s">
        <v>644</v>
      </c>
      <c r="J1489" s="661" t="s">
        <v>645</v>
      </c>
      <c r="K1489" s="661" t="s">
        <v>646</v>
      </c>
      <c r="L1489" s="662">
        <v>149.62</v>
      </c>
      <c r="M1489" s="662">
        <v>149.62</v>
      </c>
      <c r="N1489" s="661">
        <v>1</v>
      </c>
      <c r="O1489" s="742">
        <v>0.5</v>
      </c>
      <c r="P1489" s="662">
        <v>149.62</v>
      </c>
      <c r="Q1489" s="677">
        <v>1</v>
      </c>
      <c r="R1489" s="661">
        <v>1</v>
      </c>
      <c r="S1489" s="677">
        <v>1</v>
      </c>
      <c r="T1489" s="742">
        <v>0.5</v>
      </c>
      <c r="U1489" s="700">
        <v>1</v>
      </c>
    </row>
    <row r="1490" spans="1:21" ht="14.4" customHeight="1" x14ac:dyDescent="0.3">
      <c r="A1490" s="660">
        <v>50</v>
      </c>
      <c r="B1490" s="661" t="s">
        <v>580</v>
      </c>
      <c r="C1490" s="661">
        <v>89301502</v>
      </c>
      <c r="D1490" s="740" t="s">
        <v>4514</v>
      </c>
      <c r="E1490" s="741" t="s">
        <v>3106</v>
      </c>
      <c r="F1490" s="661" t="s">
        <v>3085</v>
      </c>
      <c r="G1490" s="661" t="s">
        <v>4010</v>
      </c>
      <c r="H1490" s="661" t="s">
        <v>581</v>
      </c>
      <c r="I1490" s="661" t="s">
        <v>4245</v>
      </c>
      <c r="J1490" s="661" t="s">
        <v>4012</v>
      </c>
      <c r="K1490" s="661" t="s">
        <v>4246</v>
      </c>
      <c r="L1490" s="662">
        <v>99.15</v>
      </c>
      <c r="M1490" s="662">
        <v>99.15</v>
      </c>
      <c r="N1490" s="661">
        <v>1</v>
      </c>
      <c r="O1490" s="742">
        <v>0.5</v>
      </c>
      <c r="P1490" s="662">
        <v>99.15</v>
      </c>
      <c r="Q1490" s="677">
        <v>1</v>
      </c>
      <c r="R1490" s="661">
        <v>1</v>
      </c>
      <c r="S1490" s="677">
        <v>1</v>
      </c>
      <c r="T1490" s="742">
        <v>0.5</v>
      </c>
      <c r="U1490" s="700">
        <v>1</v>
      </c>
    </row>
    <row r="1491" spans="1:21" ht="14.4" customHeight="1" x14ac:dyDescent="0.3">
      <c r="A1491" s="660">
        <v>50</v>
      </c>
      <c r="B1491" s="661" t="s">
        <v>580</v>
      </c>
      <c r="C1491" s="661">
        <v>89301502</v>
      </c>
      <c r="D1491" s="740" t="s">
        <v>4514</v>
      </c>
      <c r="E1491" s="741" t="s">
        <v>3106</v>
      </c>
      <c r="F1491" s="661" t="s">
        <v>3085</v>
      </c>
      <c r="G1491" s="661" t="s">
        <v>4010</v>
      </c>
      <c r="H1491" s="661" t="s">
        <v>581</v>
      </c>
      <c r="I1491" s="661" t="s">
        <v>4468</v>
      </c>
      <c r="J1491" s="661" t="s">
        <v>4469</v>
      </c>
      <c r="K1491" s="661" t="s">
        <v>4470</v>
      </c>
      <c r="L1491" s="662">
        <v>0</v>
      </c>
      <c r="M1491" s="662">
        <v>0</v>
      </c>
      <c r="N1491" s="661">
        <v>1</v>
      </c>
      <c r="O1491" s="742">
        <v>1</v>
      </c>
      <c r="P1491" s="662"/>
      <c r="Q1491" s="677"/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50</v>
      </c>
      <c r="B1492" s="661" t="s">
        <v>580</v>
      </c>
      <c r="C1492" s="661">
        <v>89301502</v>
      </c>
      <c r="D1492" s="740" t="s">
        <v>4514</v>
      </c>
      <c r="E1492" s="741" t="s">
        <v>3106</v>
      </c>
      <c r="F1492" s="661" t="s">
        <v>3085</v>
      </c>
      <c r="G1492" s="661" t="s">
        <v>3167</v>
      </c>
      <c r="H1492" s="661" t="s">
        <v>1608</v>
      </c>
      <c r="I1492" s="661" t="s">
        <v>1716</v>
      </c>
      <c r="J1492" s="661" t="s">
        <v>1717</v>
      </c>
      <c r="K1492" s="661" t="s">
        <v>1665</v>
      </c>
      <c r="L1492" s="662">
        <v>1749.69</v>
      </c>
      <c r="M1492" s="662">
        <v>1749.69</v>
      </c>
      <c r="N1492" s="661">
        <v>1</v>
      </c>
      <c r="O1492" s="742">
        <v>1</v>
      </c>
      <c r="P1492" s="662">
        <v>1749.69</v>
      </c>
      <c r="Q1492" s="677">
        <v>1</v>
      </c>
      <c r="R1492" s="661">
        <v>1</v>
      </c>
      <c r="S1492" s="677">
        <v>1</v>
      </c>
      <c r="T1492" s="742">
        <v>1</v>
      </c>
      <c r="U1492" s="700">
        <v>1</v>
      </c>
    </row>
    <row r="1493" spans="1:21" ht="14.4" customHeight="1" x14ac:dyDescent="0.3">
      <c r="A1493" s="660">
        <v>50</v>
      </c>
      <c r="B1493" s="661" t="s">
        <v>580</v>
      </c>
      <c r="C1493" s="661">
        <v>89301502</v>
      </c>
      <c r="D1493" s="740" t="s">
        <v>4514</v>
      </c>
      <c r="E1493" s="741" t="s">
        <v>3106</v>
      </c>
      <c r="F1493" s="661" t="s">
        <v>3085</v>
      </c>
      <c r="G1493" s="661" t="s">
        <v>3167</v>
      </c>
      <c r="H1493" s="661" t="s">
        <v>581</v>
      </c>
      <c r="I1493" s="661" t="s">
        <v>4471</v>
      </c>
      <c r="J1493" s="661" t="s">
        <v>1717</v>
      </c>
      <c r="K1493" s="661" t="s">
        <v>4472</v>
      </c>
      <c r="L1493" s="662">
        <v>0</v>
      </c>
      <c r="M1493" s="662">
        <v>0</v>
      </c>
      <c r="N1493" s="661">
        <v>1</v>
      </c>
      <c r="O1493" s="742">
        <v>1</v>
      </c>
      <c r="P1493" s="662">
        <v>0</v>
      </c>
      <c r="Q1493" s="677"/>
      <c r="R1493" s="661">
        <v>1</v>
      </c>
      <c r="S1493" s="677">
        <v>1</v>
      </c>
      <c r="T1493" s="742">
        <v>1</v>
      </c>
      <c r="U1493" s="700">
        <v>1</v>
      </c>
    </row>
    <row r="1494" spans="1:21" ht="14.4" customHeight="1" x14ac:dyDescent="0.3">
      <c r="A1494" s="660">
        <v>50</v>
      </c>
      <c r="B1494" s="661" t="s">
        <v>580</v>
      </c>
      <c r="C1494" s="661">
        <v>89301502</v>
      </c>
      <c r="D1494" s="740" t="s">
        <v>4514</v>
      </c>
      <c r="E1494" s="741" t="s">
        <v>3106</v>
      </c>
      <c r="F1494" s="661" t="s">
        <v>3085</v>
      </c>
      <c r="G1494" s="661" t="s">
        <v>3168</v>
      </c>
      <c r="H1494" s="661" t="s">
        <v>1608</v>
      </c>
      <c r="I1494" s="661" t="s">
        <v>4473</v>
      </c>
      <c r="J1494" s="661" t="s">
        <v>3251</v>
      </c>
      <c r="K1494" s="661" t="s">
        <v>2259</v>
      </c>
      <c r="L1494" s="662">
        <v>138.46</v>
      </c>
      <c r="M1494" s="662">
        <v>138.46</v>
      </c>
      <c r="N1494" s="661">
        <v>1</v>
      </c>
      <c r="O1494" s="742">
        <v>0.5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50</v>
      </c>
      <c r="B1495" s="661" t="s">
        <v>580</v>
      </c>
      <c r="C1495" s="661">
        <v>89301502</v>
      </c>
      <c r="D1495" s="740" t="s">
        <v>4514</v>
      </c>
      <c r="E1495" s="741" t="s">
        <v>3106</v>
      </c>
      <c r="F1495" s="661" t="s">
        <v>3085</v>
      </c>
      <c r="G1495" s="661" t="s">
        <v>3168</v>
      </c>
      <c r="H1495" s="661" t="s">
        <v>1608</v>
      </c>
      <c r="I1495" s="661" t="s">
        <v>3512</v>
      </c>
      <c r="J1495" s="661" t="s">
        <v>1832</v>
      </c>
      <c r="K1495" s="661" t="s">
        <v>3513</v>
      </c>
      <c r="L1495" s="662">
        <v>184.61</v>
      </c>
      <c r="M1495" s="662">
        <v>184.61</v>
      </c>
      <c r="N1495" s="661">
        <v>1</v>
      </c>
      <c r="O1495" s="742">
        <v>0.5</v>
      </c>
      <c r="P1495" s="662"/>
      <c r="Q1495" s="677">
        <v>0</v>
      </c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50</v>
      </c>
      <c r="B1496" s="661" t="s">
        <v>580</v>
      </c>
      <c r="C1496" s="661">
        <v>89301502</v>
      </c>
      <c r="D1496" s="740" t="s">
        <v>4514</v>
      </c>
      <c r="E1496" s="741" t="s">
        <v>3106</v>
      </c>
      <c r="F1496" s="661" t="s">
        <v>3085</v>
      </c>
      <c r="G1496" s="661" t="s">
        <v>3168</v>
      </c>
      <c r="H1496" s="661" t="s">
        <v>581</v>
      </c>
      <c r="I1496" s="661" t="s">
        <v>3169</v>
      </c>
      <c r="J1496" s="661" t="s">
        <v>3170</v>
      </c>
      <c r="K1496" s="661" t="s">
        <v>3171</v>
      </c>
      <c r="L1496" s="662">
        <v>51.69</v>
      </c>
      <c r="M1496" s="662">
        <v>51.69</v>
      </c>
      <c r="N1496" s="661">
        <v>1</v>
      </c>
      <c r="O1496" s="742">
        <v>0.5</v>
      </c>
      <c r="P1496" s="662"/>
      <c r="Q1496" s="677">
        <v>0</v>
      </c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50</v>
      </c>
      <c r="B1497" s="661" t="s">
        <v>580</v>
      </c>
      <c r="C1497" s="661">
        <v>89301502</v>
      </c>
      <c r="D1497" s="740" t="s">
        <v>4514</v>
      </c>
      <c r="E1497" s="741" t="s">
        <v>3106</v>
      </c>
      <c r="F1497" s="661" t="s">
        <v>3085</v>
      </c>
      <c r="G1497" s="661" t="s">
        <v>3342</v>
      </c>
      <c r="H1497" s="661" t="s">
        <v>581</v>
      </c>
      <c r="I1497" s="661" t="s">
        <v>4474</v>
      </c>
      <c r="J1497" s="661" t="s">
        <v>4475</v>
      </c>
      <c r="K1497" s="661" t="s">
        <v>3345</v>
      </c>
      <c r="L1497" s="662">
        <v>97.97</v>
      </c>
      <c r="M1497" s="662">
        <v>97.97</v>
      </c>
      <c r="N1497" s="661">
        <v>1</v>
      </c>
      <c r="O1497" s="742">
        <v>0.5</v>
      </c>
      <c r="P1497" s="662"/>
      <c r="Q1497" s="677">
        <v>0</v>
      </c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50</v>
      </c>
      <c r="B1498" s="661" t="s">
        <v>580</v>
      </c>
      <c r="C1498" s="661">
        <v>89301502</v>
      </c>
      <c r="D1498" s="740" t="s">
        <v>4514</v>
      </c>
      <c r="E1498" s="741" t="s">
        <v>3106</v>
      </c>
      <c r="F1498" s="661" t="s">
        <v>3085</v>
      </c>
      <c r="G1498" s="661" t="s">
        <v>3342</v>
      </c>
      <c r="H1498" s="661" t="s">
        <v>581</v>
      </c>
      <c r="I1498" s="661" t="s">
        <v>3514</v>
      </c>
      <c r="J1498" s="661" t="s">
        <v>3344</v>
      </c>
      <c r="K1498" s="661" t="s">
        <v>808</v>
      </c>
      <c r="L1498" s="662">
        <v>314.89999999999998</v>
      </c>
      <c r="M1498" s="662">
        <v>629.79999999999995</v>
      </c>
      <c r="N1498" s="661">
        <v>2</v>
      </c>
      <c r="O1498" s="742">
        <v>1</v>
      </c>
      <c r="P1498" s="662">
        <v>314.89999999999998</v>
      </c>
      <c r="Q1498" s="677">
        <v>0.5</v>
      </c>
      <c r="R1498" s="661">
        <v>1</v>
      </c>
      <c r="S1498" s="677">
        <v>0.5</v>
      </c>
      <c r="T1498" s="742">
        <v>0.5</v>
      </c>
      <c r="U1498" s="700">
        <v>0.5</v>
      </c>
    </row>
    <row r="1499" spans="1:21" ht="14.4" customHeight="1" x14ac:dyDescent="0.3">
      <c r="A1499" s="660">
        <v>50</v>
      </c>
      <c r="B1499" s="661" t="s">
        <v>580</v>
      </c>
      <c r="C1499" s="661">
        <v>89301502</v>
      </c>
      <c r="D1499" s="740" t="s">
        <v>4514</v>
      </c>
      <c r="E1499" s="741" t="s">
        <v>3106</v>
      </c>
      <c r="F1499" s="661" t="s">
        <v>3085</v>
      </c>
      <c r="G1499" s="661" t="s">
        <v>3342</v>
      </c>
      <c r="H1499" s="661" t="s">
        <v>581</v>
      </c>
      <c r="I1499" s="661" t="s">
        <v>806</v>
      </c>
      <c r="J1499" s="661" t="s">
        <v>807</v>
      </c>
      <c r="K1499" s="661" t="s">
        <v>4256</v>
      </c>
      <c r="L1499" s="662">
        <v>314.89999999999998</v>
      </c>
      <c r="M1499" s="662">
        <v>629.79999999999995</v>
      </c>
      <c r="N1499" s="661">
        <v>2</v>
      </c>
      <c r="O1499" s="742">
        <v>0.5</v>
      </c>
      <c r="P1499" s="662"/>
      <c r="Q1499" s="677">
        <v>0</v>
      </c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50</v>
      </c>
      <c r="B1500" s="661" t="s">
        <v>580</v>
      </c>
      <c r="C1500" s="661">
        <v>89301502</v>
      </c>
      <c r="D1500" s="740" t="s">
        <v>4514</v>
      </c>
      <c r="E1500" s="741" t="s">
        <v>3106</v>
      </c>
      <c r="F1500" s="661" t="s">
        <v>3085</v>
      </c>
      <c r="G1500" s="661" t="s">
        <v>4257</v>
      </c>
      <c r="H1500" s="661" t="s">
        <v>581</v>
      </c>
      <c r="I1500" s="661" t="s">
        <v>4476</v>
      </c>
      <c r="J1500" s="661" t="s">
        <v>4477</v>
      </c>
      <c r="K1500" s="661" t="s">
        <v>4478</v>
      </c>
      <c r="L1500" s="662">
        <v>257.22000000000003</v>
      </c>
      <c r="M1500" s="662">
        <v>514.44000000000005</v>
      </c>
      <c r="N1500" s="661">
        <v>2</v>
      </c>
      <c r="O1500" s="742">
        <v>1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50</v>
      </c>
      <c r="B1501" s="661" t="s">
        <v>580</v>
      </c>
      <c r="C1501" s="661">
        <v>89301502</v>
      </c>
      <c r="D1501" s="740" t="s">
        <v>4514</v>
      </c>
      <c r="E1501" s="741" t="s">
        <v>3106</v>
      </c>
      <c r="F1501" s="661" t="s">
        <v>3085</v>
      </c>
      <c r="G1501" s="661" t="s">
        <v>3172</v>
      </c>
      <c r="H1501" s="661" t="s">
        <v>581</v>
      </c>
      <c r="I1501" s="661" t="s">
        <v>1080</v>
      </c>
      <c r="J1501" s="661" t="s">
        <v>1081</v>
      </c>
      <c r="K1501" s="661" t="s">
        <v>1082</v>
      </c>
      <c r="L1501" s="662">
        <v>67.42</v>
      </c>
      <c r="M1501" s="662">
        <v>67.42</v>
      </c>
      <c r="N1501" s="661">
        <v>1</v>
      </c>
      <c r="O1501" s="742">
        <v>0.5</v>
      </c>
      <c r="P1501" s="662">
        <v>67.42</v>
      </c>
      <c r="Q1501" s="677">
        <v>1</v>
      </c>
      <c r="R1501" s="661">
        <v>1</v>
      </c>
      <c r="S1501" s="677">
        <v>1</v>
      </c>
      <c r="T1501" s="742">
        <v>0.5</v>
      </c>
      <c r="U1501" s="700">
        <v>1</v>
      </c>
    </row>
    <row r="1502" spans="1:21" ht="14.4" customHeight="1" x14ac:dyDescent="0.3">
      <c r="A1502" s="660">
        <v>50</v>
      </c>
      <c r="B1502" s="661" t="s">
        <v>580</v>
      </c>
      <c r="C1502" s="661">
        <v>89301502</v>
      </c>
      <c r="D1502" s="740" t="s">
        <v>4514</v>
      </c>
      <c r="E1502" s="741" t="s">
        <v>3106</v>
      </c>
      <c r="F1502" s="661" t="s">
        <v>3085</v>
      </c>
      <c r="G1502" s="661" t="s">
        <v>3172</v>
      </c>
      <c r="H1502" s="661" t="s">
        <v>581</v>
      </c>
      <c r="I1502" s="661" t="s">
        <v>1098</v>
      </c>
      <c r="J1502" s="661" t="s">
        <v>1081</v>
      </c>
      <c r="K1502" s="661" t="s">
        <v>632</v>
      </c>
      <c r="L1502" s="662">
        <v>202.25</v>
      </c>
      <c r="M1502" s="662">
        <v>202.25</v>
      </c>
      <c r="N1502" s="661">
        <v>1</v>
      </c>
      <c r="O1502" s="742">
        <v>1</v>
      </c>
      <c r="P1502" s="662"/>
      <c r="Q1502" s="677">
        <v>0</v>
      </c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50</v>
      </c>
      <c r="B1503" s="661" t="s">
        <v>580</v>
      </c>
      <c r="C1503" s="661">
        <v>89301502</v>
      </c>
      <c r="D1503" s="740" t="s">
        <v>4514</v>
      </c>
      <c r="E1503" s="741" t="s">
        <v>3106</v>
      </c>
      <c r="F1503" s="661" t="s">
        <v>3085</v>
      </c>
      <c r="G1503" s="661" t="s">
        <v>3172</v>
      </c>
      <c r="H1503" s="661" t="s">
        <v>581</v>
      </c>
      <c r="I1503" s="661" t="s">
        <v>3258</v>
      </c>
      <c r="J1503" s="661" t="s">
        <v>1447</v>
      </c>
      <c r="K1503" s="661" t="s">
        <v>3040</v>
      </c>
      <c r="L1503" s="662">
        <v>134.83000000000001</v>
      </c>
      <c r="M1503" s="662">
        <v>134.83000000000001</v>
      </c>
      <c r="N1503" s="661">
        <v>1</v>
      </c>
      <c r="O1503" s="742">
        <v>0.5</v>
      </c>
      <c r="P1503" s="662"/>
      <c r="Q1503" s="677">
        <v>0</v>
      </c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50</v>
      </c>
      <c r="B1504" s="661" t="s">
        <v>580</v>
      </c>
      <c r="C1504" s="661">
        <v>89301502</v>
      </c>
      <c r="D1504" s="740" t="s">
        <v>4514</v>
      </c>
      <c r="E1504" s="741" t="s">
        <v>3106</v>
      </c>
      <c r="F1504" s="661" t="s">
        <v>3085</v>
      </c>
      <c r="G1504" s="661" t="s">
        <v>3172</v>
      </c>
      <c r="H1504" s="661" t="s">
        <v>581</v>
      </c>
      <c r="I1504" s="661" t="s">
        <v>3258</v>
      </c>
      <c r="J1504" s="661" t="s">
        <v>1447</v>
      </c>
      <c r="K1504" s="661" t="s">
        <v>3040</v>
      </c>
      <c r="L1504" s="662">
        <v>100.92</v>
      </c>
      <c r="M1504" s="662">
        <v>100.92</v>
      </c>
      <c r="N1504" s="661">
        <v>1</v>
      </c>
      <c r="O1504" s="742">
        <v>0.5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50</v>
      </c>
      <c r="B1505" s="661" t="s">
        <v>580</v>
      </c>
      <c r="C1505" s="661">
        <v>89301502</v>
      </c>
      <c r="D1505" s="740" t="s">
        <v>4514</v>
      </c>
      <c r="E1505" s="741" t="s">
        <v>3106</v>
      </c>
      <c r="F1505" s="661" t="s">
        <v>3085</v>
      </c>
      <c r="G1505" s="661" t="s">
        <v>3172</v>
      </c>
      <c r="H1505" s="661" t="s">
        <v>581</v>
      </c>
      <c r="I1505" s="661" t="s">
        <v>1446</v>
      </c>
      <c r="J1505" s="661" t="s">
        <v>1447</v>
      </c>
      <c r="K1505" s="661" t="s">
        <v>3912</v>
      </c>
      <c r="L1505" s="662">
        <v>302.77999999999997</v>
      </c>
      <c r="M1505" s="662">
        <v>605.55999999999995</v>
      </c>
      <c r="N1505" s="661">
        <v>2</v>
      </c>
      <c r="O1505" s="742">
        <v>2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50</v>
      </c>
      <c r="B1506" s="661" t="s">
        <v>580</v>
      </c>
      <c r="C1506" s="661">
        <v>89301502</v>
      </c>
      <c r="D1506" s="740" t="s">
        <v>4514</v>
      </c>
      <c r="E1506" s="741" t="s">
        <v>3106</v>
      </c>
      <c r="F1506" s="661" t="s">
        <v>3085</v>
      </c>
      <c r="G1506" s="661" t="s">
        <v>3174</v>
      </c>
      <c r="H1506" s="661" t="s">
        <v>581</v>
      </c>
      <c r="I1506" s="661" t="s">
        <v>1533</v>
      </c>
      <c r="J1506" s="661" t="s">
        <v>1302</v>
      </c>
      <c r="K1506" s="661" t="s">
        <v>1534</v>
      </c>
      <c r="L1506" s="662">
        <v>642.23</v>
      </c>
      <c r="M1506" s="662">
        <v>642.23</v>
      </c>
      <c r="N1506" s="661">
        <v>1</v>
      </c>
      <c r="O1506" s="742">
        <v>1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50</v>
      </c>
      <c r="B1507" s="661" t="s">
        <v>580</v>
      </c>
      <c r="C1507" s="661">
        <v>89301502</v>
      </c>
      <c r="D1507" s="740" t="s">
        <v>4514</v>
      </c>
      <c r="E1507" s="741" t="s">
        <v>3106</v>
      </c>
      <c r="F1507" s="661" t="s">
        <v>3085</v>
      </c>
      <c r="G1507" s="661" t="s">
        <v>4479</v>
      </c>
      <c r="H1507" s="661" t="s">
        <v>581</v>
      </c>
      <c r="I1507" s="661" t="s">
        <v>4480</v>
      </c>
      <c r="J1507" s="661" t="s">
        <v>4481</v>
      </c>
      <c r="K1507" s="661" t="s">
        <v>4482</v>
      </c>
      <c r="L1507" s="662">
        <v>177.75</v>
      </c>
      <c r="M1507" s="662">
        <v>355.5</v>
      </c>
      <c r="N1507" s="661">
        <v>2</v>
      </c>
      <c r="O1507" s="742">
        <v>0.5</v>
      </c>
      <c r="P1507" s="662"/>
      <c r="Q1507" s="677">
        <v>0</v>
      </c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50</v>
      </c>
      <c r="B1508" s="661" t="s">
        <v>580</v>
      </c>
      <c r="C1508" s="661">
        <v>89301502</v>
      </c>
      <c r="D1508" s="740" t="s">
        <v>4514</v>
      </c>
      <c r="E1508" s="741" t="s">
        <v>3106</v>
      </c>
      <c r="F1508" s="661" t="s">
        <v>3085</v>
      </c>
      <c r="G1508" s="661" t="s">
        <v>3541</v>
      </c>
      <c r="H1508" s="661" t="s">
        <v>1608</v>
      </c>
      <c r="I1508" s="661" t="s">
        <v>3773</v>
      </c>
      <c r="J1508" s="661" t="s">
        <v>3774</v>
      </c>
      <c r="K1508" s="661" t="s">
        <v>3775</v>
      </c>
      <c r="L1508" s="662">
        <v>167.38</v>
      </c>
      <c r="M1508" s="662">
        <v>334.76</v>
      </c>
      <c r="N1508" s="661">
        <v>2</v>
      </c>
      <c r="O1508" s="742">
        <v>1</v>
      </c>
      <c r="P1508" s="662">
        <v>334.76</v>
      </c>
      <c r="Q1508" s="677">
        <v>1</v>
      </c>
      <c r="R1508" s="661">
        <v>2</v>
      </c>
      <c r="S1508" s="677">
        <v>1</v>
      </c>
      <c r="T1508" s="742">
        <v>1</v>
      </c>
      <c r="U1508" s="700">
        <v>1</v>
      </c>
    </row>
    <row r="1509" spans="1:21" ht="14.4" customHeight="1" x14ac:dyDescent="0.3">
      <c r="A1509" s="660">
        <v>50</v>
      </c>
      <c r="B1509" s="661" t="s">
        <v>580</v>
      </c>
      <c r="C1509" s="661">
        <v>89301502</v>
      </c>
      <c r="D1509" s="740" t="s">
        <v>4514</v>
      </c>
      <c r="E1509" s="741" t="s">
        <v>3106</v>
      </c>
      <c r="F1509" s="661" t="s">
        <v>3085</v>
      </c>
      <c r="G1509" s="661" t="s">
        <v>3178</v>
      </c>
      <c r="H1509" s="661" t="s">
        <v>1608</v>
      </c>
      <c r="I1509" s="661" t="s">
        <v>1641</v>
      </c>
      <c r="J1509" s="661" t="s">
        <v>2972</v>
      </c>
      <c r="K1509" s="661" t="s">
        <v>1166</v>
      </c>
      <c r="L1509" s="662">
        <v>134.83000000000001</v>
      </c>
      <c r="M1509" s="662">
        <v>539.32000000000005</v>
      </c>
      <c r="N1509" s="661">
        <v>4</v>
      </c>
      <c r="O1509" s="742">
        <v>1.5</v>
      </c>
      <c r="P1509" s="662"/>
      <c r="Q1509" s="677">
        <v>0</v>
      </c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50</v>
      </c>
      <c r="B1510" s="661" t="s">
        <v>580</v>
      </c>
      <c r="C1510" s="661">
        <v>89301502</v>
      </c>
      <c r="D1510" s="740" t="s">
        <v>4514</v>
      </c>
      <c r="E1510" s="741" t="s">
        <v>3106</v>
      </c>
      <c r="F1510" s="661" t="s">
        <v>3085</v>
      </c>
      <c r="G1510" s="661" t="s">
        <v>3923</v>
      </c>
      <c r="H1510" s="661" t="s">
        <v>581</v>
      </c>
      <c r="I1510" s="661" t="s">
        <v>4483</v>
      </c>
      <c r="J1510" s="661" t="s">
        <v>3925</v>
      </c>
      <c r="K1510" s="661" t="s">
        <v>1698</v>
      </c>
      <c r="L1510" s="662">
        <v>6668.83</v>
      </c>
      <c r="M1510" s="662">
        <v>40012.979999999996</v>
      </c>
      <c r="N1510" s="661">
        <v>6</v>
      </c>
      <c r="O1510" s="742">
        <v>5</v>
      </c>
      <c r="P1510" s="662">
        <v>13337.66</v>
      </c>
      <c r="Q1510" s="677">
        <v>0.33333333333333337</v>
      </c>
      <c r="R1510" s="661">
        <v>2</v>
      </c>
      <c r="S1510" s="677">
        <v>0.33333333333333331</v>
      </c>
      <c r="T1510" s="742">
        <v>2</v>
      </c>
      <c r="U1510" s="700">
        <v>0.4</v>
      </c>
    </row>
    <row r="1511" spans="1:21" ht="14.4" customHeight="1" x14ac:dyDescent="0.3">
      <c r="A1511" s="660">
        <v>50</v>
      </c>
      <c r="B1511" s="661" t="s">
        <v>580</v>
      </c>
      <c r="C1511" s="661">
        <v>89301502</v>
      </c>
      <c r="D1511" s="740" t="s">
        <v>4514</v>
      </c>
      <c r="E1511" s="741" t="s">
        <v>3106</v>
      </c>
      <c r="F1511" s="661" t="s">
        <v>3085</v>
      </c>
      <c r="G1511" s="661" t="s">
        <v>3923</v>
      </c>
      <c r="H1511" s="661" t="s">
        <v>581</v>
      </c>
      <c r="I1511" s="661" t="s">
        <v>4484</v>
      </c>
      <c r="J1511" s="661" t="s">
        <v>3925</v>
      </c>
      <c r="K1511" s="661" t="s">
        <v>4485</v>
      </c>
      <c r="L1511" s="662">
        <v>0</v>
      </c>
      <c r="M1511" s="662">
        <v>0</v>
      </c>
      <c r="N1511" s="661">
        <v>1</v>
      </c>
      <c r="O1511" s="742">
        <v>0.5</v>
      </c>
      <c r="P1511" s="662">
        <v>0</v>
      </c>
      <c r="Q1511" s="677"/>
      <c r="R1511" s="661">
        <v>1</v>
      </c>
      <c r="S1511" s="677">
        <v>1</v>
      </c>
      <c r="T1511" s="742">
        <v>0.5</v>
      </c>
      <c r="U1511" s="700">
        <v>1</v>
      </c>
    </row>
    <row r="1512" spans="1:21" ht="14.4" customHeight="1" x14ac:dyDescent="0.3">
      <c r="A1512" s="660">
        <v>50</v>
      </c>
      <c r="B1512" s="661" t="s">
        <v>580</v>
      </c>
      <c r="C1512" s="661">
        <v>89301502</v>
      </c>
      <c r="D1512" s="740" t="s">
        <v>4514</v>
      </c>
      <c r="E1512" s="741" t="s">
        <v>3106</v>
      </c>
      <c r="F1512" s="661" t="s">
        <v>3085</v>
      </c>
      <c r="G1512" s="661" t="s">
        <v>3271</v>
      </c>
      <c r="H1512" s="661" t="s">
        <v>1608</v>
      </c>
      <c r="I1512" s="661" t="s">
        <v>3272</v>
      </c>
      <c r="J1512" s="661" t="s">
        <v>3273</v>
      </c>
      <c r="K1512" s="661" t="s">
        <v>1092</v>
      </c>
      <c r="L1512" s="662">
        <v>201.88</v>
      </c>
      <c r="M1512" s="662">
        <v>605.64</v>
      </c>
      <c r="N1512" s="661">
        <v>3</v>
      </c>
      <c r="O1512" s="742">
        <v>1</v>
      </c>
      <c r="P1512" s="662">
        <v>605.64</v>
      </c>
      <c r="Q1512" s="677">
        <v>1</v>
      </c>
      <c r="R1512" s="661">
        <v>3</v>
      </c>
      <c r="S1512" s="677">
        <v>1</v>
      </c>
      <c r="T1512" s="742">
        <v>1</v>
      </c>
      <c r="U1512" s="700">
        <v>1</v>
      </c>
    </row>
    <row r="1513" spans="1:21" ht="14.4" customHeight="1" x14ac:dyDescent="0.3">
      <c r="A1513" s="660">
        <v>50</v>
      </c>
      <c r="B1513" s="661" t="s">
        <v>580</v>
      </c>
      <c r="C1513" s="661">
        <v>89301502</v>
      </c>
      <c r="D1513" s="740" t="s">
        <v>4514</v>
      </c>
      <c r="E1513" s="741" t="s">
        <v>3106</v>
      </c>
      <c r="F1513" s="661" t="s">
        <v>3085</v>
      </c>
      <c r="G1513" s="661" t="s">
        <v>3271</v>
      </c>
      <c r="H1513" s="661" t="s">
        <v>1608</v>
      </c>
      <c r="I1513" s="661" t="s">
        <v>3926</v>
      </c>
      <c r="J1513" s="661" t="s">
        <v>3273</v>
      </c>
      <c r="K1513" s="661" t="s">
        <v>3840</v>
      </c>
      <c r="L1513" s="662">
        <v>605.65</v>
      </c>
      <c r="M1513" s="662">
        <v>1211.3</v>
      </c>
      <c r="N1513" s="661">
        <v>2</v>
      </c>
      <c r="O1513" s="742">
        <v>1.5</v>
      </c>
      <c r="P1513" s="662">
        <v>605.65</v>
      </c>
      <c r="Q1513" s="677">
        <v>0.5</v>
      </c>
      <c r="R1513" s="661">
        <v>1</v>
      </c>
      <c r="S1513" s="677">
        <v>0.5</v>
      </c>
      <c r="T1513" s="742">
        <v>0.5</v>
      </c>
      <c r="U1513" s="700">
        <v>0.33333333333333331</v>
      </c>
    </row>
    <row r="1514" spans="1:21" ht="14.4" customHeight="1" x14ac:dyDescent="0.3">
      <c r="A1514" s="660">
        <v>50</v>
      </c>
      <c r="B1514" s="661" t="s">
        <v>580</v>
      </c>
      <c r="C1514" s="661">
        <v>89301502</v>
      </c>
      <c r="D1514" s="740" t="s">
        <v>4514</v>
      </c>
      <c r="E1514" s="741" t="s">
        <v>3106</v>
      </c>
      <c r="F1514" s="661" t="s">
        <v>3085</v>
      </c>
      <c r="G1514" s="661" t="s">
        <v>3271</v>
      </c>
      <c r="H1514" s="661" t="s">
        <v>581</v>
      </c>
      <c r="I1514" s="661" t="s">
        <v>4486</v>
      </c>
      <c r="J1514" s="661" t="s">
        <v>3273</v>
      </c>
      <c r="K1514" s="661" t="s">
        <v>3840</v>
      </c>
      <c r="L1514" s="662">
        <v>605.65</v>
      </c>
      <c r="M1514" s="662">
        <v>605.65</v>
      </c>
      <c r="N1514" s="661">
        <v>1</v>
      </c>
      <c r="O1514" s="742">
        <v>0.5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50</v>
      </c>
      <c r="B1515" s="661" t="s">
        <v>580</v>
      </c>
      <c r="C1515" s="661">
        <v>89301502</v>
      </c>
      <c r="D1515" s="740" t="s">
        <v>4514</v>
      </c>
      <c r="E1515" s="741" t="s">
        <v>3106</v>
      </c>
      <c r="F1515" s="661" t="s">
        <v>3085</v>
      </c>
      <c r="G1515" s="661" t="s">
        <v>3271</v>
      </c>
      <c r="H1515" s="661" t="s">
        <v>581</v>
      </c>
      <c r="I1515" s="661" t="s">
        <v>4487</v>
      </c>
      <c r="J1515" s="661" t="s">
        <v>3557</v>
      </c>
      <c r="K1515" s="661" t="s">
        <v>1695</v>
      </c>
      <c r="L1515" s="662">
        <v>188.43</v>
      </c>
      <c r="M1515" s="662">
        <v>565.29</v>
      </c>
      <c r="N1515" s="661">
        <v>3</v>
      </c>
      <c r="O1515" s="742">
        <v>0.5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50</v>
      </c>
      <c r="B1516" s="661" t="s">
        <v>580</v>
      </c>
      <c r="C1516" s="661">
        <v>89301502</v>
      </c>
      <c r="D1516" s="740" t="s">
        <v>4514</v>
      </c>
      <c r="E1516" s="741" t="s">
        <v>3106</v>
      </c>
      <c r="F1516" s="661" t="s">
        <v>3085</v>
      </c>
      <c r="G1516" s="661" t="s">
        <v>3271</v>
      </c>
      <c r="H1516" s="661" t="s">
        <v>581</v>
      </c>
      <c r="I1516" s="661" t="s">
        <v>3556</v>
      </c>
      <c r="J1516" s="661" t="s">
        <v>3557</v>
      </c>
      <c r="K1516" s="661" t="s">
        <v>1695</v>
      </c>
      <c r="L1516" s="662">
        <v>188.43</v>
      </c>
      <c r="M1516" s="662">
        <v>1695.87</v>
      </c>
      <c r="N1516" s="661">
        <v>9</v>
      </c>
      <c r="O1516" s="742">
        <v>1.5</v>
      </c>
      <c r="P1516" s="662"/>
      <c r="Q1516" s="677">
        <v>0</v>
      </c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50</v>
      </c>
      <c r="B1517" s="661" t="s">
        <v>580</v>
      </c>
      <c r="C1517" s="661">
        <v>89301502</v>
      </c>
      <c r="D1517" s="740" t="s">
        <v>4514</v>
      </c>
      <c r="E1517" s="741" t="s">
        <v>3106</v>
      </c>
      <c r="F1517" s="661" t="s">
        <v>3085</v>
      </c>
      <c r="G1517" s="661" t="s">
        <v>4488</v>
      </c>
      <c r="H1517" s="661" t="s">
        <v>581</v>
      </c>
      <c r="I1517" s="661" t="s">
        <v>1014</v>
      </c>
      <c r="J1517" s="661" t="s">
        <v>4489</v>
      </c>
      <c r="K1517" s="661" t="s">
        <v>4490</v>
      </c>
      <c r="L1517" s="662">
        <v>0</v>
      </c>
      <c r="M1517" s="662">
        <v>0</v>
      </c>
      <c r="N1517" s="661">
        <v>2</v>
      </c>
      <c r="O1517" s="742">
        <v>0.5</v>
      </c>
      <c r="P1517" s="662"/>
      <c r="Q1517" s="677"/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50</v>
      </c>
      <c r="B1518" s="661" t="s">
        <v>580</v>
      </c>
      <c r="C1518" s="661">
        <v>89301502</v>
      </c>
      <c r="D1518" s="740" t="s">
        <v>4514</v>
      </c>
      <c r="E1518" s="741" t="s">
        <v>3106</v>
      </c>
      <c r="F1518" s="661" t="s">
        <v>3085</v>
      </c>
      <c r="G1518" s="661" t="s">
        <v>4002</v>
      </c>
      <c r="H1518" s="661" t="s">
        <v>581</v>
      </c>
      <c r="I1518" s="661" t="s">
        <v>4491</v>
      </c>
      <c r="J1518" s="661" t="s">
        <v>4293</v>
      </c>
      <c r="K1518" s="661" t="s">
        <v>4492</v>
      </c>
      <c r="L1518" s="662">
        <v>0</v>
      </c>
      <c r="M1518" s="662">
        <v>0</v>
      </c>
      <c r="N1518" s="661">
        <v>2</v>
      </c>
      <c r="O1518" s="742">
        <v>1.5</v>
      </c>
      <c r="P1518" s="662">
        <v>0</v>
      </c>
      <c r="Q1518" s="677"/>
      <c r="R1518" s="661">
        <v>1</v>
      </c>
      <c r="S1518" s="677">
        <v>0.5</v>
      </c>
      <c r="T1518" s="742">
        <v>0.5</v>
      </c>
      <c r="U1518" s="700">
        <v>0.33333333333333331</v>
      </c>
    </row>
    <row r="1519" spans="1:21" ht="14.4" customHeight="1" x14ac:dyDescent="0.3">
      <c r="A1519" s="660">
        <v>50</v>
      </c>
      <c r="B1519" s="661" t="s">
        <v>580</v>
      </c>
      <c r="C1519" s="661">
        <v>89301502</v>
      </c>
      <c r="D1519" s="740" t="s">
        <v>4514</v>
      </c>
      <c r="E1519" s="741" t="s">
        <v>3106</v>
      </c>
      <c r="F1519" s="661" t="s">
        <v>3085</v>
      </c>
      <c r="G1519" s="661" t="s">
        <v>4493</v>
      </c>
      <c r="H1519" s="661" t="s">
        <v>581</v>
      </c>
      <c r="I1519" s="661" t="s">
        <v>775</v>
      </c>
      <c r="J1519" s="661" t="s">
        <v>776</v>
      </c>
      <c r="K1519" s="661" t="s">
        <v>4494</v>
      </c>
      <c r="L1519" s="662">
        <v>127.5</v>
      </c>
      <c r="M1519" s="662">
        <v>127.5</v>
      </c>
      <c r="N1519" s="661">
        <v>1</v>
      </c>
      <c r="O1519" s="742">
        <v>1</v>
      </c>
      <c r="P1519" s="662">
        <v>127.5</v>
      </c>
      <c r="Q1519" s="677">
        <v>1</v>
      </c>
      <c r="R1519" s="661">
        <v>1</v>
      </c>
      <c r="S1519" s="677">
        <v>1</v>
      </c>
      <c r="T1519" s="742">
        <v>1</v>
      </c>
      <c r="U1519" s="700">
        <v>1</v>
      </c>
    </row>
    <row r="1520" spans="1:21" ht="14.4" customHeight="1" x14ac:dyDescent="0.3">
      <c r="A1520" s="660">
        <v>50</v>
      </c>
      <c r="B1520" s="661" t="s">
        <v>580</v>
      </c>
      <c r="C1520" s="661">
        <v>89301502</v>
      </c>
      <c r="D1520" s="740" t="s">
        <v>4514</v>
      </c>
      <c r="E1520" s="741" t="s">
        <v>3106</v>
      </c>
      <c r="F1520" s="661" t="s">
        <v>3085</v>
      </c>
      <c r="G1520" s="661" t="s">
        <v>3279</v>
      </c>
      <c r="H1520" s="661" t="s">
        <v>581</v>
      </c>
      <c r="I1520" s="661" t="s">
        <v>821</v>
      </c>
      <c r="J1520" s="661" t="s">
        <v>822</v>
      </c>
      <c r="K1520" s="661" t="s">
        <v>3280</v>
      </c>
      <c r="L1520" s="662">
        <v>219.94</v>
      </c>
      <c r="M1520" s="662">
        <v>1319.64</v>
      </c>
      <c r="N1520" s="661">
        <v>6</v>
      </c>
      <c r="O1520" s="742">
        <v>4</v>
      </c>
      <c r="P1520" s="662">
        <v>219.94</v>
      </c>
      <c r="Q1520" s="677">
        <v>0.16666666666666666</v>
      </c>
      <c r="R1520" s="661">
        <v>1</v>
      </c>
      <c r="S1520" s="677">
        <v>0.16666666666666666</v>
      </c>
      <c r="T1520" s="742">
        <v>0.5</v>
      </c>
      <c r="U1520" s="700">
        <v>0.125</v>
      </c>
    </row>
    <row r="1521" spans="1:21" ht="14.4" customHeight="1" x14ac:dyDescent="0.3">
      <c r="A1521" s="660">
        <v>50</v>
      </c>
      <c r="B1521" s="661" t="s">
        <v>580</v>
      </c>
      <c r="C1521" s="661">
        <v>89301502</v>
      </c>
      <c r="D1521" s="740" t="s">
        <v>4514</v>
      </c>
      <c r="E1521" s="741" t="s">
        <v>3106</v>
      </c>
      <c r="F1521" s="661" t="s">
        <v>3085</v>
      </c>
      <c r="G1521" s="661" t="s">
        <v>3187</v>
      </c>
      <c r="H1521" s="661" t="s">
        <v>1608</v>
      </c>
      <c r="I1521" s="661" t="s">
        <v>1812</v>
      </c>
      <c r="J1521" s="661" t="s">
        <v>1813</v>
      </c>
      <c r="K1521" s="661" t="s">
        <v>1814</v>
      </c>
      <c r="L1521" s="662">
        <v>143.71</v>
      </c>
      <c r="M1521" s="662">
        <v>431.13</v>
      </c>
      <c r="N1521" s="661">
        <v>3</v>
      </c>
      <c r="O1521" s="742">
        <v>0.5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50</v>
      </c>
      <c r="B1522" s="661" t="s">
        <v>580</v>
      </c>
      <c r="C1522" s="661">
        <v>89301502</v>
      </c>
      <c r="D1522" s="740" t="s">
        <v>4514</v>
      </c>
      <c r="E1522" s="741" t="s">
        <v>3106</v>
      </c>
      <c r="F1522" s="661" t="s">
        <v>3085</v>
      </c>
      <c r="G1522" s="661" t="s">
        <v>3187</v>
      </c>
      <c r="H1522" s="661" t="s">
        <v>581</v>
      </c>
      <c r="I1522" s="661" t="s">
        <v>4495</v>
      </c>
      <c r="J1522" s="661" t="s">
        <v>3779</v>
      </c>
      <c r="K1522" s="661" t="s">
        <v>4314</v>
      </c>
      <c r="L1522" s="662">
        <v>0</v>
      </c>
      <c r="M1522" s="662">
        <v>0</v>
      </c>
      <c r="N1522" s="661">
        <v>1</v>
      </c>
      <c r="O1522" s="742">
        <v>0.5</v>
      </c>
      <c r="P1522" s="662"/>
      <c r="Q1522" s="677"/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50</v>
      </c>
      <c r="B1523" s="661" t="s">
        <v>580</v>
      </c>
      <c r="C1523" s="661">
        <v>89301502</v>
      </c>
      <c r="D1523" s="740" t="s">
        <v>4514</v>
      </c>
      <c r="E1523" s="741" t="s">
        <v>3106</v>
      </c>
      <c r="F1523" s="661" t="s">
        <v>3085</v>
      </c>
      <c r="G1523" s="661" t="s">
        <v>3187</v>
      </c>
      <c r="H1523" s="661" t="s">
        <v>581</v>
      </c>
      <c r="I1523" s="661" t="s">
        <v>4496</v>
      </c>
      <c r="J1523" s="661" t="s">
        <v>4313</v>
      </c>
      <c r="K1523" s="661" t="s">
        <v>3711</v>
      </c>
      <c r="L1523" s="662">
        <v>134.12</v>
      </c>
      <c r="M1523" s="662">
        <v>134.12</v>
      </c>
      <c r="N1523" s="661">
        <v>1</v>
      </c>
      <c r="O1523" s="742">
        <v>0.5</v>
      </c>
      <c r="P1523" s="662"/>
      <c r="Q1523" s="677">
        <v>0</v>
      </c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50</v>
      </c>
      <c r="B1524" s="661" t="s">
        <v>580</v>
      </c>
      <c r="C1524" s="661">
        <v>89301502</v>
      </c>
      <c r="D1524" s="740" t="s">
        <v>4514</v>
      </c>
      <c r="E1524" s="741" t="s">
        <v>3106</v>
      </c>
      <c r="F1524" s="661" t="s">
        <v>3085</v>
      </c>
      <c r="G1524" s="661" t="s">
        <v>3187</v>
      </c>
      <c r="H1524" s="661" t="s">
        <v>581</v>
      </c>
      <c r="I1524" s="661" t="s">
        <v>4312</v>
      </c>
      <c r="J1524" s="661" t="s">
        <v>4313</v>
      </c>
      <c r="K1524" s="661" t="s">
        <v>4314</v>
      </c>
      <c r="L1524" s="662">
        <v>469.47</v>
      </c>
      <c r="M1524" s="662">
        <v>469.47</v>
      </c>
      <c r="N1524" s="661">
        <v>1</v>
      </c>
      <c r="O1524" s="742">
        <v>0.5</v>
      </c>
      <c r="P1524" s="662"/>
      <c r="Q1524" s="677">
        <v>0</v>
      </c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50</v>
      </c>
      <c r="B1525" s="661" t="s">
        <v>580</v>
      </c>
      <c r="C1525" s="661">
        <v>89301502</v>
      </c>
      <c r="D1525" s="740" t="s">
        <v>4514</v>
      </c>
      <c r="E1525" s="741" t="s">
        <v>3106</v>
      </c>
      <c r="F1525" s="661" t="s">
        <v>3085</v>
      </c>
      <c r="G1525" s="661" t="s">
        <v>3187</v>
      </c>
      <c r="H1525" s="661" t="s">
        <v>581</v>
      </c>
      <c r="I1525" s="661" t="s">
        <v>3778</v>
      </c>
      <c r="J1525" s="661" t="s">
        <v>3779</v>
      </c>
      <c r="K1525" s="661" t="s">
        <v>3711</v>
      </c>
      <c r="L1525" s="662">
        <v>134.12</v>
      </c>
      <c r="M1525" s="662">
        <v>134.12</v>
      </c>
      <c r="N1525" s="661">
        <v>1</v>
      </c>
      <c r="O1525" s="742">
        <v>1</v>
      </c>
      <c r="P1525" s="662"/>
      <c r="Q1525" s="677">
        <v>0</v>
      </c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50</v>
      </c>
      <c r="B1526" s="661" t="s">
        <v>580</v>
      </c>
      <c r="C1526" s="661">
        <v>89301502</v>
      </c>
      <c r="D1526" s="740" t="s">
        <v>4514</v>
      </c>
      <c r="E1526" s="741" t="s">
        <v>3106</v>
      </c>
      <c r="F1526" s="661" t="s">
        <v>3085</v>
      </c>
      <c r="G1526" s="661" t="s">
        <v>3793</v>
      </c>
      <c r="H1526" s="661" t="s">
        <v>581</v>
      </c>
      <c r="I1526" s="661" t="s">
        <v>3825</v>
      </c>
      <c r="J1526" s="661" t="s">
        <v>3826</v>
      </c>
      <c r="K1526" s="661" t="s">
        <v>812</v>
      </c>
      <c r="L1526" s="662">
        <v>258.10000000000002</v>
      </c>
      <c r="M1526" s="662">
        <v>1548.6000000000001</v>
      </c>
      <c r="N1526" s="661">
        <v>6</v>
      </c>
      <c r="O1526" s="742">
        <v>1.5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50</v>
      </c>
      <c r="B1527" s="661" t="s">
        <v>580</v>
      </c>
      <c r="C1527" s="661">
        <v>89301502</v>
      </c>
      <c r="D1527" s="740" t="s">
        <v>4514</v>
      </c>
      <c r="E1527" s="741" t="s">
        <v>3106</v>
      </c>
      <c r="F1527" s="661" t="s">
        <v>3085</v>
      </c>
      <c r="G1527" s="661" t="s">
        <v>3793</v>
      </c>
      <c r="H1527" s="661" t="s">
        <v>581</v>
      </c>
      <c r="I1527" s="661" t="s">
        <v>4497</v>
      </c>
      <c r="J1527" s="661" t="s">
        <v>3795</v>
      </c>
      <c r="K1527" s="661" t="s">
        <v>3362</v>
      </c>
      <c r="L1527" s="662">
        <v>0</v>
      </c>
      <c r="M1527" s="662">
        <v>0</v>
      </c>
      <c r="N1527" s="661">
        <v>2</v>
      </c>
      <c r="O1527" s="742">
        <v>1.5</v>
      </c>
      <c r="P1527" s="662"/>
      <c r="Q1527" s="677"/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50</v>
      </c>
      <c r="B1528" s="661" t="s">
        <v>580</v>
      </c>
      <c r="C1528" s="661">
        <v>89301502</v>
      </c>
      <c r="D1528" s="740" t="s">
        <v>4514</v>
      </c>
      <c r="E1528" s="741" t="s">
        <v>3106</v>
      </c>
      <c r="F1528" s="661" t="s">
        <v>3085</v>
      </c>
      <c r="G1528" s="661" t="s">
        <v>3793</v>
      </c>
      <c r="H1528" s="661" t="s">
        <v>581</v>
      </c>
      <c r="I1528" s="661" t="s">
        <v>4392</v>
      </c>
      <c r="J1528" s="661" t="s">
        <v>3826</v>
      </c>
      <c r="K1528" s="661" t="s">
        <v>4393</v>
      </c>
      <c r="L1528" s="662">
        <v>0</v>
      </c>
      <c r="M1528" s="662">
        <v>0</v>
      </c>
      <c r="N1528" s="661">
        <v>3</v>
      </c>
      <c r="O1528" s="742">
        <v>1.5</v>
      </c>
      <c r="P1528" s="662">
        <v>0</v>
      </c>
      <c r="Q1528" s="677"/>
      <c r="R1528" s="661">
        <v>2</v>
      </c>
      <c r="S1528" s="677">
        <v>0.66666666666666663</v>
      </c>
      <c r="T1528" s="742">
        <v>1</v>
      </c>
      <c r="U1528" s="700">
        <v>0.66666666666666663</v>
      </c>
    </row>
    <row r="1529" spans="1:21" ht="14.4" customHeight="1" x14ac:dyDescent="0.3">
      <c r="A1529" s="660">
        <v>50</v>
      </c>
      <c r="B1529" s="661" t="s">
        <v>580</v>
      </c>
      <c r="C1529" s="661">
        <v>89301502</v>
      </c>
      <c r="D1529" s="740" t="s">
        <v>4514</v>
      </c>
      <c r="E1529" s="741" t="s">
        <v>3106</v>
      </c>
      <c r="F1529" s="661" t="s">
        <v>3085</v>
      </c>
      <c r="G1529" s="661" t="s">
        <v>3285</v>
      </c>
      <c r="H1529" s="661" t="s">
        <v>581</v>
      </c>
      <c r="I1529" s="661" t="s">
        <v>3361</v>
      </c>
      <c r="J1529" s="661" t="s">
        <v>3286</v>
      </c>
      <c r="K1529" s="661" t="s">
        <v>3362</v>
      </c>
      <c r="L1529" s="662">
        <v>0</v>
      </c>
      <c r="M1529" s="662">
        <v>0</v>
      </c>
      <c r="N1529" s="661">
        <v>1</v>
      </c>
      <c r="O1529" s="742">
        <v>0.5</v>
      </c>
      <c r="P1529" s="662"/>
      <c r="Q1529" s="677"/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50</v>
      </c>
      <c r="B1530" s="661" t="s">
        <v>580</v>
      </c>
      <c r="C1530" s="661">
        <v>89301502</v>
      </c>
      <c r="D1530" s="740" t="s">
        <v>4514</v>
      </c>
      <c r="E1530" s="741" t="s">
        <v>3106</v>
      </c>
      <c r="F1530" s="661" t="s">
        <v>3085</v>
      </c>
      <c r="G1530" s="661" t="s">
        <v>3285</v>
      </c>
      <c r="H1530" s="661" t="s">
        <v>581</v>
      </c>
      <c r="I1530" s="661" t="s">
        <v>4315</v>
      </c>
      <c r="J1530" s="661" t="s">
        <v>3286</v>
      </c>
      <c r="K1530" s="661" t="s">
        <v>4316</v>
      </c>
      <c r="L1530" s="662">
        <v>0</v>
      </c>
      <c r="M1530" s="662">
        <v>0</v>
      </c>
      <c r="N1530" s="661">
        <v>1</v>
      </c>
      <c r="O1530" s="742">
        <v>1</v>
      </c>
      <c r="P1530" s="662">
        <v>0</v>
      </c>
      <c r="Q1530" s="677"/>
      <c r="R1530" s="661">
        <v>1</v>
      </c>
      <c r="S1530" s="677">
        <v>1</v>
      </c>
      <c r="T1530" s="742">
        <v>1</v>
      </c>
      <c r="U1530" s="700">
        <v>1</v>
      </c>
    </row>
    <row r="1531" spans="1:21" ht="14.4" customHeight="1" x14ac:dyDescent="0.3">
      <c r="A1531" s="660">
        <v>50</v>
      </c>
      <c r="B1531" s="661" t="s">
        <v>580</v>
      </c>
      <c r="C1531" s="661">
        <v>89301502</v>
      </c>
      <c r="D1531" s="740" t="s">
        <v>4514</v>
      </c>
      <c r="E1531" s="741" t="s">
        <v>3106</v>
      </c>
      <c r="F1531" s="661" t="s">
        <v>3085</v>
      </c>
      <c r="G1531" s="661" t="s">
        <v>3285</v>
      </c>
      <c r="H1531" s="661" t="s">
        <v>581</v>
      </c>
      <c r="I1531" s="661" t="s">
        <v>810</v>
      </c>
      <c r="J1531" s="661" t="s">
        <v>3286</v>
      </c>
      <c r="K1531" s="661" t="s">
        <v>812</v>
      </c>
      <c r="L1531" s="662">
        <v>129.94999999999999</v>
      </c>
      <c r="M1531" s="662">
        <v>1819.2999999999997</v>
      </c>
      <c r="N1531" s="661">
        <v>14</v>
      </c>
      <c r="O1531" s="742">
        <v>4.5</v>
      </c>
      <c r="P1531" s="662">
        <v>1299.4999999999998</v>
      </c>
      <c r="Q1531" s="677">
        <v>0.7142857142857143</v>
      </c>
      <c r="R1531" s="661">
        <v>10</v>
      </c>
      <c r="S1531" s="677">
        <v>0.7142857142857143</v>
      </c>
      <c r="T1531" s="742">
        <v>3.5</v>
      </c>
      <c r="U1531" s="700">
        <v>0.77777777777777779</v>
      </c>
    </row>
    <row r="1532" spans="1:21" ht="14.4" customHeight="1" x14ac:dyDescent="0.3">
      <c r="A1532" s="660">
        <v>50</v>
      </c>
      <c r="B1532" s="661" t="s">
        <v>580</v>
      </c>
      <c r="C1532" s="661">
        <v>89301502</v>
      </c>
      <c r="D1532" s="740" t="s">
        <v>4514</v>
      </c>
      <c r="E1532" s="741" t="s">
        <v>3106</v>
      </c>
      <c r="F1532" s="661" t="s">
        <v>3085</v>
      </c>
      <c r="G1532" s="661" t="s">
        <v>3285</v>
      </c>
      <c r="H1532" s="661" t="s">
        <v>581</v>
      </c>
      <c r="I1532" s="661" t="s">
        <v>3572</v>
      </c>
      <c r="J1532" s="661" t="s">
        <v>3286</v>
      </c>
      <c r="K1532" s="661" t="s">
        <v>3573</v>
      </c>
      <c r="L1532" s="662">
        <v>0</v>
      </c>
      <c r="M1532" s="662">
        <v>0</v>
      </c>
      <c r="N1532" s="661">
        <v>1</v>
      </c>
      <c r="O1532" s="742">
        <v>1</v>
      </c>
      <c r="P1532" s="662"/>
      <c r="Q1532" s="677"/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50</v>
      </c>
      <c r="B1533" s="661" t="s">
        <v>580</v>
      </c>
      <c r="C1533" s="661">
        <v>89301502</v>
      </c>
      <c r="D1533" s="740" t="s">
        <v>4514</v>
      </c>
      <c r="E1533" s="741" t="s">
        <v>3106</v>
      </c>
      <c r="F1533" s="661" t="s">
        <v>3085</v>
      </c>
      <c r="G1533" s="661" t="s">
        <v>3285</v>
      </c>
      <c r="H1533" s="661" t="s">
        <v>581</v>
      </c>
      <c r="I1533" s="661" t="s">
        <v>4498</v>
      </c>
      <c r="J1533" s="661" t="s">
        <v>3713</v>
      </c>
      <c r="K1533" s="661" t="s">
        <v>3362</v>
      </c>
      <c r="L1533" s="662">
        <v>0</v>
      </c>
      <c r="M1533" s="662">
        <v>0</v>
      </c>
      <c r="N1533" s="661">
        <v>1</v>
      </c>
      <c r="O1533" s="742">
        <v>0.5</v>
      </c>
      <c r="P1533" s="662"/>
      <c r="Q1533" s="677"/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50</v>
      </c>
      <c r="B1534" s="661" t="s">
        <v>580</v>
      </c>
      <c r="C1534" s="661">
        <v>89301502</v>
      </c>
      <c r="D1534" s="740" t="s">
        <v>4514</v>
      </c>
      <c r="E1534" s="741" t="s">
        <v>3106</v>
      </c>
      <c r="F1534" s="661" t="s">
        <v>3085</v>
      </c>
      <c r="G1534" s="661" t="s">
        <v>4499</v>
      </c>
      <c r="H1534" s="661" t="s">
        <v>581</v>
      </c>
      <c r="I1534" s="661" t="s">
        <v>2734</v>
      </c>
      <c r="J1534" s="661" t="s">
        <v>2735</v>
      </c>
      <c r="K1534" s="661" t="s">
        <v>4500</v>
      </c>
      <c r="L1534" s="662">
        <v>0</v>
      </c>
      <c r="M1534" s="662">
        <v>0</v>
      </c>
      <c r="N1534" s="661">
        <v>1</v>
      </c>
      <c r="O1534" s="742">
        <v>1</v>
      </c>
      <c r="P1534" s="662">
        <v>0</v>
      </c>
      <c r="Q1534" s="677"/>
      <c r="R1534" s="661">
        <v>1</v>
      </c>
      <c r="S1534" s="677">
        <v>1</v>
      </c>
      <c r="T1534" s="742">
        <v>1</v>
      </c>
      <c r="U1534" s="700">
        <v>1</v>
      </c>
    </row>
    <row r="1535" spans="1:21" ht="14.4" customHeight="1" x14ac:dyDescent="0.3">
      <c r="A1535" s="660">
        <v>50</v>
      </c>
      <c r="B1535" s="661" t="s">
        <v>580</v>
      </c>
      <c r="C1535" s="661">
        <v>89301502</v>
      </c>
      <c r="D1535" s="740" t="s">
        <v>4514</v>
      </c>
      <c r="E1535" s="741" t="s">
        <v>3106</v>
      </c>
      <c r="F1535" s="661" t="s">
        <v>3085</v>
      </c>
      <c r="G1535" s="661" t="s">
        <v>3288</v>
      </c>
      <c r="H1535" s="661" t="s">
        <v>581</v>
      </c>
      <c r="I1535" s="661" t="s">
        <v>1314</v>
      </c>
      <c r="J1535" s="661" t="s">
        <v>1233</v>
      </c>
      <c r="K1535" s="661" t="s">
        <v>1315</v>
      </c>
      <c r="L1535" s="662">
        <v>40.64</v>
      </c>
      <c r="M1535" s="662">
        <v>81.28</v>
      </c>
      <c r="N1535" s="661">
        <v>2</v>
      </c>
      <c r="O1535" s="742">
        <v>1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50</v>
      </c>
      <c r="B1536" s="661" t="s">
        <v>580</v>
      </c>
      <c r="C1536" s="661">
        <v>89301502</v>
      </c>
      <c r="D1536" s="740" t="s">
        <v>4514</v>
      </c>
      <c r="E1536" s="741" t="s">
        <v>3106</v>
      </c>
      <c r="F1536" s="661" t="s">
        <v>3085</v>
      </c>
      <c r="G1536" s="661" t="s">
        <v>3288</v>
      </c>
      <c r="H1536" s="661" t="s">
        <v>581</v>
      </c>
      <c r="I1536" s="661" t="s">
        <v>1312</v>
      </c>
      <c r="J1536" s="661" t="s">
        <v>1233</v>
      </c>
      <c r="K1536" s="661" t="s">
        <v>1170</v>
      </c>
      <c r="L1536" s="662">
        <v>60.97</v>
      </c>
      <c r="M1536" s="662">
        <v>60.97</v>
      </c>
      <c r="N1536" s="661">
        <v>1</v>
      </c>
      <c r="O1536" s="742">
        <v>0.5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50</v>
      </c>
      <c r="B1537" s="661" t="s">
        <v>580</v>
      </c>
      <c r="C1537" s="661">
        <v>89301502</v>
      </c>
      <c r="D1537" s="740" t="s">
        <v>4514</v>
      </c>
      <c r="E1537" s="741" t="s">
        <v>3106</v>
      </c>
      <c r="F1537" s="661" t="s">
        <v>3085</v>
      </c>
      <c r="G1537" s="661" t="s">
        <v>3288</v>
      </c>
      <c r="H1537" s="661" t="s">
        <v>581</v>
      </c>
      <c r="I1537" s="661" t="s">
        <v>4501</v>
      </c>
      <c r="J1537" s="661" t="s">
        <v>1233</v>
      </c>
      <c r="K1537" s="661" t="s">
        <v>1295</v>
      </c>
      <c r="L1537" s="662">
        <v>0</v>
      </c>
      <c r="M1537" s="662">
        <v>0</v>
      </c>
      <c r="N1537" s="661">
        <v>1</v>
      </c>
      <c r="O1537" s="742">
        <v>0.5</v>
      </c>
      <c r="P1537" s="662"/>
      <c r="Q1537" s="677"/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50</v>
      </c>
      <c r="B1538" s="661" t="s">
        <v>580</v>
      </c>
      <c r="C1538" s="661">
        <v>89301502</v>
      </c>
      <c r="D1538" s="740" t="s">
        <v>4514</v>
      </c>
      <c r="E1538" s="741" t="s">
        <v>3106</v>
      </c>
      <c r="F1538" s="661" t="s">
        <v>3085</v>
      </c>
      <c r="G1538" s="661" t="s">
        <v>3191</v>
      </c>
      <c r="H1538" s="661" t="s">
        <v>581</v>
      </c>
      <c r="I1538" s="661" t="s">
        <v>937</v>
      </c>
      <c r="J1538" s="661" t="s">
        <v>938</v>
      </c>
      <c r="K1538" s="661" t="s">
        <v>939</v>
      </c>
      <c r="L1538" s="662">
        <v>45.94</v>
      </c>
      <c r="M1538" s="662">
        <v>45.94</v>
      </c>
      <c r="N1538" s="661">
        <v>1</v>
      </c>
      <c r="O1538" s="742">
        <v>0.5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50</v>
      </c>
      <c r="B1539" s="661" t="s">
        <v>580</v>
      </c>
      <c r="C1539" s="661">
        <v>89301502</v>
      </c>
      <c r="D1539" s="740" t="s">
        <v>4514</v>
      </c>
      <c r="E1539" s="741" t="s">
        <v>3106</v>
      </c>
      <c r="F1539" s="661" t="s">
        <v>3085</v>
      </c>
      <c r="G1539" s="661" t="s">
        <v>3291</v>
      </c>
      <c r="H1539" s="661" t="s">
        <v>581</v>
      </c>
      <c r="I1539" s="661" t="s">
        <v>3785</v>
      </c>
      <c r="J1539" s="661" t="s">
        <v>3786</v>
      </c>
      <c r="K1539" s="661" t="s">
        <v>3787</v>
      </c>
      <c r="L1539" s="662">
        <v>157.76</v>
      </c>
      <c r="M1539" s="662">
        <v>157.76</v>
      </c>
      <c r="N1539" s="661">
        <v>1</v>
      </c>
      <c r="O1539" s="742">
        <v>0.5</v>
      </c>
      <c r="P1539" s="662">
        <v>157.76</v>
      </c>
      <c r="Q1539" s="677">
        <v>1</v>
      </c>
      <c r="R1539" s="661">
        <v>1</v>
      </c>
      <c r="S1539" s="677">
        <v>1</v>
      </c>
      <c r="T1539" s="742">
        <v>0.5</v>
      </c>
      <c r="U1539" s="700">
        <v>1</v>
      </c>
    </row>
    <row r="1540" spans="1:21" ht="14.4" customHeight="1" x14ac:dyDescent="0.3">
      <c r="A1540" s="660">
        <v>50</v>
      </c>
      <c r="B1540" s="661" t="s">
        <v>580</v>
      </c>
      <c r="C1540" s="661">
        <v>89301502</v>
      </c>
      <c r="D1540" s="740" t="s">
        <v>4514</v>
      </c>
      <c r="E1540" s="741" t="s">
        <v>3106</v>
      </c>
      <c r="F1540" s="661" t="s">
        <v>3085</v>
      </c>
      <c r="G1540" s="661" t="s">
        <v>3291</v>
      </c>
      <c r="H1540" s="661" t="s">
        <v>581</v>
      </c>
      <c r="I1540" s="661" t="s">
        <v>4337</v>
      </c>
      <c r="J1540" s="661" t="s">
        <v>3786</v>
      </c>
      <c r="K1540" s="661" t="s">
        <v>4338</v>
      </c>
      <c r="L1540" s="662">
        <v>525.88</v>
      </c>
      <c r="M1540" s="662">
        <v>525.88</v>
      </c>
      <c r="N1540" s="661">
        <v>1</v>
      </c>
      <c r="O1540" s="742">
        <v>0.5</v>
      </c>
      <c r="P1540" s="662">
        <v>525.88</v>
      </c>
      <c r="Q1540" s="677">
        <v>1</v>
      </c>
      <c r="R1540" s="661">
        <v>1</v>
      </c>
      <c r="S1540" s="677">
        <v>1</v>
      </c>
      <c r="T1540" s="742">
        <v>0.5</v>
      </c>
      <c r="U1540" s="700">
        <v>1</v>
      </c>
    </row>
    <row r="1541" spans="1:21" ht="14.4" customHeight="1" x14ac:dyDescent="0.3">
      <c r="A1541" s="660">
        <v>50</v>
      </c>
      <c r="B1541" s="661" t="s">
        <v>580</v>
      </c>
      <c r="C1541" s="661">
        <v>89301502</v>
      </c>
      <c r="D1541" s="740" t="s">
        <v>4514</v>
      </c>
      <c r="E1541" s="741" t="s">
        <v>3106</v>
      </c>
      <c r="F1541" s="661" t="s">
        <v>3085</v>
      </c>
      <c r="G1541" s="661" t="s">
        <v>3192</v>
      </c>
      <c r="H1541" s="661" t="s">
        <v>1608</v>
      </c>
      <c r="I1541" s="661" t="s">
        <v>3827</v>
      </c>
      <c r="J1541" s="661" t="s">
        <v>3298</v>
      </c>
      <c r="K1541" s="661" t="s">
        <v>1160</v>
      </c>
      <c r="L1541" s="662">
        <v>193.14</v>
      </c>
      <c r="M1541" s="662">
        <v>579.41999999999996</v>
      </c>
      <c r="N1541" s="661">
        <v>3</v>
      </c>
      <c r="O1541" s="742">
        <v>1.5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50</v>
      </c>
      <c r="B1542" s="661" t="s">
        <v>580</v>
      </c>
      <c r="C1542" s="661">
        <v>89301502</v>
      </c>
      <c r="D1542" s="740" t="s">
        <v>4514</v>
      </c>
      <c r="E1542" s="741" t="s">
        <v>3106</v>
      </c>
      <c r="F1542" s="661" t="s">
        <v>3085</v>
      </c>
      <c r="G1542" s="661" t="s">
        <v>3192</v>
      </c>
      <c r="H1542" s="661" t="s">
        <v>1608</v>
      </c>
      <c r="I1542" s="661" t="s">
        <v>1824</v>
      </c>
      <c r="J1542" s="661" t="s">
        <v>2950</v>
      </c>
      <c r="K1542" s="661" t="s">
        <v>2951</v>
      </c>
      <c r="L1542" s="662">
        <v>126.09</v>
      </c>
      <c r="M1542" s="662">
        <v>126.09</v>
      </c>
      <c r="N1542" s="661">
        <v>1</v>
      </c>
      <c r="O1542" s="742">
        <v>1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50</v>
      </c>
      <c r="B1543" s="661" t="s">
        <v>580</v>
      </c>
      <c r="C1543" s="661">
        <v>89301502</v>
      </c>
      <c r="D1543" s="740" t="s">
        <v>4514</v>
      </c>
      <c r="E1543" s="741" t="s">
        <v>3106</v>
      </c>
      <c r="F1543" s="661" t="s">
        <v>3085</v>
      </c>
      <c r="G1543" s="661" t="s">
        <v>3828</v>
      </c>
      <c r="H1543" s="661" t="s">
        <v>581</v>
      </c>
      <c r="I1543" s="661" t="s">
        <v>4032</v>
      </c>
      <c r="J1543" s="661" t="s">
        <v>4502</v>
      </c>
      <c r="K1543" s="661" t="s">
        <v>1586</v>
      </c>
      <c r="L1543" s="662">
        <v>0</v>
      </c>
      <c r="M1543" s="662">
        <v>0</v>
      </c>
      <c r="N1543" s="661">
        <v>2</v>
      </c>
      <c r="O1543" s="742">
        <v>1</v>
      </c>
      <c r="P1543" s="662">
        <v>0</v>
      </c>
      <c r="Q1543" s="677"/>
      <c r="R1543" s="661">
        <v>2</v>
      </c>
      <c r="S1543" s="677">
        <v>1</v>
      </c>
      <c r="T1543" s="742">
        <v>1</v>
      </c>
      <c r="U1543" s="700">
        <v>1</v>
      </c>
    </row>
    <row r="1544" spans="1:21" ht="14.4" customHeight="1" x14ac:dyDescent="0.3">
      <c r="A1544" s="660">
        <v>50</v>
      </c>
      <c r="B1544" s="661" t="s">
        <v>580</v>
      </c>
      <c r="C1544" s="661">
        <v>89301502</v>
      </c>
      <c r="D1544" s="740" t="s">
        <v>4514</v>
      </c>
      <c r="E1544" s="741" t="s">
        <v>3106</v>
      </c>
      <c r="F1544" s="661" t="s">
        <v>3085</v>
      </c>
      <c r="G1544" s="661" t="s">
        <v>4342</v>
      </c>
      <c r="H1544" s="661" t="s">
        <v>581</v>
      </c>
      <c r="I1544" s="661" t="s">
        <v>4503</v>
      </c>
      <c r="J1544" s="661" t="s">
        <v>4344</v>
      </c>
      <c r="K1544" s="661" t="s">
        <v>4504</v>
      </c>
      <c r="L1544" s="662">
        <v>1993.65</v>
      </c>
      <c r="M1544" s="662">
        <v>5980.9500000000007</v>
      </c>
      <c r="N1544" s="661">
        <v>3</v>
      </c>
      <c r="O1544" s="742">
        <v>1</v>
      </c>
      <c r="P1544" s="662"/>
      <c r="Q1544" s="677">
        <v>0</v>
      </c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50</v>
      </c>
      <c r="B1545" s="661" t="s">
        <v>580</v>
      </c>
      <c r="C1545" s="661">
        <v>89301502</v>
      </c>
      <c r="D1545" s="740" t="s">
        <v>4514</v>
      </c>
      <c r="E1545" s="741" t="s">
        <v>3106</v>
      </c>
      <c r="F1545" s="661" t="s">
        <v>3087</v>
      </c>
      <c r="G1545" s="661" t="s">
        <v>3953</v>
      </c>
      <c r="H1545" s="661" t="s">
        <v>581</v>
      </c>
      <c r="I1545" s="661" t="s">
        <v>4373</v>
      </c>
      <c r="J1545" s="661" t="s">
        <v>4374</v>
      </c>
      <c r="K1545" s="661" t="s">
        <v>4375</v>
      </c>
      <c r="L1545" s="662">
        <v>410</v>
      </c>
      <c r="M1545" s="662">
        <v>820</v>
      </c>
      <c r="N1545" s="661">
        <v>2</v>
      </c>
      <c r="O1545" s="742">
        <v>2</v>
      </c>
      <c r="P1545" s="662">
        <v>410</v>
      </c>
      <c r="Q1545" s="677">
        <v>0.5</v>
      </c>
      <c r="R1545" s="661">
        <v>1</v>
      </c>
      <c r="S1545" s="677">
        <v>0.5</v>
      </c>
      <c r="T1545" s="742">
        <v>1</v>
      </c>
      <c r="U1545" s="700">
        <v>0.5</v>
      </c>
    </row>
    <row r="1546" spans="1:21" ht="14.4" customHeight="1" x14ac:dyDescent="0.3">
      <c r="A1546" s="660">
        <v>50</v>
      </c>
      <c r="B1546" s="661" t="s">
        <v>580</v>
      </c>
      <c r="C1546" s="661">
        <v>89301502</v>
      </c>
      <c r="D1546" s="740" t="s">
        <v>4514</v>
      </c>
      <c r="E1546" s="741" t="s">
        <v>3106</v>
      </c>
      <c r="F1546" s="661" t="s">
        <v>3087</v>
      </c>
      <c r="G1546" s="661" t="s">
        <v>3957</v>
      </c>
      <c r="H1546" s="661" t="s">
        <v>581</v>
      </c>
      <c r="I1546" s="661" t="s">
        <v>3958</v>
      </c>
      <c r="J1546" s="661" t="s">
        <v>3959</v>
      </c>
      <c r="K1546" s="661" t="s">
        <v>3960</v>
      </c>
      <c r="L1546" s="662">
        <v>38.97</v>
      </c>
      <c r="M1546" s="662">
        <v>5299.9200000000028</v>
      </c>
      <c r="N1546" s="661">
        <v>136</v>
      </c>
      <c r="O1546" s="742">
        <v>34</v>
      </c>
      <c r="P1546" s="662">
        <v>5299.9200000000028</v>
      </c>
      <c r="Q1546" s="677">
        <v>1</v>
      </c>
      <c r="R1546" s="661">
        <v>136</v>
      </c>
      <c r="S1546" s="677">
        <v>1</v>
      </c>
      <c r="T1546" s="742">
        <v>34</v>
      </c>
      <c r="U1546" s="700">
        <v>1</v>
      </c>
    </row>
    <row r="1547" spans="1:21" ht="14.4" customHeight="1" x14ac:dyDescent="0.3">
      <c r="A1547" s="660">
        <v>50</v>
      </c>
      <c r="B1547" s="661" t="s">
        <v>580</v>
      </c>
      <c r="C1547" s="661">
        <v>89301502</v>
      </c>
      <c r="D1547" s="740" t="s">
        <v>4514</v>
      </c>
      <c r="E1547" s="741" t="s">
        <v>3106</v>
      </c>
      <c r="F1547" s="661" t="s">
        <v>3087</v>
      </c>
      <c r="G1547" s="661" t="s">
        <v>3961</v>
      </c>
      <c r="H1547" s="661" t="s">
        <v>581</v>
      </c>
      <c r="I1547" s="661" t="s">
        <v>3962</v>
      </c>
      <c r="J1547" s="661" t="s">
        <v>3963</v>
      </c>
      <c r="K1547" s="661" t="s">
        <v>3964</v>
      </c>
      <c r="L1547" s="662">
        <v>378.48</v>
      </c>
      <c r="M1547" s="662">
        <v>4920.24</v>
      </c>
      <c r="N1547" s="661">
        <v>13</v>
      </c>
      <c r="O1547" s="742">
        <v>13</v>
      </c>
      <c r="P1547" s="662">
        <v>4541.76</v>
      </c>
      <c r="Q1547" s="677">
        <v>0.92307692307692313</v>
      </c>
      <c r="R1547" s="661">
        <v>12</v>
      </c>
      <c r="S1547" s="677">
        <v>0.92307692307692313</v>
      </c>
      <c r="T1547" s="742">
        <v>12</v>
      </c>
      <c r="U1547" s="700">
        <v>0.92307692307692313</v>
      </c>
    </row>
    <row r="1548" spans="1:21" ht="14.4" customHeight="1" x14ac:dyDescent="0.3">
      <c r="A1548" s="660">
        <v>50</v>
      </c>
      <c r="B1548" s="661" t="s">
        <v>580</v>
      </c>
      <c r="C1548" s="661">
        <v>89301502</v>
      </c>
      <c r="D1548" s="740" t="s">
        <v>4514</v>
      </c>
      <c r="E1548" s="741" t="s">
        <v>3106</v>
      </c>
      <c r="F1548" s="661" t="s">
        <v>3087</v>
      </c>
      <c r="G1548" s="661" t="s">
        <v>3961</v>
      </c>
      <c r="H1548" s="661" t="s">
        <v>581</v>
      </c>
      <c r="I1548" s="661" t="s">
        <v>3965</v>
      </c>
      <c r="J1548" s="661" t="s">
        <v>3966</v>
      </c>
      <c r="K1548" s="661" t="s">
        <v>3967</v>
      </c>
      <c r="L1548" s="662">
        <v>378.48</v>
      </c>
      <c r="M1548" s="662">
        <v>3784.8</v>
      </c>
      <c r="N1548" s="661">
        <v>10</v>
      </c>
      <c r="O1548" s="742">
        <v>10</v>
      </c>
      <c r="P1548" s="662">
        <v>3406.32</v>
      </c>
      <c r="Q1548" s="677">
        <v>0.9</v>
      </c>
      <c r="R1548" s="661">
        <v>9</v>
      </c>
      <c r="S1548" s="677">
        <v>0.9</v>
      </c>
      <c r="T1548" s="742">
        <v>9</v>
      </c>
      <c r="U1548" s="700">
        <v>0.9</v>
      </c>
    </row>
    <row r="1549" spans="1:21" ht="14.4" customHeight="1" x14ac:dyDescent="0.3">
      <c r="A1549" s="660">
        <v>50</v>
      </c>
      <c r="B1549" s="661" t="s">
        <v>580</v>
      </c>
      <c r="C1549" s="661">
        <v>89301502</v>
      </c>
      <c r="D1549" s="740" t="s">
        <v>4514</v>
      </c>
      <c r="E1549" s="741" t="s">
        <v>3106</v>
      </c>
      <c r="F1549" s="661" t="s">
        <v>3087</v>
      </c>
      <c r="G1549" s="661" t="s">
        <v>3968</v>
      </c>
      <c r="H1549" s="661" t="s">
        <v>581</v>
      </c>
      <c r="I1549" s="661" t="s">
        <v>3958</v>
      </c>
      <c r="J1549" s="661" t="s">
        <v>3959</v>
      </c>
      <c r="K1549" s="661" t="s">
        <v>3960</v>
      </c>
      <c r="L1549" s="662">
        <v>38.97</v>
      </c>
      <c r="M1549" s="662">
        <v>4988.1600000000026</v>
      </c>
      <c r="N1549" s="661">
        <v>128</v>
      </c>
      <c r="O1549" s="742">
        <v>32</v>
      </c>
      <c r="P1549" s="662">
        <v>4832.2800000000025</v>
      </c>
      <c r="Q1549" s="677">
        <v>0.96875</v>
      </c>
      <c r="R1549" s="661">
        <v>124</v>
      </c>
      <c r="S1549" s="677">
        <v>0.96875</v>
      </c>
      <c r="T1549" s="742">
        <v>31</v>
      </c>
      <c r="U1549" s="700">
        <v>0.96875</v>
      </c>
    </row>
    <row r="1550" spans="1:21" ht="14.4" customHeight="1" x14ac:dyDescent="0.3">
      <c r="A1550" s="660">
        <v>50</v>
      </c>
      <c r="B1550" s="661" t="s">
        <v>580</v>
      </c>
      <c r="C1550" s="661">
        <v>89301502</v>
      </c>
      <c r="D1550" s="740" t="s">
        <v>4514</v>
      </c>
      <c r="E1550" s="741" t="s">
        <v>3106</v>
      </c>
      <c r="F1550" s="661" t="s">
        <v>3087</v>
      </c>
      <c r="G1550" s="661" t="s">
        <v>3969</v>
      </c>
      <c r="H1550" s="661" t="s">
        <v>581</v>
      </c>
      <c r="I1550" s="661" t="s">
        <v>3962</v>
      </c>
      <c r="J1550" s="661" t="s">
        <v>3963</v>
      </c>
      <c r="K1550" s="661" t="s">
        <v>3964</v>
      </c>
      <c r="L1550" s="662">
        <v>378.48</v>
      </c>
      <c r="M1550" s="662">
        <v>3027.84</v>
      </c>
      <c r="N1550" s="661">
        <v>8</v>
      </c>
      <c r="O1550" s="742">
        <v>8</v>
      </c>
      <c r="P1550" s="662">
        <v>3027.84</v>
      </c>
      <c r="Q1550" s="677">
        <v>1</v>
      </c>
      <c r="R1550" s="661">
        <v>8</v>
      </c>
      <c r="S1550" s="677">
        <v>1</v>
      </c>
      <c r="T1550" s="742">
        <v>8</v>
      </c>
      <c r="U1550" s="700">
        <v>1</v>
      </c>
    </row>
    <row r="1551" spans="1:21" ht="14.4" customHeight="1" x14ac:dyDescent="0.3">
      <c r="A1551" s="660">
        <v>50</v>
      </c>
      <c r="B1551" s="661" t="s">
        <v>580</v>
      </c>
      <c r="C1551" s="661">
        <v>89301502</v>
      </c>
      <c r="D1551" s="740" t="s">
        <v>4514</v>
      </c>
      <c r="E1551" s="741" t="s">
        <v>3106</v>
      </c>
      <c r="F1551" s="661" t="s">
        <v>3087</v>
      </c>
      <c r="G1551" s="661" t="s">
        <v>3969</v>
      </c>
      <c r="H1551" s="661" t="s">
        <v>581</v>
      </c>
      <c r="I1551" s="661" t="s">
        <v>3965</v>
      </c>
      <c r="J1551" s="661" t="s">
        <v>3966</v>
      </c>
      <c r="K1551" s="661" t="s">
        <v>3967</v>
      </c>
      <c r="L1551" s="662">
        <v>378.48</v>
      </c>
      <c r="M1551" s="662">
        <v>2270.88</v>
      </c>
      <c r="N1551" s="661">
        <v>6</v>
      </c>
      <c r="O1551" s="742">
        <v>6</v>
      </c>
      <c r="P1551" s="662">
        <v>2270.88</v>
      </c>
      <c r="Q1551" s="677">
        <v>1</v>
      </c>
      <c r="R1551" s="661">
        <v>6</v>
      </c>
      <c r="S1551" s="677">
        <v>1</v>
      </c>
      <c r="T1551" s="742">
        <v>6</v>
      </c>
      <c r="U1551" s="700">
        <v>1</v>
      </c>
    </row>
    <row r="1552" spans="1:21" ht="14.4" customHeight="1" x14ac:dyDescent="0.3">
      <c r="A1552" s="660">
        <v>50</v>
      </c>
      <c r="B1552" s="661" t="s">
        <v>580</v>
      </c>
      <c r="C1552" s="661">
        <v>89301502</v>
      </c>
      <c r="D1552" s="740" t="s">
        <v>4514</v>
      </c>
      <c r="E1552" s="741" t="s">
        <v>3107</v>
      </c>
      <c r="F1552" s="661" t="s">
        <v>3085</v>
      </c>
      <c r="G1552" s="661" t="s">
        <v>3843</v>
      </c>
      <c r="H1552" s="661" t="s">
        <v>581</v>
      </c>
      <c r="I1552" s="661" t="s">
        <v>4505</v>
      </c>
      <c r="J1552" s="661" t="s">
        <v>4506</v>
      </c>
      <c r="K1552" s="661" t="s">
        <v>2721</v>
      </c>
      <c r="L1552" s="662">
        <v>222.25</v>
      </c>
      <c r="M1552" s="662">
        <v>222.25</v>
      </c>
      <c r="N1552" s="661">
        <v>1</v>
      </c>
      <c r="O1552" s="742">
        <v>0.5</v>
      </c>
      <c r="P1552" s="662">
        <v>222.25</v>
      </c>
      <c r="Q1552" s="677">
        <v>1</v>
      </c>
      <c r="R1552" s="661">
        <v>1</v>
      </c>
      <c r="S1552" s="677">
        <v>1</v>
      </c>
      <c r="T1552" s="742">
        <v>0.5</v>
      </c>
      <c r="U1552" s="700">
        <v>1</v>
      </c>
    </row>
    <row r="1553" spans="1:21" ht="14.4" customHeight="1" x14ac:dyDescent="0.3">
      <c r="A1553" s="660">
        <v>50</v>
      </c>
      <c r="B1553" s="661" t="s">
        <v>580</v>
      </c>
      <c r="C1553" s="661">
        <v>89301502</v>
      </c>
      <c r="D1553" s="740" t="s">
        <v>4514</v>
      </c>
      <c r="E1553" s="741" t="s">
        <v>3107</v>
      </c>
      <c r="F1553" s="661" t="s">
        <v>3085</v>
      </c>
      <c r="G1553" s="661" t="s">
        <v>3843</v>
      </c>
      <c r="H1553" s="661" t="s">
        <v>1608</v>
      </c>
      <c r="I1553" s="661" t="s">
        <v>2719</v>
      </c>
      <c r="J1553" s="661" t="s">
        <v>2720</v>
      </c>
      <c r="K1553" s="661" t="s">
        <v>2721</v>
      </c>
      <c r="L1553" s="662">
        <v>222.25</v>
      </c>
      <c r="M1553" s="662">
        <v>444.5</v>
      </c>
      <c r="N1553" s="661">
        <v>2</v>
      </c>
      <c r="O1553" s="742">
        <v>1.5</v>
      </c>
      <c r="P1553" s="662">
        <v>444.5</v>
      </c>
      <c r="Q1553" s="677">
        <v>1</v>
      </c>
      <c r="R1553" s="661">
        <v>2</v>
      </c>
      <c r="S1553" s="677">
        <v>1</v>
      </c>
      <c r="T1553" s="742">
        <v>1.5</v>
      </c>
      <c r="U1553" s="700">
        <v>1</v>
      </c>
    </row>
    <row r="1554" spans="1:21" ht="14.4" customHeight="1" x14ac:dyDescent="0.3">
      <c r="A1554" s="660">
        <v>50</v>
      </c>
      <c r="B1554" s="661" t="s">
        <v>580</v>
      </c>
      <c r="C1554" s="661">
        <v>89301502</v>
      </c>
      <c r="D1554" s="740" t="s">
        <v>4514</v>
      </c>
      <c r="E1554" s="741" t="s">
        <v>3107</v>
      </c>
      <c r="F1554" s="661" t="s">
        <v>3085</v>
      </c>
      <c r="G1554" s="661" t="s">
        <v>4071</v>
      </c>
      <c r="H1554" s="661" t="s">
        <v>581</v>
      </c>
      <c r="I1554" s="661" t="s">
        <v>4072</v>
      </c>
      <c r="J1554" s="661" t="s">
        <v>4073</v>
      </c>
      <c r="K1554" s="661" t="s">
        <v>4074</v>
      </c>
      <c r="L1554" s="662">
        <v>0</v>
      </c>
      <c r="M1554" s="662">
        <v>0</v>
      </c>
      <c r="N1554" s="661">
        <v>4</v>
      </c>
      <c r="O1554" s="742">
        <v>1</v>
      </c>
      <c r="P1554" s="662">
        <v>0</v>
      </c>
      <c r="Q1554" s="677"/>
      <c r="R1554" s="661">
        <v>4</v>
      </c>
      <c r="S1554" s="677">
        <v>1</v>
      </c>
      <c r="T1554" s="742">
        <v>1</v>
      </c>
      <c r="U1554" s="700">
        <v>1</v>
      </c>
    </row>
    <row r="1555" spans="1:21" ht="14.4" customHeight="1" x14ac:dyDescent="0.3">
      <c r="A1555" s="660">
        <v>50</v>
      </c>
      <c r="B1555" s="661" t="s">
        <v>580</v>
      </c>
      <c r="C1555" s="661">
        <v>89301502</v>
      </c>
      <c r="D1555" s="740" t="s">
        <v>4514</v>
      </c>
      <c r="E1555" s="741" t="s">
        <v>3107</v>
      </c>
      <c r="F1555" s="661" t="s">
        <v>3085</v>
      </c>
      <c r="G1555" s="661" t="s">
        <v>3828</v>
      </c>
      <c r="H1555" s="661" t="s">
        <v>581</v>
      </c>
      <c r="I1555" s="661" t="s">
        <v>4507</v>
      </c>
      <c r="J1555" s="661" t="s">
        <v>3830</v>
      </c>
      <c r="K1555" s="661" t="s">
        <v>2574</v>
      </c>
      <c r="L1555" s="662">
        <v>0</v>
      </c>
      <c r="M1555" s="662">
        <v>0</v>
      </c>
      <c r="N1555" s="661">
        <v>1</v>
      </c>
      <c r="O1555" s="742">
        <v>1</v>
      </c>
      <c r="P1555" s="662">
        <v>0</v>
      </c>
      <c r="Q1555" s="677"/>
      <c r="R1555" s="661">
        <v>1</v>
      </c>
      <c r="S1555" s="677">
        <v>1</v>
      </c>
      <c r="T1555" s="742">
        <v>1</v>
      </c>
      <c r="U1555" s="700">
        <v>1</v>
      </c>
    </row>
    <row r="1556" spans="1:21" ht="14.4" customHeight="1" x14ac:dyDescent="0.3">
      <c r="A1556" s="660">
        <v>50</v>
      </c>
      <c r="B1556" s="661" t="s">
        <v>580</v>
      </c>
      <c r="C1556" s="661">
        <v>89301502</v>
      </c>
      <c r="D1556" s="740" t="s">
        <v>4514</v>
      </c>
      <c r="E1556" s="741" t="s">
        <v>3108</v>
      </c>
      <c r="F1556" s="661" t="s">
        <v>3085</v>
      </c>
      <c r="G1556" s="661" t="s">
        <v>3612</v>
      </c>
      <c r="H1556" s="661" t="s">
        <v>581</v>
      </c>
      <c r="I1556" s="661" t="s">
        <v>4508</v>
      </c>
      <c r="J1556" s="661" t="s">
        <v>4509</v>
      </c>
      <c r="K1556" s="661" t="s">
        <v>632</v>
      </c>
      <c r="L1556" s="662">
        <v>356.47</v>
      </c>
      <c r="M1556" s="662">
        <v>356.47</v>
      </c>
      <c r="N1556" s="661">
        <v>1</v>
      </c>
      <c r="O1556" s="742">
        <v>1</v>
      </c>
      <c r="P1556" s="662">
        <v>356.47</v>
      </c>
      <c r="Q1556" s="677">
        <v>1</v>
      </c>
      <c r="R1556" s="661">
        <v>1</v>
      </c>
      <c r="S1556" s="677">
        <v>1</v>
      </c>
      <c r="T1556" s="742">
        <v>1</v>
      </c>
      <c r="U1556" s="700">
        <v>1</v>
      </c>
    </row>
    <row r="1557" spans="1:21" ht="14.4" customHeight="1" x14ac:dyDescent="0.3">
      <c r="A1557" s="660">
        <v>50</v>
      </c>
      <c r="B1557" s="661" t="s">
        <v>580</v>
      </c>
      <c r="C1557" s="661">
        <v>89301502</v>
      </c>
      <c r="D1557" s="740" t="s">
        <v>4514</v>
      </c>
      <c r="E1557" s="741" t="s">
        <v>3108</v>
      </c>
      <c r="F1557" s="661" t="s">
        <v>3085</v>
      </c>
      <c r="G1557" s="661" t="s">
        <v>3910</v>
      </c>
      <c r="H1557" s="661" t="s">
        <v>581</v>
      </c>
      <c r="I1557" s="661" t="s">
        <v>4510</v>
      </c>
      <c r="J1557" s="661" t="s">
        <v>4511</v>
      </c>
      <c r="K1557" s="661" t="s">
        <v>4512</v>
      </c>
      <c r="L1557" s="662">
        <v>43.09</v>
      </c>
      <c r="M1557" s="662">
        <v>43.09</v>
      </c>
      <c r="N1557" s="661">
        <v>1</v>
      </c>
      <c r="O1557" s="742">
        <v>1</v>
      </c>
      <c r="P1557" s="662"/>
      <c r="Q1557" s="677">
        <v>0</v>
      </c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50</v>
      </c>
      <c r="B1558" s="661" t="s">
        <v>580</v>
      </c>
      <c r="C1558" s="661">
        <v>89301506</v>
      </c>
      <c r="D1558" s="740" t="s">
        <v>4515</v>
      </c>
      <c r="E1558" s="741" t="s">
        <v>3106</v>
      </c>
      <c r="F1558" s="661" t="s">
        <v>3085</v>
      </c>
      <c r="G1558" s="661" t="s">
        <v>3116</v>
      </c>
      <c r="H1558" s="661" t="s">
        <v>1608</v>
      </c>
      <c r="I1558" s="661" t="s">
        <v>1684</v>
      </c>
      <c r="J1558" s="661" t="s">
        <v>631</v>
      </c>
      <c r="K1558" s="661" t="s">
        <v>1082</v>
      </c>
      <c r="L1558" s="662">
        <v>44.89</v>
      </c>
      <c r="M1558" s="662">
        <v>44.89</v>
      </c>
      <c r="N1558" s="661">
        <v>1</v>
      </c>
      <c r="O1558" s="742">
        <v>0.5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50</v>
      </c>
      <c r="B1559" s="661" t="s">
        <v>580</v>
      </c>
      <c r="C1559" s="661">
        <v>89301506</v>
      </c>
      <c r="D1559" s="740" t="s">
        <v>4515</v>
      </c>
      <c r="E1559" s="741" t="s">
        <v>3106</v>
      </c>
      <c r="F1559" s="661" t="s">
        <v>3085</v>
      </c>
      <c r="G1559" s="661" t="s">
        <v>3149</v>
      </c>
      <c r="H1559" s="661" t="s">
        <v>581</v>
      </c>
      <c r="I1559" s="661" t="s">
        <v>3152</v>
      </c>
      <c r="J1559" s="661" t="s">
        <v>3151</v>
      </c>
      <c r="K1559" s="661" t="s">
        <v>3153</v>
      </c>
      <c r="L1559" s="662">
        <v>0</v>
      </c>
      <c r="M1559" s="662">
        <v>0</v>
      </c>
      <c r="N1559" s="661">
        <v>1</v>
      </c>
      <c r="O1559" s="742">
        <v>0.5</v>
      </c>
      <c r="P1559" s="662"/>
      <c r="Q1559" s="677"/>
      <c r="R1559" s="661"/>
      <c r="S1559" s="677">
        <v>0</v>
      </c>
      <c r="T1559" s="742"/>
      <c r="U1559" s="700">
        <v>0</v>
      </c>
    </row>
    <row r="1560" spans="1:21" ht="14.4" customHeight="1" thickBot="1" x14ac:dyDescent="0.35">
      <c r="A1560" s="666">
        <v>50</v>
      </c>
      <c r="B1560" s="667" t="s">
        <v>580</v>
      </c>
      <c r="C1560" s="667">
        <v>89301506</v>
      </c>
      <c r="D1560" s="743" t="s">
        <v>4515</v>
      </c>
      <c r="E1560" s="744" t="s">
        <v>3106</v>
      </c>
      <c r="F1560" s="667" t="s">
        <v>3085</v>
      </c>
      <c r="G1560" s="667" t="s">
        <v>3285</v>
      </c>
      <c r="H1560" s="667" t="s">
        <v>581</v>
      </c>
      <c r="I1560" s="667" t="s">
        <v>3572</v>
      </c>
      <c r="J1560" s="667" t="s">
        <v>3286</v>
      </c>
      <c r="K1560" s="667" t="s">
        <v>3573</v>
      </c>
      <c r="L1560" s="668">
        <v>0</v>
      </c>
      <c r="M1560" s="668">
        <v>0</v>
      </c>
      <c r="N1560" s="667">
        <v>1</v>
      </c>
      <c r="O1560" s="745">
        <v>1</v>
      </c>
      <c r="P1560" s="668"/>
      <c r="Q1560" s="678"/>
      <c r="R1560" s="667"/>
      <c r="S1560" s="678">
        <v>0</v>
      </c>
      <c r="T1560" s="745"/>
      <c r="U1560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4517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3101</v>
      </c>
      <c r="B5" s="229">
        <v>19229.229999999996</v>
      </c>
      <c r="C5" s="739">
        <v>0.11517304859514986</v>
      </c>
      <c r="D5" s="229">
        <v>147730.23000000016</v>
      </c>
      <c r="E5" s="739">
        <v>0.88482695140485024</v>
      </c>
      <c r="F5" s="747">
        <v>166959.46000000014</v>
      </c>
    </row>
    <row r="6" spans="1:6" ht="14.4" customHeight="1" x14ac:dyDescent="0.3">
      <c r="A6" s="687" t="s">
        <v>3106</v>
      </c>
      <c r="B6" s="664">
        <v>7703.2300000000023</v>
      </c>
      <c r="C6" s="677">
        <v>0.13190875672987695</v>
      </c>
      <c r="D6" s="664">
        <v>50694.940000000024</v>
      </c>
      <c r="E6" s="677">
        <v>0.86809124327012299</v>
      </c>
      <c r="F6" s="665">
        <v>58398.170000000027</v>
      </c>
    </row>
    <row r="7" spans="1:6" ht="14.4" customHeight="1" x14ac:dyDescent="0.3">
      <c r="A7" s="687" t="s">
        <v>3098</v>
      </c>
      <c r="B7" s="664">
        <v>5204.1700000000019</v>
      </c>
      <c r="C7" s="677">
        <v>0.11894875953570369</v>
      </c>
      <c r="D7" s="664">
        <v>38547.189999999973</v>
      </c>
      <c r="E7" s="677">
        <v>0.88105124046429639</v>
      </c>
      <c r="F7" s="665">
        <v>43751.359999999971</v>
      </c>
    </row>
    <row r="8" spans="1:6" ht="14.4" customHeight="1" x14ac:dyDescent="0.3">
      <c r="A8" s="687" t="s">
        <v>3096</v>
      </c>
      <c r="B8" s="664">
        <v>3695.2199999999993</v>
      </c>
      <c r="C8" s="677">
        <v>2.1270627610785298E-2</v>
      </c>
      <c r="D8" s="664">
        <v>170028.85000000006</v>
      </c>
      <c r="E8" s="677">
        <v>0.97872937238921465</v>
      </c>
      <c r="F8" s="665">
        <v>173724.07000000007</v>
      </c>
    </row>
    <row r="9" spans="1:6" ht="14.4" customHeight="1" x14ac:dyDescent="0.3">
      <c r="A9" s="687" t="s">
        <v>3097</v>
      </c>
      <c r="B9" s="664">
        <v>1771.66</v>
      </c>
      <c r="C9" s="677">
        <v>7.1535312399182288E-2</v>
      </c>
      <c r="D9" s="664">
        <v>22994.569999999996</v>
      </c>
      <c r="E9" s="677">
        <v>0.92846468760081768</v>
      </c>
      <c r="F9" s="665">
        <v>24766.229999999996</v>
      </c>
    </row>
    <row r="10" spans="1:6" ht="14.4" customHeight="1" x14ac:dyDescent="0.3">
      <c r="A10" s="687" t="s">
        <v>3099</v>
      </c>
      <c r="B10" s="664">
        <v>1489.9600000000003</v>
      </c>
      <c r="C10" s="677">
        <v>9.5963437592785944E-2</v>
      </c>
      <c r="D10" s="664">
        <v>14036.369999999999</v>
      </c>
      <c r="E10" s="677">
        <v>0.90403656240721397</v>
      </c>
      <c r="F10" s="665">
        <v>15526.33</v>
      </c>
    </row>
    <row r="11" spans="1:6" ht="14.4" customHeight="1" x14ac:dyDescent="0.3">
      <c r="A11" s="687" t="s">
        <v>3103</v>
      </c>
      <c r="B11" s="664">
        <v>898.28999999999974</v>
      </c>
      <c r="C11" s="677">
        <v>5.6885840758401869E-2</v>
      </c>
      <c r="D11" s="664">
        <v>14892.810000000001</v>
      </c>
      <c r="E11" s="677">
        <v>0.94311415924159814</v>
      </c>
      <c r="F11" s="665">
        <v>15791.1</v>
      </c>
    </row>
    <row r="12" spans="1:6" ht="14.4" customHeight="1" x14ac:dyDescent="0.3">
      <c r="A12" s="687" t="s">
        <v>3105</v>
      </c>
      <c r="B12" s="664">
        <v>697.19</v>
      </c>
      <c r="C12" s="677">
        <v>8.7294531868219907E-2</v>
      </c>
      <c r="D12" s="664">
        <v>7289.4500000000025</v>
      </c>
      <c r="E12" s="677">
        <v>0.91270546813178</v>
      </c>
      <c r="F12" s="665">
        <v>7986.6400000000031</v>
      </c>
    </row>
    <row r="13" spans="1:6" ht="14.4" customHeight="1" x14ac:dyDescent="0.3">
      <c r="A13" s="687" t="s">
        <v>3095</v>
      </c>
      <c r="B13" s="664">
        <v>629.55999999999995</v>
      </c>
      <c r="C13" s="677">
        <v>5.7431754407090765E-2</v>
      </c>
      <c r="D13" s="664">
        <v>10332.319999999998</v>
      </c>
      <c r="E13" s="677">
        <v>0.9425682455929093</v>
      </c>
      <c r="F13" s="665">
        <v>10961.879999999997</v>
      </c>
    </row>
    <row r="14" spans="1:6" ht="14.4" customHeight="1" x14ac:dyDescent="0.3">
      <c r="A14" s="687" t="s">
        <v>3100</v>
      </c>
      <c r="B14" s="664">
        <v>429.40000000000003</v>
      </c>
      <c r="C14" s="677">
        <v>0.19170926624550755</v>
      </c>
      <c r="D14" s="664">
        <v>1810.45</v>
      </c>
      <c r="E14" s="677">
        <v>0.80829073375449256</v>
      </c>
      <c r="F14" s="665">
        <v>2239.85</v>
      </c>
    </row>
    <row r="15" spans="1:6" ht="14.4" customHeight="1" x14ac:dyDescent="0.3">
      <c r="A15" s="687" t="s">
        <v>3107</v>
      </c>
      <c r="B15" s="664">
        <v>222.25</v>
      </c>
      <c r="C15" s="677">
        <v>0.33333333333333331</v>
      </c>
      <c r="D15" s="664">
        <v>444.5</v>
      </c>
      <c r="E15" s="677">
        <v>0.66666666666666663</v>
      </c>
      <c r="F15" s="665">
        <v>666.75</v>
      </c>
    </row>
    <row r="16" spans="1:6" ht="14.4" customHeight="1" x14ac:dyDescent="0.3">
      <c r="A16" s="687" t="s">
        <v>3094</v>
      </c>
      <c r="B16" s="664"/>
      <c r="C16" s="677">
        <v>0</v>
      </c>
      <c r="D16" s="664">
        <v>94.8</v>
      </c>
      <c r="E16" s="677">
        <v>1</v>
      </c>
      <c r="F16" s="665">
        <v>94.8</v>
      </c>
    </row>
    <row r="17" spans="1:6" ht="14.4" customHeight="1" x14ac:dyDescent="0.3">
      <c r="A17" s="687" t="s">
        <v>3104</v>
      </c>
      <c r="B17" s="664">
        <v>0</v>
      </c>
      <c r="C17" s="677">
        <v>0</v>
      </c>
      <c r="D17" s="664">
        <v>7622.7200000000012</v>
      </c>
      <c r="E17" s="677">
        <v>1</v>
      </c>
      <c r="F17" s="665">
        <v>7622.7200000000012</v>
      </c>
    </row>
    <row r="18" spans="1:6" ht="14.4" customHeight="1" thickBot="1" x14ac:dyDescent="0.35">
      <c r="A18" s="688" t="s">
        <v>3102</v>
      </c>
      <c r="B18" s="679">
        <v>0</v>
      </c>
      <c r="C18" s="680">
        <v>0</v>
      </c>
      <c r="D18" s="679">
        <v>8126.27</v>
      </c>
      <c r="E18" s="680">
        <v>1</v>
      </c>
      <c r="F18" s="681">
        <v>8126.27</v>
      </c>
    </row>
    <row r="19" spans="1:6" ht="14.4" customHeight="1" thickBot="1" x14ac:dyDescent="0.35">
      <c r="A19" s="682" t="s">
        <v>3</v>
      </c>
      <c r="B19" s="683">
        <v>41970.16</v>
      </c>
      <c r="C19" s="684">
        <v>7.8212705060417234E-2</v>
      </c>
      <c r="D19" s="683">
        <v>494645.4700000002</v>
      </c>
      <c r="E19" s="684">
        <v>0.92178729493958267</v>
      </c>
      <c r="F19" s="685">
        <v>536615.63000000024</v>
      </c>
    </row>
    <row r="20" spans="1:6" ht="14.4" customHeight="1" thickBot="1" x14ac:dyDescent="0.35"/>
    <row r="21" spans="1:6" ht="14.4" customHeight="1" x14ac:dyDescent="0.3">
      <c r="A21" s="748" t="s">
        <v>2869</v>
      </c>
      <c r="B21" s="229">
        <v>4693.260000000002</v>
      </c>
      <c r="C21" s="739">
        <v>0.30133735522258104</v>
      </c>
      <c r="D21" s="229">
        <v>10881.510000000011</v>
      </c>
      <c r="E21" s="739">
        <v>0.69866264477741902</v>
      </c>
      <c r="F21" s="747">
        <v>15574.770000000013</v>
      </c>
    </row>
    <row r="22" spans="1:6" ht="14.4" customHeight="1" x14ac:dyDescent="0.3">
      <c r="A22" s="687" t="s">
        <v>4518</v>
      </c>
      <c r="B22" s="664">
        <v>3891.4799999999996</v>
      </c>
      <c r="C22" s="677">
        <v>0.67889610559536084</v>
      </c>
      <c r="D22" s="664">
        <v>1840.5900000000001</v>
      </c>
      <c r="E22" s="677">
        <v>0.32110389440463921</v>
      </c>
      <c r="F22" s="665">
        <v>5732.07</v>
      </c>
    </row>
    <row r="23" spans="1:6" ht="14.4" customHeight="1" x14ac:dyDescent="0.3">
      <c r="A23" s="687" t="s">
        <v>2862</v>
      </c>
      <c r="B23" s="664">
        <v>3658.9700000000003</v>
      </c>
      <c r="C23" s="677">
        <v>0.16747260754562046</v>
      </c>
      <c r="D23" s="664">
        <v>18189.200000000008</v>
      </c>
      <c r="E23" s="677">
        <v>0.83252739245437946</v>
      </c>
      <c r="F23" s="665">
        <v>21848.170000000009</v>
      </c>
    </row>
    <row r="24" spans="1:6" ht="14.4" customHeight="1" x14ac:dyDescent="0.3">
      <c r="A24" s="687" t="s">
        <v>2927</v>
      </c>
      <c r="B24" s="664">
        <v>3556.21</v>
      </c>
      <c r="C24" s="677">
        <v>0.13024153690587673</v>
      </c>
      <c r="D24" s="664">
        <v>23748.520000000004</v>
      </c>
      <c r="E24" s="677">
        <v>0.8697584630941233</v>
      </c>
      <c r="F24" s="665">
        <v>27304.730000000003</v>
      </c>
    </row>
    <row r="25" spans="1:6" ht="14.4" customHeight="1" x14ac:dyDescent="0.3">
      <c r="A25" s="687" t="s">
        <v>2867</v>
      </c>
      <c r="B25" s="664">
        <v>3496.9300000000003</v>
      </c>
      <c r="C25" s="677">
        <v>0.3333371462451874</v>
      </c>
      <c r="D25" s="664">
        <v>6993.74</v>
      </c>
      <c r="E25" s="677">
        <v>0.6666628537548126</v>
      </c>
      <c r="F25" s="665">
        <v>10490.67</v>
      </c>
    </row>
    <row r="26" spans="1:6" ht="14.4" customHeight="1" x14ac:dyDescent="0.3">
      <c r="A26" s="687" t="s">
        <v>2898</v>
      </c>
      <c r="B26" s="664">
        <v>2471.59</v>
      </c>
      <c r="C26" s="677">
        <v>0.15692286203163749</v>
      </c>
      <c r="D26" s="664">
        <v>13278.759999999991</v>
      </c>
      <c r="E26" s="677">
        <v>0.84307713796836248</v>
      </c>
      <c r="F26" s="665">
        <v>15750.349999999991</v>
      </c>
    </row>
    <row r="27" spans="1:6" ht="14.4" customHeight="1" x14ac:dyDescent="0.3">
      <c r="A27" s="687" t="s">
        <v>2872</v>
      </c>
      <c r="B27" s="664">
        <v>2459.7800000000002</v>
      </c>
      <c r="C27" s="677">
        <v>3.3851593451690531E-2</v>
      </c>
      <c r="D27" s="664">
        <v>70203.860000000059</v>
      </c>
      <c r="E27" s="677">
        <v>0.96614840654830947</v>
      </c>
      <c r="F27" s="665">
        <v>72663.640000000058</v>
      </c>
    </row>
    <row r="28" spans="1:6" ht="14.4" customHeight="1" x14ac:dyDescent="0.3">
      <c r="A28" s="687" t="s">
        <v>2874</v>
      </c>
      <c r="B28" s="664">
        <v>2017.5</v>
      </c>
      <c r="C28" s="677">
        <v>0.74171430672230287</v>
      </c>
      <c r="D28" s="664">
        <v>702.55</v>
      </c>
      <c r="E28" s="677">
        <v>0.25828569327769707</v>
      </c>
      <c r="F28" s="665">
        <v>2720.05</v>
      </c>
    </row>
    <row r="29" spans="1:6" ht="14.4" customHeight="1" x14ac:dyDescent="0.3">
      <c r="A29" s="687" t="s">
        <v>4519</v>
      </c>
      <c r="B29" s="664">
        <v>1920.72</v>
      </c>
      <c r="C29" s="677">
        <v>1</v>
      </c>
      <c r="D29" s="664"/>
      <c r="E29" s="677">
        <v>0</v>
      </c>
      <c r="F29" s="665">
        <v>1920.72</v>
      </c>
    </row>
    <row r="30" spans="1:6" ht="14.4" customHeight="1" x14ac:dyDescent="0.3">
      <c r="A30" s="687" t="s">
        <v>4520</v>
      </c>
      <c r="B30" s="664">
        <v>1721.24</v>
      </c>
      <c r="C30" s="677">
        <v>0.69908859032053683</v>
      </c>
      <c r="D30" s="664">
        <v>740.88</v>
      </c>
      <c r="E30" s="677">
        <v>0.30091140967946323</v>
      </c>
      <c r="F30" s="665">
        <v>2462.12</v>
      </c>
    </row>
    <row r="31" spans="1:6" ht="14.4" customHeight="1" x14ac:dyDescent="0.3">
      <c r="A31" s="687" t="s">
        <v>4521</v>
      </c>
      <c r="B31" s="664">
        <v>1355.59</v>
      </c>
      <c r="C31" s="677">
        <v>0.80543655862868002</v>
      </c>
      <c r="D31" s="664">
        <v>327.45999999999998</v>
      </c>
      <c r="E31" s="677">
        <v>0.19456344137131992</v>
      </c>
      <c r="F31" s="665">
        <v>1683.05</v>
      </c>
    </row>
    <row r="32" spans="1:6" ht="14.4" customHeight="1" x14ac:dyDescent="0.3">
      <c r="A32" s="687" t="s">
        <v>4522</v>
      </c>
      <c r="B32" s="664">
        <v>1160.3999999999999</v>
      </c>
      <c r="C32" s="677">
        <v>1</v>
      </c>
      <c r="D32" s="664"/>
      <c r="E32" s="677">
        <v>0</v>
      </c>
      <c r="F32" s="665">
        <v>1160.3999999999999</v>
      </c>
    </row>
    <row r="33" spans="1:6" ht="14.4" customHeight="1" x14ac:dyDescent="0.3">
      <c r="A33" s="687" t="s">
        <v>2918</v>
      </c>
      <c r="B33" s="664">
        <v>1028.67</v>
      </c>
      <c r="C33" s="677">
        <v>0.55621221788452602</v>
      </c>
      <c r="D33" s="664">
        <v>820.75</v>
      </c>
      <c r="E33" s="677">
        <v>0.44378778211547404</v>
      </c>
      <c r="F33" s="665">
        <v>1849.42</v>
      </c>
    </row>
    <row r="34" spans="1:6" ht="14.4" customHeight="1" x14ac:dyDescent="0.3">
      <c r="A34" s="687" t="s">
        <v>4523</v>
      </c>
      <c r="B34" s="664">
        <v>1004.28</v>
      </c>
      <c r="C34" s="677">
        <v>0.66666666666666663</v>
      </c>
      <c r="D34" s="664">
        <v>502.14</v>
      </c>
      <c r="E34" s="677">
        <v>0.33333333333333331</v>
      </c>
      <c r="F34" s="665">
        <v>1506.42</v>
      </c>
    </row>
    <row r="35" spans="1:6" ht="14.4" customHeight="1" x14ac:dyDescent="0.3">
      <c r="A35" s="687" t="s">
        <v>2880</v>
      </c>
      <c r="B35" s="664">
        <v>752.76</v>
      </c>
      <c r="C35" s="677">
        <v>6.71122629927704E-2</v>
      </c>
      <c r="D35" s="664">
        <v>10463.670000000004</v>
      </c>
      <c r="E35" s="677">
        <v>0.9328877370072296</v>
      </c>
      <c r="F35" s="665">
        <v>11216.430000000004</v>
      </c>
    </row>
    <row r="36" spans="1:6" ht="14.4" customHeight="1" x14ac:dyDescent="0.3">
      <c r="A36" s="687" t="s">
        <v>2910</v>
      </c>
      <c r="B36" s="664">
        <v>731.28</v>
      </c>
      <c r="C36" s="677">
        <v>0.59361961198149205</v>
      </c>
      <c r="D36" s="664">
        <v>500.61999999999995</v>
      </c>
      <c r="E36" s="677">
        <v>0.40638038801850801</v>
      </c>
      <c r="F36" s="665">
        <v>1231.8999999999999</v>
      </c>
    </row>
    <row r="37" spans="1:6" ht="14.4" customHeight="1" x14ac:dyDescent="0.3">
      <c r="A37" s="687" t="s">
        <v>2905</v>
      </c>
      <c r="B37" s="664">
        <v>522.57999999999993</v>
      </c>
      <c r="C37" s="677">
        <v>0.28155036420843926</v>
      </c>
      <c r="D37" s="664">
        <v>1333.5</v>
      </c>
      <c r="E37" s="677">
        <v>0.71844963579156074</v>
      </c>
      <c r="F37" s="665">
        <v>1856.08</v>
      </c>
    </row>
    <row r="38" spans="1:6" ht="14.4" customHeight="1" x14ac:dyDescent="0.3">
      <c r="A38" s="687" t="s">
        <v>4524</v>
      </c>
      <c r="B38" s="664">
        <v>473.5</v>
      </c>
      <c r="C38" s="677">
        <v>1</v>
      </c>
      <c r="D38" s="664"/>
      <c r="E38" s="677">
        <v>0</v>
      </c>
      <c r="F38" s="665">
        <v>473.5</v>
      </c>
    </row>
    <row r="39" spans="1:6" ht="14.4" customHeight="1" x14ac:dyDescent="0.3">
      <c r="A39" s="687" t="s">
        <v>2864</v>
      </c>
      <c r="B39" s="664">
        <v>470.58000000000004</v>
      </c>
      <c r="C39" s="677">
        <v>8.7594094127632971E-2</v>
      </c>
      <c r="D39" s="664">
        <v>4901.7</v>
      </c>
      <c r="E39" s="677">
        <v>0.91240590587236703</v>
      </c>
      <c r="F39" s="665">
        <v>5372.28</v>
      </c>
    </row>
    <row r="40" spans="1:6" ht="14.4" customHeight="1" x14ac:dyDescent="0.3">
      <c r="A40" s="687" t="s">
        <v>2871</v>
      </c>
      <c r="B40" s="664">
        <v>469.13000000000011</v>
      </c>
      <c r="C40" s="677">
        <v>0.57463957177329472</v>
      </c>
      <c r="D40" s="664">
        <v>347.26</v>
      </c>
      <c r="E40" s="677">
        <v>0.42536042822670533</v>
      </c>
      <c r="F40" s="665">
        <v>816.3900000000001</v>
      </c>
    </row>
    <row r="41" spans="1:6" ht="14.4" customHeight="1" x14ac:dyDescent="0.3">
      <c r="A41" s="687" t="s">
        <v>2892</v>
      </c>
      <c r="B41" s="664">
        <v>392.53</v>
      </c>
      <c r="C41" s="677">
        <v>0.35804000620251203</v>
      </c>
      <c r="D41" s="664">
        <v>703.80000000000007</v>
      </c>
      <c r="E41" s="677">
        <v>0.64195999379748814</v>
      </c>
      <c r="F41" s="665">
        <v>1096.33</v>
      </c>
    </row>
    <row r="42" spans="1:6" ht="14.4" customHeight="1" x14ac:dyDescent="0.3">
      <c r="A42" s="687" t="s">
        <v>4525</v>
      </c>
      <c r="B42" s="664">
        <v>365.95</v>
      </c>
      <c r="C42" s="677">
        <v>0.45451158169285222</v>
      </c>
      <c r="D42" s="664">
        <v>439.20000000000005</v>
      </c>
      <c r="E42" s="677">
        <v>0.54548841830714778</v>
      </c>
      <c r="F42" s="665">
        <v>805.15000000000009</v>
      </c>
    </row>
    <row r="43" spans="1:6" ht="14.4" customHeight="1" x14ac:dyDescent="0.3">
      <c r="A43" s="687" t="s">
        <v>2923</v>
      </c>
      <c r="B43" s="664">
        <v>356.47</v>
      </c>
      <c r="C43" s="677">
        <v>0.5</v>
      </c>
      <c r="D43" s="664">
        <v>356.47</v>
      </c>
      <c r="E43" s="677">
        <v>0.5</v>
      </c>
      <c r="F43" s="665">
        <v>712.94</v>
      </c>
    </row>
    <row r="44" spans="1:6" ht="14.4" customHeight="1" x14ac:dyDescent="0.3">
      <c r="A44" s="687" t="s">
        <v>2887</v>
      </c>
      <c r="B44" s="664">
        <v>350.4</v>
      </c>
      <c r="C44" s="677">
        <v>0.14165245021547015</v>
      </c>
      <c r="D44" s="664">
        <v>2123.2600000000002</v>
      </c>
      <c r="E44" s="677">
        <v>0.85834754978452976</v>
      </c>
      <c r="F44" s="665">
        <v>2473.6600000000003</v>
      </c>
    </row>
    <row r="45" spans="1:6" ht="14.4" customHeight="1" x14ac:dyDescent="0.3">
      <c r="A45" s="687" t="s">
        <v>2868</v>
      </c>
      <c r="B45" s="664">
        <v>345.52</v>
      </c>
      <c r="C45" s="677">
        <v>0.14131755140102822</v>
      </c>
      <c r="D45" s="664">
        <v>2099.4699999999998</v>
      </c>
      <c r="E45" s="677">
        <v>0.8586824485989718</v>
      </c>
      <c r="F45" s="665">
        <v>2444.9899999999998</v>
      </c>
    </row>
    <row r="46" spans="1:6" ht="14.4" customHeight="1" x14ac:dyDescent="0.3">
      <c r="A46" s="687" t="s">
        <v>2894</v>
      </c>
      <c r="B46" s="664">
        <v>310.14</v>
      </c>
      <c r="C46" s="677">
        <v>7.0133781986920246E-2</v>
      </c>
      <c r="D46" s="664">
        <v>4111.9800000000032</v>
      </c>
      <c r="E46" s="677">
        <v>0.92986621801307967</v>
      </c>
      <c r="F46" s="665">
        <v>4422.1200000000035</v>
      </c>
    </row>
    <row r="47" spans="1:6" ht="14.4" customHeight="1" x14ac:dyDescent="0.3">
      <c r="A47" s="687" t="s">
        <v>2875</v>
      </c>
      <c r="B47" s="664">
        <v>308.04000000000002</v>
      </c>
      <c r="C47" s="677">
        <v>0.38708218145262635</v>
      </c>
      <c r="D47" s="664">
        <v>487.76</v>
      </c>
      <c r="E47" s="677">
        <v>0.61291781854737371</v>
      </c>
      <c r="F47" s="665">
        <v>795.8</v>
      </c>
    </row>
    <row r="48" spans="1:6" ht="14.4" customHeight="1" x14ac:dyDescent="0.3">
      <c r="A48" s="687" t="s">
        <v>2920</v>
      </c>
      <c r="B48" s="664">
        <v>273.48</v>
      </c>
      <c r="C48" s="677">
        <v>0.53908929627439384</v>
      </c>
      <c r="D48" s="664">
        <v>233.82</v>
      </c>
      <c r="E48" s="677">
        <v>0.46091070372560611</v>
      </c>
      <c r="F48" s="665">
        <v>507.3</v>
      </c>
    </row>
    <row r="49" spans="1:6" ht="14.4" customHeight="1" x14ac:dyDescent="0.3">
      <c r="A49" s="687" t="s">
        <v>4526</v>
      </c>
      <c r="B49" s="664">
        <v>269.67</v>
      </c>
      <c r="C49" s="677">
        <v>8.4290050042040307E-2</v>
      </c>
      <c r="D49" s="664">
        <v>2929.6400000000003</v>
      </c>
      <c r="E49" s="677">
        <v>0.91570994995795962</v>
      </c>
      <c r="F49" s="665">
        <v>3199.3100000000004</v>
      </c>
    </row>
    <row r="50" spans="1:6" ht="14.4" customHeight="1" x14ac:dyDescent="0.3">
      <c r="A50" s="687" t="s">
        <v>2890</v>
      </c>
      <c r="B50" s="664">
        <v>252.21999999999997</v>
      </c>
      <c r="C50" s="677">
        <v>0.53968118112763452</v>
      </c>
      <c r="D50" s="664">
        <v>215.12999999999997</v>
      </c>
      <c r="E50" s="677">
        <v>0.46031881887236548</v>
      </c>
      <c r="F50" s="665">
        <v>467.34999999999991</v>
      </c>
    </row>
    <row r="51" spans="1:6" ht="14.4" customHeight="1" x14ac:dyDescent="0.3">
      <c r="A51" s="687" t="s">
        <v>2893</v>
      </c>
      <c r="B51" s="664">
        <v>191.14</v>
      </c>
      <c r="C51" s="677">
        <v>0.58007344238414615</v>
      </c>
      <c r="D51" s="664">
        <v>138.37</v>
      </c>
      <c r="E51" s="677">
        <v>0.41992655761585385</v>
      </c>
      <c r="F51" s="665">
        <v>329.51</v>
      </c>
    </row>
    <row r="52" spans="1:6" ht="14.4" customHeight="1" x14ac:dyDescent="0.3">
      <c r="A52" s="687" t="s">
        <v>2886</v>
      </c>
      <c r="B52" s="664">
        <v>186.48</v>
      </c>
      <c r="C52" s="677">
        <v>6.4557001464372127E-2</v>
      </c>
      <c r="D52" s="664">
        <v>2702.1300000000006</v>
      </c>
      <c r="E52" s="677">
        <v>0.93544299853562785</v>
      </c>
      <c r="F52" s="665">
        <v>2888.6100000000006</v>
      </c>
    </row>
    <row r="53" spans="1:6" ht="14.4" customHeight="1" x14ac:dyDescent="0.3">
      <c r="A53" s="687" t="s">
        <v>2884</v>
      </c>
      <c r="B53" s="664">
        <v>165.87</v>
      </c>
      <c r="C53" s="677">
        <v>0.595968669157804</v>
      </c>
      <c r="D53" s="664">
        <v>112.45</v>
      </c>
      <c r="E53" s="677">
        <v>0.40403133084219606</v>
      </c>
      <c r="F53" s="665">
        <v>278.32</v>
      </c>
    </row>
    <row r="54" spans="1:6" ht="14.4" customHeight="1" x14ac:dyDescent="0.3">
      <c r="A54" s="687" t="s">
        <v>2900</v>
      </c>
      <c r="B54" s="664">
        <v>126.91</v>
      </c>
      <c r="C54" s="677">
        <v>0.62461856481937195</v>
      </c>
      <c r="D54" s="664">
        <v>76.27</v>
      </c>
      <c r="E54" s="677">
        <v>0.375381435180628</v>
      </c>
      <c r="F54" s="665">
        <v>203.18</v>
      </c>
    </row>
    <row r="55" spans="1:6" ht="14.4" customHeight="1" x14ac:dyDescent="0.3">
      <c r="A55" s="687" t="s">
        <v>2914</v>
      </c>
      <c r="B55" s="664">
        <v>97.97</v>
      </c>
      <c r="C55" s="677">
        <v>1.6166826734258097E-2</v>
      </c>
      <c r="D55" s="664">
        <v>5961.9699999999993</v>
      </c>
      <c r="E55" s="677">
        <v>0.98383317326574182</v>
      </c>
      <c r="F55" s="665">
        <v>6059.94</v>
      </c>
    </row>
    <row r="56" spans="1:6" ht="14.4" customHeight="1" x14ac:dyDescent="0.3">
      <c r="A56" s="687" t="s">
        <v>2889</v>
      </c>
      <c r="B56" s="664">
        <v>69.86</v>
      </c>
      <c r="C56" s="677">
        <v>9.9999999999999992E-2</v>
      </c>
      <c r="D56" s="664">
        <v>628.74</v>
      </c>
      <c r="E56" s="677">
        <v>0.9</v>
      </c>
      <c r="F56" s="665">
        <v>698.6</v>
      </c>
    </row>
    <row r="57" spans="1:6" ht="14.4" customHeight="1" x14ac:dyDescent="0.3">
      <c r="A57" s="687" t="s">
        <v>2908</v>
      </c>
      <c r="B57" s="664">
        <v>51.06</v>
      </c>
      <c r="C57" s="677">
        <v>0.13566076837238961</v>
      </c>
      <c r="D57" s="664">
        <v>325.32</v>
      </c>
      <c r="E57" s="677">
        <v>0.86433923162761039</v>
      </c>
      <c r="F57" s="665">
        <v>376.38</v>
      </c>
    </row>
    <row r="58" spans="1:6" ht="14.4" customHeight="1" x14ac:dyDescent="0.3">
      <c r="A58" s="687" t="s">
        <v>4527</v>
      </c>
      <c r="B58" s="664">
        <v>0</v>
      </c>
      <c r="C58" s="677"/>
      <c r="D58" s="664"/>
      <c r="E58" s="677"/>
      <c r="F58" s="665">
        <v>0</v>
      </c>
    </row>
    <row r="59" spans="1:6" ht="14.4" customHeight="1" x14ac:dyDescent="0.3">
      <c r="A59" s="687" t="s">
        <v>2881</v>
      </c>
      <c r="B59" s="664"/>
      <c r="C59" s="677">
        <v>0</v>
      </c>
      <c r="D59" s="664">
        <v>21705.26</v>
      </c>
      <c r="E59" s="677">
        <v>1</v>
      </c>
      <c r="F59" s="665">
        <v>21705.26</v>
      </c>
    </row>
    <row r="60" spans="1:6" ht="14.4" customHeight="1" x14ac:dyDescent="0.3">
      <c r="A60" s="687" t="s">
        <v>2865</v>
      </c>
      <c r="B60" s="664"/>
      <c r="C60" s="677"/>
      <c r="D60" s="664">
        <v>0</v>
      </c>
      <c r="E60" s="677"/>
      <c r="F60" s="665">
        <v>0</v>
      </c>
    </row>
    <row r="61" spans="1:6" ht="14.4" customHeight="1" x14ac:dyDescent="0.3">
      <c r="A61" s="687" t="s">
        <v>4528</v>
      </c>
      <c r="B61" s="664"/>
      <c r="C61" s="677">
        <v>0</v>
      </c>
      <c r="D61" s="664">
        <v>196.45999999999998</v>
      </c>
      <c r="E61" s="677">
        <v>1</v>
      </c>
      <c r="F61" s="665">
        <v>196.45999999999998</v>
      </c>
    </row>
    <row r="62" spans="1:6" ht="14.4" customHeight="1" x14ac:dyDescent="0.3">
      <c r="A62" s="687" t="s">
        <v>4529</v>
      </c>
      <c r="B62" s="664"/>
      <c r="C62" s="677">
        <v>0</v>
      </c>
      <c r="D62" s="664">
        <v>3928.44</v>
      </c>
      <c r="E62" s="677">
        <v>1</v>
      </c>
      <c r="F62" s="665">
        <v>3928.44</v>
      </c>
    </row>
    <row r="63" spans="1:6" ht="14.4" customHeight="1" x14ac:dyDescent="0.3">
      <c r="A63" s="687" t="s">
        <v>2917</v>
      </c>
      <c r="B63" s="664">
        <v>0</v>
      </c>
      <c r="C63" s="677">
        <v>0</v>
      </c>
      <c r="D63" s="664">
        <v>128733.32000000004</v>
      </c>
      <c r="E63" s="677">
        <v>1</v>
      </c>
      <c r="F63" s="665">
        <v>128733.32000000004</v>
      </c>
    </row>
    <row r="64" spans="1:6" ht="14.4" customHeight="1" x14ac:dyDescent="0.3">
      <c r="A64" s="687" t="s">
        <v>4530</v>
      </c>
      <c r="B64" s="664"/>
      <c r="C64" s="677">
        <v>0</v>
      </c>
      <c r="D64" s="664">
        <v>1793.0300000000002</v>
      </c>
      <c r="E64" s="677">
        <v>1</v>
      </c>
      <c r="F64" s="665">
        <v>1793.0300000000002</v>
      </c>
    </row>
    <row r="65" spans="1:6" ht="14.4" customHeight="1" x14ac:dyDescent="0.3">
      <c r="A65" s="687" t="s">
        <v>2922</v>
      </c>
      <c r="B65" s="664"/>
      <c r="C65" s="677">
        <v>0</v>
      </c>
      <c r="D65" s="664">
        <v>38.85</v>
      </c>
      <c r="E65" s="677">
        <v>1</v>
      </c>
      <c r="F65" s="665">
        <v>38.85</v>
      </c>
    </row>
    <row r="66" spans="1:6" ht="14.4" customHeight="1" x14ac:dyDescent="0.3">
      <c r="A66" s="687" t="s">
        <v>4531</v>
      </c>
      <c r="B66" s="664"/>
      <c r="C66" s="677">
        <v>0</v>
      </c>
      <c r="D66" s="664">
        <v>138</v>
      </c>
      <c r="E66" s="677">
        <v>1</v>
      </c>
      <c r="F66" s="665">
        <v>138</v>
      </c>
    </row>
    <row r="67" spans="1:6" ht="14.4" customHeight="1" x14ac:dyDescent="0.3">
      <c r="A67" s="687" t="s">
        <v>2866</v>
      </c>
      <c r="B67" s="664">
        <v>0</v>
      </c>
      <c r="C67" s="677">
        <v>0</v>
      </c>
      <c r="D67" s="664">
        <v>1040.8799999999997</v>
      </c>
      <c r="E67" s="677">
        <v>1</v>
      </c>
      <c r="F67" s="665">
        <v>1040.8799999999997</v>
      </c>
    </row>
    <row r="68" spans="1:6" ht="14.4" customHeight="1" x14ac:dyDescent="0.3">
      <c r="A68" s="687" t="s">
        <v>2883</v>
      </c>
      <c r="B68" s="664">
        <v>0</v>
      </c>
      <c r="C68" s="677">
        <v>0</v>
      </c>
      <c r="D68" s="664">
        <v>1188.23</v>
      </c>
      <c r="E68" s="677">
        <v>1</v>
      </c>
      <c r="F68" s="665">
        <v>1188.23</v>
      </c>
    </row>
    <row r="69" spans="1:6" ht="14.4" customHeight="1" x14ac:dyDescent="0.3">
      <c r="A69" s="687" t="s">
        <v>4532</v>
      </c>
      <c r="B69" s="664"/>
      <c r="C69" s="677">
        <v>0</v>
      </c>
      <c r="D69" s="664">
        <v>124.64999999999999</v>
      </c>
      <c r="E69" s="677">
        <v>1</v>
      </c>
      <c r="F69" s="665">
        <v>124.64999999999999</v>
      </c>
    </row>
    <row r="70" spans="1:6" ht="14.4" customHeight="1" x14ac:dyDescent="0.3">
      <c r="A70" s="687" t="s">
        <v>4533</v>
      </c>
      <c r="B70" s="664"/>
      <c r="C70" s="677">
        <v>0</v>
      </c>
      <c r="D70" s="664">
        <v>215.92</v>
      </c>
      <c r="E70" s="677">
        <v>1</v>
      </c>
      <c r="F70" s="665">
        <v>215.92</v>
      </c>
    </row>
    <row r="71" spans="1:6" ht="14.4" customHeight="1" x14ac:dyDescent="0.3">
      <c r="A71" s="687" t="s">
        <v>2906</v>
      </c>
      <c r="B71" s="664">
        <v>0</v>
      </c>
      <c r="C71" s="677">
        <v>0</v>
      </c>
      <c r="D71" s="664">
        <v>1773.82</v>
      </c>
      <c r="E71" s="677">
        <v>1</v>
      </c>
      <c r="F71" s="665">
        <v>1773.82</v>
      </c>
    </row>
    <row r="72" spans="1:6" ht="14.4" customHeight="1" x14ac:dyDescent="0.3">
      <c r="A72" s="687" t="s">
        <v>2899</v>
      </c>
      <c r="B72" s="664"/>
      <c r="C72" s="677">
        <v>0</v>
      </c>
      <c r="D72" s="664">
        <v>2938.9500000000003</v>
      </c>
      <c r="E72" s="677">
        <v>1</v>
      </c>
      <c r="F72" s="665">
        <v>2938.9500000000003</v>
      </c>
    </row>
    <row r="73" spans="1:6" ht="14.4" customHeight="1" x14ac:dyDescent="0.3">
      <c r="A73" s="687" t="s">
        <v>2901</v>
      </c>
      <c r="B73" s="664"/>
      <c r="C73" s="677">
        <v>0</v>
      </c>
      <c r="D73" s="664">
        <v>1209.03</v>
      </c>
      <c r="E73" s="677">
        <v>1</v>
      </c>
      <c r="F73" s="665">
        <v>1209.03</v>
      </c>
    </row>
    <row r="74" spans="1:6" ht="14.4" customHeight="1" x14ac:dyDescent="0.3">
      <c r="A74" s="687" t="s">
        <v>2885</v>
      </c>
      <c r="B74" s="664"/>
      <c r="C74" s="677">
        <v>0</v>
      </c>
      <c r="D74" s="664">
        <v>2772.59</v>
      </c>
      <c r="E74" s="677">
        <v>1</v>
      </c>
      <c r="F74" s="665">
        <v>2772.59</v>
      </c>
    </row>
    <row r="75" spans="1:6" ht="14.4" customHeight="1" x14ac:dyDescent="0.3">
      <c r="A75" s="687" t="s">
        <v>2876</v>
      </c>
      <c r="B75" s="664"/>
      <c r="C75" s="677">
        <v>0</v>
      </c>
      <c r="D75" s="664">
        <v>116513.16999999997</v>
      </c>
      <c r="E75" s="677">
        <v>1</v>
      </c>
      <c r="F75" s="665">
        <v>116513.16999999997</v>
      </c>
    </row>
    <row r="76" spans="1:6" ht="14.4" customHeight="1" x14ac:dyDescent="0.3">
      <c r="A76" s="687" t="s">
        <v>2882</v>
      </c>
      <c r="B76" s="664"/>
      <c r="C76" s="677">
        <v>0</v>
      </c>
      <c r="D76" s="664">
        <v>656.6</v>
      </c>
      <c r="E76" s="677">
        <v>1</v>
      </c>
      <c r="F76" s="665">
        <v>656.6</v>
      </c>
    </row>
    <row r="77" spans="1:6" ht="14.4" customHeight="1" x14ac:dyDescent="0.3">
      <c r="A77" s="687" t="s">
        <v>2870</v>
      </c>
      <c r="B77" s="664"/>
      <c r="C77" s="677">
        <v>0</v>
      </c>
      <c r="D77" s="664">
        <v>1355.8799999999999</v>
      </c>
      <c r="E77" s="677">
        <v>1</v>
      </c>
      <c r="F77" s="665">
        <v>1355.8799999999999</v>
      </c>
    </row>
    <row r="78" spans="1:6" ht="14.4" customHeight="1" x14ac:dyDescent="0.3">
      <c r="A78" s="687" t="s">
        <v>2919</v>
      </c>
      <c r="B78" s="664">
        <v>0</v>
      </c>
      <c r="C78" s="677">
        <v>0</v>
      </c>
      <c r="D78" s="664">
        <v>4061.1099999999997</v>
      </c>
      <c r="E78" s="677">
        <v>1</v>
      </c>
      <c r="F78" s="665">
        <v>4061.1099999999997</v>
      </c>
    </row>
    <row r="79" spans="1:6" ht="14.4" customHeight="1" x14ac:dyDescent="0.3">
      <c r="A79" s="687" t="s">
        <v>2879</v>
      </c>
      <c r="B79" s="664"/>
      <c r="C79" s="677">
        <v>0</v>
      </c>
      <c r="D79" s="664">
        <v>616.04</v>
      </c>
      <c r="E79" s="677">
        <v>1</v>
      </c>
      <c r="F79" s="665">
        <v>616.04</v>
      </c>
    </row>
    <row r="80" spans="1:6" ht="14.4" customHeight="1" x14ac:dyDescent="0.3">
      <c r="A80" s="687" t="s">
        <v>2895</v>
      </c>
      <c r="B80" s="664"/>
      <c r="C80" s="677">
        <v>0</v>
      </c>
      <c r="D80" s="664">
        <v>284.39999999999998</v>
      </c>
      <c r="E80" s="677">
        <v>1</v>
      </c>
      <c r="F80" s="665">
        <v>284.39999999999998</v>
      </c>
    </row>
    <row r="81" spans="1:6" ht="14.4" customHeight="1" x14ac:dyDescent="0.3">
      <c r="A81" s="687" t="s">
        <v>4534</v>
      </c>
      <c r="B81" s="664"/>
      <c r="C81" s="677">
        <v>0</v>
      </c>
      <c r="D81" s="664">
        <v>1703.28</v>
      </c>
      <c r="E81" s="677">
        <v>1</v>
      </c>
      <c r="F81" s="665">
        <v>1703.28</v>
      </c>
    </row>
    <row r="82" spans="1:6" ht="14.4" customHeight="1" x14ac:dyDescent="0.3">
      <c r="A82" s="687" t="s">
        <v>4535</v>
      </c>
      <c r="B82" s="664"/>
      <c r="C82" s="677">
        <v>0</v>
      </c>
      <c r="D82" s="664">
        <v>2906.5499999999997</v>
      </c>
      <c r="E82" s="677">
        <v>1</v>
      </c>
      <c r="F82" s="665">
        <v>2906.5499999999997</v>
      </c>
    </row>
    <row r="83" spans="1:6" ht="14.4" customHeight="1" x14ac:dyDescent="0.3">
      <c r="A83" s="687" t="s">
        <v>2904</v>
      </c>
      <c r="B83" s="664"/>
      <c r="C83" s="677">
        <v>0</v>
      </c>
      <c r="D83" s="664">
        <v>934.12</v>
      </c>
      <c r="E83" s="677">
        <v>1</v>
      </c>
      <c r="F83" s="665">
        <v>934.12</v>
      </c>
    </row>
    <row r="84" spans="1:6" ht="14.4" customHeight="1" x14ac:dyDescent="0.3">
      <c r="A84" s="687" t="s">
        <v>2916</v>
      </c>
      <c r="B84" s="664"/>
      <c r="C84" s="677">
        <v>0</v>
      </c>
      <c r="D84" s="664">
        <v>8108.65</v>
      </c>
      <c r="E84" s="677">
        <v>1</v>
      </c>
      <c r="F84" s="665">
        <v>8108.65</v>
      </c>
    </row>
    <row r="85" spans="1:6" ht="14.4" customHeight="1" thickBot="1" x14ac:dyDescent="0.35">
      <c r="A85" s="688" t="s">
        <v>4536</v>
      </c>
      <c r="B85" s="679"/>
      <c r="C85" s="680">
        <v>0</v>
      </c>
      <c r="D85" s="679">
        <v>285.75</v>
      </c>
      <c r="E85" s="680">
        <v>1</v>
      </c>
      <c r="F85" s="681">
        <v>285.75</v>
      </c>
    </row>
    <row r="86" spans="1:6" ht="14.4" customHeight="1" thickBot="1" x14ac:dyDescent="0.35">
      <c r="A86" s="682" t="s">
        <v>3</v>
      </c>
      <c r="B86" s="683">
        <v>41970.16</v>
      </c>
      <c r="C86" s="684">
        <v>7.8212705060417276E-2</v>
      </c>
      <c r="D86" s="683">
        <v>494645.4700000002</v>
      </c>
      <c r="E86" s="684">
        <v>0.92178729493958311</v>
      </c>
      <c r="F86" s="685">
        <v>536615.63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{FF65A25F-C399-436F-A684-4A37DC09F239}</x14:id>
        </ext>
      </extLst>
    </cfRule>
  </conditionalFormatting>
  <conditionalFormatting sqref="F21:F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{F884A40D-73AE-46A9-ADB4-65A0C40A6044}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65A25F-C399-436F-A684-4A37DC09F2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F884A40D-73AE-46A9-ADB4-65A0C40A60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F21:F85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4556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468</v>
      </c>
      <c r="G3" s="47">
        <f>SUBTOTAL(9,G6:G1048576)</f>
        <v>41970.16</v>
      </c>
      <c r="H3" s="48">
        <f>IF(M3=0,0,G3/M3)</f>
        <v>7.8212705060417193E-2</v>
      </c>
      <c r="I3" s="47">
        <f>SUBTOTAL(9,I6:I1048576)</f>
        <v>1763</v>
      </c>
      <c r="J3" s="47">
        <f>SUBTOTAL(9,J6:J1048576)</f>
        <v>494645.47000000044</v>
      </c>
      <c r="K3" s="48">
        <f>IF(M3=0,0,J3/M3)</f>
        <v>0.92178729493958256</v>
      </c>
      <c r="L3" s="47">
        <f>SUBTOTAL(9,L6:L1048576)</f>
        <v>2231</v>
      </c>
      <c r="M3" s="49">
        <f>SUBTOTAL(9,M6:M1048576)</f>
        <v>536615.63000000059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3094</v>
      </c>
      <c r="B6" s="734" t="s">
        <v>3044</v>
      </c>
      <c r="C6" s="734" t="s">
        <v>1799</v>
      </c>
      <c r="D6" s="734" t="s">
        <v>1800</v>
      </c>
      <c r="E6" s="734" t="s">
        <v>3045</v>
      </c>
      <c r="F6" s="229"/>
      <c r="G6" s="229"/>
      <c r="H6" s="739">
        <v>0</v>
      </c>
      <c r="I6" s="229">
        <v>1</v>
      </c>
      <c r="J6" s="229">
        <v>94.8</v>
      </c>
      <c r="K6" s="739">
        <v>1</v>
      </c>
      <c r="L6" s="229">
        <v>1</v>
      </c>
      <c r="M6" s="747">
        <v>94.8</v>
      </c>
    </row>
    <row r="7" spans="1:13" ht="14.4" customHeight="1" x14ac:dyDescent="0.3">
      <c r="A7" s="660" t="s">
        <v>3095</v>
      </c>
      <c r="B7" s="661" t="s">
        <v>2945</v>
      </c>
      <c r="C7" s="661" t="s">
        <v>3158</v>
      </c>
      <c r="D7" s="661" t="s">
        <v>1701</v>
      </c>
      <c r="E7" s="661" t="s">
        <v>3159</v>
      </c>
      <c r="F7" s="664">
        <v>1</v>
      </c>
      <c r="G7" s="664">
        <v>0</v>
      </c>
      <c r="H7" s="677"/>
      <c r="I7" s="664"/>
      <c r="J7" s="664"/>
      <c r="K7" s="677"/>
      <c r="L7" s="664">
        <v>1</v>
      </c>
      <c r="M7" s="665">
        <v>0</v>
      </c>
    </row>
    <row r="8" spans="1:13" ht="14.4" customHeight="1" x14ac:dyDescent="0.3">
      <c r="A8" s="660" t="s">
        <v>3095</v>
      </c>
      <c r="B8" s="661" t="s">
        <v>2945</v>
      </c>
      <c r="C8" s="661" t="s">
        <v>3156</v>
      </c>
      <c r="D8" s="661" t="s">
        <v>1913</v>
      </c>
      <c r="E8" s="661" t="s">
        <v>3157</v>
      </c>
      <c r="F8" s="664">
        <v>3</v>
      </c>
      <c r="G8" s="664">
        <v>0</v>
      </c>
      <c r="H8" s="677"/>
      <c r="I8" s="664"/>
      <c r="J8" s="664"/>
      <c r="K8" s="677"/>
      <c r="L8" s="664">
        <v>3</v>
      </c>
      <c r="M8" s="665">
        <v>0</v>
      </c>
    </row>
    <row r="9" spans="1:13" ht="14.4" customHeight="1" x14ac:dyDescent="0.3">
      <c r="A9" s="660" t="s">
        <v>3095</v>
      </c>
      <c r="B9" s="661" t="s">
        <v>2948</v>
      </c>
      <c r="C9" s="661" t="s">
        <v>3132</v>
      </c>
      <c r="D9" s="661" t="s">
        <v>3133</v>
      </c>
      <c r="E9" s="661" t="s">
        <v>614</v>
      </c>
      <c r="F9" s="664"/>
      <c r="G9" s="664"/>
      <c r="H9" s="677">
        <v>0</v>
      </c>
      <c r="I9" s="664">
        <v>1</v>
      </c>
      <c r="J9" s="664">
        <v>65.75</v>
      </c>
      <c r="K9" s="677">
        <v>1</v>
      </c>
      <c r="L9" s="664">
        <v>1</v>
      </c>
      <c r="M9" s="665">
        <v>65.75</v>
      </c>
    </row>
    <row r="10" spans="1:13" ht="14.4" customHeight="1" x14ac:dyDescent="0.3">
      <c r="A10" s="660" t="s">
        <v>3095</v>
      </c>
      <c r="B10" s="661" t="s">
        <v>2948</v>
      </c>
      <c r="C10" s="661" t="s">
        <v>3134</v>
      </c>
      <c r="D10" s="661" t="s">
        <v>3135</v>
      </c>
      <c r="E10" s="661" t="s">
        <v>3136</v>
      </c>
      <c r="F10" s="664">
        <v>1</v>
      </c>
      <c r="G10" s="664">
        <v>0</v>
      </c>
      <c r="H10" s="677"/>
      <c r="I10" s="664"/>
      <c r="J10" s="664"/>
      <c r="K10" s="677"/>
      <c r="L10" s="664">
        <v>1</v>
      </c>
      <c r="M10" s="665">
        <v>0</v>
      </c>
    </row>
    <row r="11" spans="1:13" ht="14.4" customHeight="1" x14ac:dyDescent="0.3">
      <c r="A11" s="660" t="s">
        <v>3095</v>
      </c>
      <c r="B11" s="661" t="s">
        <v>2948</v>
      </c>
      <c r="C11" s="661" t="s">
        <v>3137</v>
      </c>
      <c r="D11" s="661" t="s">
        <v>3138</v>
      </c>
      <c r="E11" s="661" t="s">
        <v>3139</v>
      </c>
      <c r="F11" s="664">
        <v>1</v>
      </c>
      <c r="G11" s="664">
        <v>0</v>
      </c>
      <c r="H11" s="677"/>
      <c r="I11" s="664"/>
      <c r="J11" s="664"/>
      <c r="K11" s="677"/>
      <c r="L11" s="664">
        <v>1</v>
      </c>
      <c r="M11" s="665">
        <v>0</v>
      </c>
    </row>
    <row r="12" spans="1:13" ht="14.4" customHeight="1" x14ac:dyDescent="0.3">
      <c r="A12" s="660" t="s">
        <v>3095</v>
      </c>
      <c r="B12" s="661" t="s">
        <v>2949</v>
      </c>
      <c r="C12" s="661" t="s">
        <v>1751</v>
      </c>
      <c r="D12" s="661" t="s">
        <v>2952</v>
      </c>
      <c r="E12" s="661" t="s">
        <v>1160</v>
      </c>
      <c r="F12" s="664"/>
      <c r="G12" s="664"/>
      <c r="H12" s="677">
        <v>0</v>
      </c>
      <c r="I12" s="664">
        <v>9</v>
      </c>
      <c r="J12" s="664">
        <v>1738.26</v>
      </c>
      <c r="K12" s="677">
        <v>1</v>
      </c>
      <c r="L12" s="664">
        <v>9</v>
      </c>
      <c r="M12" s="665">
        <v>1738.26</v>
      </c>
    </row>
    <row r="13" spans="1:13" ht="14.4" customHeight="1" x14ac:dyDescent="0.3">
      <c r="A13" s="660" t="s">
        <v>3095</v>
      </c>
      <c r="B13" s="661" t="s">
        <v>2953</v>
      </c>
      <c r="C13" s="661" t="s">
        <v>1720</v>
      </c>
      <c r="D13" s="661" t="s">
        <v>1717</v>
      </c>
      <c r="E13" s="661" t="s">
        <v>1668</v>
      </c>
      <c r="F13" s="664"/>
      <c r="G13" s="664"/>
      <c r="H13" s="677">
        <v>0</v>
      </c>
      <c r="I13" s="664">
        <v>1</v>
      </c>
      <c r="J13" s="664">
        <v>2332.92</v>
      </c>
      <c r="K13" s="677">
        <v>1</v>
      </c>
      <c r="L13" s="664">
        <v>1</v>
      </c>
      <c r="M13" s="665">
        <v>2332.92</v>
      </c>
    </row>
    <row r="14" spans="1:13" ht="14.4" customHeight="1" x14ac:dyDescent="0.3">
      <c r="A14" s="660" t="s">
        <v>3095</v>
      </c>
      <c r="B14" s="661" t="s">
        <v>2953</v>
      </c>
      <c r="C14" s="661" t="s">
        <v>1723</v>
      </c>
      <c r="D14" s="661" t="s">
        <v>1717</v>
      </c>
      <c r="E14" s="661" t="s">
        <v>1671</v>
      </c>
      <c r="F14" s="664"/>
      <c r="G14" s="664"/>
      <c r="H14" s="677">
        <v>0</v>
      </c>
      <c r="I14" s="664">
        <v>1</v>
      </c>
      <c r="J14" s="664">
        <v>2916.16</v>
      </c>
      <c r="K14" s="677">
        <v>1</v>
      </c>
      <c r="L14" s="664">
        <v>1</v>
      </c>
      <c r="M14" s="665">
        <v>2916.16</v>
      </c>
    </row>
    <row r="15" spans="1:13" ht="14.4" customHeight="1" x14ac:dyDescent="0.3">
      <c r="A15" s="660" t="s">
        <v>3095</v>
      </c>
      <c r="B15" s="661" t="s">
        <v>2954</v>
      </c>
      <c r="C15" s="661" t="s">
        <v>1909</v>
      </c>
      <c r="D15" s="661" t="s">
        <v>1910</v>
      </c>
      <c r="E15" s="661" t="s">
        <v>1911</v>
      </c>
      <c r="F15" s="664"/>
      <c r="G15" s="664"/>
      <c r="H15" s="677">
        <v>0</v>
      </c>
      <c r="I15" s="664">
        <v>3</v>
      </c>
      <c r="J15" s="664">
        <v>582.55999999999995</v>
      </c>
      <c r="K15" s="677">
        <v>1</v>
      </c>
      <c r="L15" s="664">
        <v>3</v>
      </c>
      <c r="M15" s="665">
        <v>582.55999999999995</v>
      </c>
    </row>
    <row r="16" spans="1:13" ht="14.4" customHeight="1" x14ac:dyDescent="0.3">
      <c r="A16" s="660" t="s">
        <v>3095</v>
      </c>
      <c r="B16" s="661" t="s">
        <v>2954</v>
      </c>
      <c r="C16" s="661" t="s">
        <v>604</v>
      </c>
      <c r="D16" s="661" t="s">
        <v>605</v>
      </c>
      <c r="E16" s="661" t="s">
        <v>606</v>
      </c>
      <c r="F16" s="664"/>
      <c r="G16" s="664"/>
      <c r="H16" s="677">
        <v>0</v>
      </c>
      <c r="I16" s="664">
        <v>3</v>
      </c>
      <c r="J16" s="664">
        <v>313.98</v>
      </c>
      <c r="K16" s="677">
        <v>1</v>
      </c>
      <c r="L16" s="664">
        <v>3</v>
      </c>
      <c r="M16" s="665">
        <v>313.98</v>
      </c>
    </row>
    <row r="17" spans="1:13" ht="14.4" customHeight="1" x14ac:dyDescent="0.3">
      <c r="A17" s="660" t="s">
        <v>3095</v>
      </c>
      <c r="B17" s="661" t="s">
        <v>2954</v>
      </c>
      <c r="C17" s="661" t="s">
        <v>3145</v>
      </c>
      <c r="D17" s="661" t="s">
        <v>1910</v>
      </c>
      <c r="E17" s="661" t="s">
        <v>3146</v>
      </c>
      <c r="F17" s="664">
        <v>1</v>
      </c>
      <c r="G17" s="664">
        <v>0</v>
      </c>
      <c r="H17" s="677"/>
      <c r="I17" s="664"/>
      <c r="J17" s="664"/>
      <c r="K17" s="677"/>
      <c r="L17" s="664">
        <v>1</v>
      </c>
      <c r="M17" s="665">
        <v>0</v>
      </c>
    </row>
    <row r="18" spans="1:13" ht="14.4" customHeight="1" x14ac:dyDescent="0.3">
      <c r="A18" s="660" t="s">
        <v>3095</v>
      </c>
      <c r="B18" s="661" t="s">
        <v>2954</v>
      </c>
      <c r="C18" s="661" t="s">
        <v>3147</v>
      </c>
      <c r="D18" s="661" t="s">
        <v>1910</v>
      </c>
      <c r="E18" s="661" t="s">
        <v>3148</v>
      </c>
      <c r="F18" s="664">
        <v>1</v>
      </c>
      <c r="G18" s="664">
        <v>0</v>
      </c>
      <c r="H18" s="677"/>
      <c r="I18" s="664"/>
      <c r="J18" s="664"/>
      <c r="K18" s="677"/>
      <c r="L18" s="664">
        <v>1</v>
      </c>
      <c r="M18" s="665">
        <v>0</v>
      </c>
    </row>
    <row r="19" spans="1:13" ht="14.4" customHeight="1" x14ac:dyDescent="0.3">
      <c r="A19" s="660" t="s">
        <v>3095</v>
      </c>
      <c r="B19" s="661" t="s">
        <v>2959</v>
      </c>
      <c r="C19" s="661" t="s">
        <v>1627</v>
      </c>
      <c r="D19" s="661" t="s">
        <v>1628</v>
      </c>
      <c r="E19" s="661" t="s">
        <v>2960</v>
      </c>
      <c r="F19" s="664"/>
      <c r="G19" s="664"/>
      <c r="H19" s="677">
        <v>0</v>
      </c>
      <c r="I19" s="664">
        <v>6</v>
      </c>
      <c r="J19" s="664">
        <v>451.67999999999995</v>
      </c>
      <c r="K19" s="677">
        <v>1</v>
      </c>
      <c r="L19" s="664">
        <v>6</v>
      </c>
      <c r="M19" s="665">
        <v>451.67999999999995</v>
      </c>
    </row>
    <row r="20" spans="1:13" ht="14.4" customHeight="1" x14ac:dyDescent="0.3">
      <c r="A20" s="660" t="s">
        <v>3095</v>
      </c>
      <c r="B20" s="661" t="s">
        <v>2965</v>
      </c>
      <c r="C20" s="661" t="s">
        <v>3117</v>
      </c>
      <c r="D20" s="661" t="s">
        <v>3118</v>
      </c>
      <c r="E20" s="661" t="s">
        <v>3119</v>
      </c>
      <c r="F20" s="664">
        <v>1</v>
      </c>
      <c r="G20" s="664">
        <v>31.43</v>
      </c>
      <c r="H20" s="677">
        <v>1</v>
      </c>
      <c r="I20" s="664"/>
      <c r="J20" s="664"/>
      <c r="K20" s="677">
        <v>0</v>
      </c>
      <c r="L20" s="664">
        <v>1</v>
      </c>
      <c r="M20" s="665">
        <v>31.43</v>
      </c>
    </row>
    <row r="21" spans="1:13" ht="14.4" customHeight="1" x14ac:dyDescent="0.3">
      <c r="A21" s="660" t="s">
        <v>3095</v>
      </c>
      <c r="B21" s="661" t="s">
        <v>2965</v>
      </c>
      <c r="C21" s="661" t="s">
        <v>1684</v>
      </c>
      <c r="D21" s="661" t="s">
        <v>631</v>
      </c>
      <c r="E21" s="661" t="s">
        <v>1082</v>
      </c>
      <c r="F21" s="664"/>
      <c r="G21" s="664"/>
      <c r="H21" s="677">
        <v>0</v>
      </c>
      <c r="I21" s="664">
        <v>8</v>
      </c>
      <c r="J21" s="664">
        <v>359.11999999999995</v>
      </c>
      <c r="K21" s="677">
        <v>1</v>
      </c>
      <c r="L21" s="664">
        <v>8</v>
      </c>
      <c r="M21" s="665">
        <v>359.11999999999995</v>
      </c>
    </row>
    <row r="22" spans="1:13" ht="14.4" customHeight="1" x14ac:dyDescent="0.3">
      <c r="A22" s="660" t="s">
        <v>3095</v>
      </c>
      <c r="B22" s="661" t="s">
        <v>2967</v>
      </c>
      <c r="C22" s="661" t="s">
        <v>3111</v>
      </c>
      <c r="D22" s="661" t="s">
        <v>1159</v>
      </c>
      <c r="E22" s="661" t="s">
        <v>1197</v>
      </c>
      <c r="F22" s="664">
        <v>1</v>
      </c>
      <c r="G22" s="664">
        <v>0</v>
      </c>
      <c r="H22" s="677"/>
      <c r="I22" s="664"/>
      <c r="J22" s="664"/>
      <c r="K22" s="677"/>
      <c r="L22" s="664">
        <v>1</v>
      </c>
      <c r="M22" s="665">
        <v>0</v>
      </c>
    </row>
    <row r="23" spans="1:13" ht="14.4" customHeight="1" x14ac:dyDescent="0.3">
      <c r="A23" s="660" t="s">
        <v>3095</v>
      </c>
      <c r="B23" s="661" t="s">
        <v>2968</v>
      </c>
      <c r="C23" s="661" t="s">
        <v>3169</v>
      </c>
      <c r="D23" s="661" t="s">
        <v>3170</v>
      </c>
      <c r="E23" s="661" t="s">
        <v>3171</v>
      </c>
      <c r="F23" s="664">
        <v>1</v>
      </c>
      <c r="G23" s="664">
        <v>51.69</v>
      </c>
      <c r="H23" s="677">
        <v>1</v>
      </c>
      <c r="I23" s="664"/>
      <c r="J23" s="664"/>
      <c r="K23" s="677">
        <v>0</v>
      </c>
      <c r="L23" s="664">
        <v>1</v>
      </c>
      <c r="M23" s="665">
        <v>51.69</v>
      </c>
    </row>
    <row r="24" spans="1:13" ht="14.4" customHeight="1" x14ac:dyDescent="0.3">
      <c r="A24" s="660" t="s">
        <v>3095</v>
      </c>
      <c r="B24" s="661" t="s">
        <v>4537</v>
      </c>
      <c r="C24" s="661" t="s">
        <v>3173</v>
      </c>
      <c r="D24" s="661" t="s">
        <v>1447</v>
      </c>
      <c r="E24" s="661" t="s">
        <v>3123</v>
      </c>
      <c r="F24" s="664">
        <v>2</v>
      </c>
      <c r="G24" s="664">
        <v>0</v>
      </c>
      <c r="H24" s="677"/>
      <c r="I24" s="664"/>
      <c r="J24" s="664"/>
      <c r="K24" s="677"/>
      <c r="L24" s="664">
        <v>2</v>
      </c>
      <c r="M24" s="665">
        <v>0</v>
      </c>
    </row>
    <row r="25" spans="1:13" ht="14.4" customHeight="1" x14ac:dyDescent="0.3">
      <c r="A25" s="660" t="s">
        <v>3095</v>
      </c>
      <c r="B25" s="661" t="s">
        <v>2971</v>
      </c>
      <c r="C25" s="661" t="s">
        <v>3179</v>
      </c>
      <c r="D25" s="661" t="s">
        <v>1709</v>
      </c>
      <c r="E25" s="661" t="s">
        <v>1078</v>
      </c>
      <c r="F25" s="664">
        <v>1</v>
      </c>
      <c r="G25" s="664">
        <v>67.42</v>
      </c>
      <c r="H25" s="677">
        <v>1</v>
      </c>
      <c r="I25" s="664"/>
      <c r="J25" s="664"/>
      <c r="K25" s="677">
        <v>0</v>
      </c>
      <c r="L25" s="664">
        <v>1</v>
      </c>
      <c r="M25" s="665">
        <v>67.42</v>
      </c>
    </row>
    <row r="26" spans="1:13" ht="14.4" customHeight="1" x14ac:dyDescent="0.3">
      <c r="A26" s="660" t="s">
        <v>3095</v>
      </c>
      <c r="B26" s="661" t="s">
        <v>2971</v>
      </c>
      <c r="C26" s="661" t="s">
        <v>3180</v>
      </c>
      <c r="D26" s="661" t="s">
        <v>2972</v>
      </c>
      <c r="E26" s="661" t="s">
        <v>3181</v>
      </c>
      <c r="F26" s="664">
        <v>1</v>
      </c>
      <c r="G26" s="664">
        <v>0</v>
      </c>
      <c r="H26" s="677"/>
      <c r="I26" s="664"/>
      <c r="J26" s="664"/>
      <c r="K26" s="677"/>
      <c r="L26" s="664">
        <v>1</v>
      </c>
      <c r="M26" s="665">
        <v>0</v>
      </c>
    </row>
    <row r="27" spans="1:13" ht="14.4" customHeight="1" x14ac:dyDescent="0.3">
      <c r="A27" s="660" t="s">
        <v>3095</v>
      </c>
      <c r="B27" s="661" t="s">
        <v>2977</v>
      </c>
      <c r="C27" s="661" t="s">
        <v>3188</v>
      </c>
      <c r="D27" s="661" t="s">
        <v>3189</v>
      </c>
      <c r="E27" s="661" t="s">
        <v>3190</v>
      </c>
      <c r="F27" s="664">
        <v>1</v>
      </c>
      <c r="G27" s="664">
        <v>479.02</v>
      </c>
      <c r="H27" s="677">
        <v>1</v>
      </c>
      <c r="I27" s="664"/>
      <c r="J27" s="664"/>
      <c r="K27" s="677">
        <v>0</v>
      </c>
      <c r="L27" s="664">
        <v>1</v>
      </c>
      <c r="M27" s="665">
        <v>479.02</v>
      </c>
    </row>
    <row r="28" spans="1:13" ht="14.4" customHeight="1" x14ac:dyDescent="0.3">
      <c r="A28" s="660" t="s">
        <v>3095</v>
      </c>
      <c r="B28" s="661" t="s">
        <v>2980</v>
      </c>
      <c r="C28" s="661" t="s">
        <v>1743</v>
      </c>
      <c r="D28" s="661" t="s">
        <v>1748</v>
      </c>
      <c r="E28" s="661" t="s">
        <v>1092</v>
      </c>
      <c r="F28" s="664"/>
      <c r="G28" s="664"/>
      <c r="H28" s="677">
        <v>0</v>
      </c>
      <c r="I28" s="664">
        <v>2</v>
      </c>
      <c r="J28" s="664">
        <v>261.18</v>
      </c>
      <c r="K28" s="677">
        <v>1</v>
      </c>
      <c r="L28" s="664">
        <v>2</v>
      </c>
      <c r="M28" s="665">
        <v>261.18</v>
      </c>
    </row>
    <row r="29" spans="1:13" ht="14.4" customHeight="1" x14ac:dyDescent="0.3">
      <c r="A29" s="660" t="s">
        <v>3095</v>
      </c>
      <c r="B29" s="661" t="s">
        <v>2980</v>
      </c>
      <c r="C29" s="661" t="s">
        <v>1816</v>
      </c>
      <c r="D29" s="661" t="s">
        <v>1821</v>
      </c>
      <c r="E29" s="661" t="s">
        <v>617</v>
      </c>
      <c r="F29" s="664"/>
      <c r="G29" s="664"/>
      <c r="H29" s="677">
        <v>0</v>
      </c>
      <c r="I29" s="664">
        <v>2</v>
      </c>
      <c r="J29" s="664">
        <v>403.76</v>
      </c>
      <c r="K29" s="677">
        <v>1</v>
      </c>
      <c r="L29" s="664">
        <v>2</v>
      </c>
      <c r="M29" s="665">
        <v>403.76</v>
      </c>
    </row>
    <row r="30" spans="1:13" ht="14.4" customHeight="1" x14ac:dyDescent="0.3">
      <c r="A30" s="660" t="s">
        <v>3095</v>
      </c>
      <c r="B30" s="661" t="s">
        <v>2980</v>
      </c>
      <c r="C30" s="661" t="s">
        <v>1820</v>
      </c>
      <c r="D30" s="661" t="s">
        <v>1821</v>
      </c>
      <c r="E30" s="661" t="s">
        <v>2982</v>
      </c>
      <c r="F30" s="664"/>
      <c r="G30" s="664"/>
      <c r="H30" s="677">
        <v>0</v>
      </c>
      <c r="I30" s="664">
        <v>1</v>
      </c>
      <c r="J30" s="664">
        <v>672.94</v>
      </c>
      <c r="K30" s="677">
        <v>1</v>
      </c>
      <c r="L30" s="664">
        <v>1</v>
      </c>
      <c r="M30" s="665">
        <v>672.94</v>
      </c>
    </row>
    <row r="31" spans="1:13" ht="14.4" customHeight="1" x14ac:dyDescent="0.3">
      <c r="A31" s="660" t="s">
        <v>3095</v>
      </c>
      <c r="B31" s="661" t="s">
        <v>2985</v>
      </c>
      <c r="C31" s="661" t="s">
        <v>1634</v>
      </c>
      <c r="D31" s="661" t="s">
        <v>1635</v>
      </c>
      <c r="E31" s="661" t="s">
        <v>2986</v>
      </c>
      <c r="F31" s="664"/>
      <c r="G31" s="664"/>
      <c r="H31" s="677">
        <v>0</v>
      </c>
      <c r="I31" s="664">
        <v>1</v>
      </c>
      <c r="J31" s="664">
        <v>164.15</v>
      </c>
      <c r="K31" s="677">
        <v>1</v>
      </c>
      <c r="L31" s="664">
        <v>1</v>
      </c>
      <c r="M31" s="665">
        <v>164.15</v>
      </c>
    </row>
    <row r="32" spans="1:13" ht="14.4" customHeight="1" x14ac:dyDescent="0.3">
      <c r="A32" s="660" t="s">
        <v>3095</v>
      </c>
      <c r="B32" s="661" t="s">
        <v>3021</v>
      </c>
      <c r="C32" s="661" t="s">
        <v>2100</v>
      </c>
      <c r="D32" s="661" t="s">
        <v>2101</v>
      </c>
      <c r="E32" s="661" t="s">
        <v>3008</v>
      </c>
      <c r="F32" s="664"/>
      <c r="G32" s="664"/>
      <c r="H32" s="677">
        <v>0</v>
      </c>
      <c r="I32" s="664">
        <v>1</v>
      </c>
      <c r="J32" s="664">
        <v>69.86</v>
      </c>
      <c r="K32" s="677">
        <v>1</v>
      </c>
      <c r="L32" s="664">
        <v>1</v>
      </c>
      <c r="M32" s="665">
        <v>69.86</v>
      </c>
    </row>
    <row r="33" spans="1:13" ht="14.4" customHeight="1" x14ac:dyDescent="0.3">
      <c r="A33" s="660" t="s">
        <v>3095</v>
      </c>
      <c r="B33" s="661" t="s">
        <v>3039</v>
      </c>
      <c r="C33" s="661" t="s">
        <v>3122</v>
      </c>
      <c r="D33" s="661" t="s">
        <v>1792</v>
      </c>
      <c r="E33" s="661" t="s">
        <v>3123</v>
      </c>
      <c r="F33" s="664">
        <v>1</v>
      </c>
      <c r="G33" s="664">
        <v>0</v>
      </c>
      <c r="H33" s="677"/>
      <c r="I33" s="664"/>
      <c r="J33" s="664"/>
      <c r="K33" s="677"/>
      <c r="L33" s="664">
        <v>1</v>
      </c>
      <c r="M33" s="665">
        <v>0</v>
      </c>
    </row>
    <row r="34" spans="1:13" ht="14.4" customHeight="1" x14ac:dyDescent="0.3">
      <c r="A34" s="660" t="s">
        <v>3107</v>
      </c>
      <c r="B34" s="661" t="s">
        <v>3064</v>
      </c>
      <c r="C34" s="661" t="s">
        <v>4505</v>
      </c>
      <c r="D34" s="661" t="s">
        <v>4506</v>
      </c>
      <c r="E34" s="661" t="s">
        <v>2721</v>
      </c>
      <c r="F34" s="664">
        <v>1</v>
      </c>
      <c r="G34" s="664">
        <v>222.25</v>
      </c>
      <c r="H34" s="677">
        <v>1</v>
      </c>
      <c r="I34" s="664"/>
      <c r="J34" s="664"/>
      <c r="K34" s="677">
        <v>0</v>
      </c>
      <c r="L34" s="664">
        <v>1</v>
      </c>
      <c r="M34" s="665">
        <v>222.25</v>
      </c>
    </row>
    <row r="35" spans="1:13" ht="14.4" customHeight="1" x14ac:dyDescent="0.3">
      <c r="A35" s="660" t="s">
        <v>3107</v>
      </c>
      <c r="B35" s="661" t="s">
        <v>3064</v>
      </c>
      <c r="C35" s="661" t="s">
        <v>2719</v>
      </c>
      <c r="D35" s="661" t="s">
        <v>2720</v>
      </c>
      <c r="E35" s="661" t="s">
        <v>2721</v>
      </c>
      <c r="F35" s="664"/>
      <c r="G35" s="664"/>
      <c r="H35" s="677">
        <v>0</v>
      </c>
      <c r="I35" s="664">
        <v>2</v>
      </c>
      <c r="J35" s="664">
        <v>444.5</v>
      </c>
      <c r="K35" s="677">
        <v>1</v>
      </c>
      <c r="L35" s="664">
        <v>2</v>
      </c>
      <c r="M35" s="665">
        <v>444.5</v>
      </c>
    </row>
    <row r="36" spans="1:13" ht="14.4" customHeight="1" x14ac:dyDescent="0.3">
      <c r="A36" s="660" t="s">
        <v>3096</v>
      </c>
      <c r="B36" s="661" t="s">
        <v>2928</v>
      </c>
      <c r="C36" s="661" t="s">
        <v>1686</v>
      </c>
      <c r="D36" s="661" t="s">
        <v>1610</v>
      </c>
      <c r="E36" s="661" t="s">
        <v>2930</v>
      </c>
      <c r="F36" s="664"/>
      <c r="G36" s="664"/>
      <c r="H36" s="677">
        <v>0</v>
      </c>
      <c r="I36" s="664">
        <v>2</v>
      </c>
      <c r="J36" s="664">
        <v>97.96</v>
      </c>
      <c r="K36" s="677">
        <v>1</v>
      </c>
      <c r="L36" s="664">
        <v>2</v>
      </c>
      <c r="M36" s="665">
        <v>97.96</v>
      </c>
    </row>
    <row r="37" spans="1:13" ht="14.4" customHeight="1" x14ac:dyDescent="0.3">
      <c r="A37" s="660" t="s">
        <v>3096</v>
      </c>
      <c r="B37" s="661" t="s">
        <v>2928</v>
      </c>
      <c r="C37" s="661" t="s">
        <v>1689</v>
      </c>
      <c r="D37" s="661" t="s">
        <v>1690</v>
      </c>
      <c r="E37" s="661" t="s">
        <v>2931</v>
      </c>
      <c r="F37" s="664"/>
      <c r="G37" s="664"/>
      <c r="H37" s="677">
        <v>0</v>
      </c>
      <c r="I37" s="664">
        <v>6</v>
      </c>
      <c r="J37" s="664">
        <v>587.81999999999994</v>
      </c>
      <c r="K37" s="677">
        <v>1</v>
      </c>
      <c r="L37" s="664">
        <v>6</v>
      </c>
      <c r="M37" s="665">
        <v>587.81999999999994</v>
      </c>
    </row>
    <row r="38" spans="1:13" ht="14.4" customHeight="1" x14ac:dyDescent="0.3">
      <c r="A38" s="660" t="s">
        <v>3096</v>
      </c>
      <c r="B38" s="661" t="s">
        <v>2928</v>
      </c>
      <c r="C38" s="661" t="s">
        <v>3255</v>
      </c>
      <c r="D38" s="661" t="s">
        <v>1690</v>
      </c>
      <c r="E38" s="661" t="s">
        <v>1691</v>
      </c>
      <c r="F38" s="664"/>
      <c r="G38" s="664"/>
      <c r="H38" s="677"/>
      <c r="I38" s="664">
        <v>2</v>
      </c>
      <c r="J38" s="664">
        <v>0</v>
      </c>
      <c r="K38" s="677"/>
      <c r="L38" s="664">
        <v>2</v>
      </c>
      <c r="M38" s="665">
        <v>0</v>
      </c>
    </row>
    <row r="39" spans="1:13" ht="14.4" customHeight="1" x14ac:dyDescent="0.3">
      <c r="A39" s="660" t="s">
        <v>3096</v>
      </c>
      <c r="B39" s="661" t="s">
        <v>2928</v>
      </c>
      <c r="C39" s="661" t="s">
        <v>3256</v>
      </c>
      <c r="D39" s="661" t="s">
        <v>1690</v>
      </c>
      <c r="E39" s="661" t="s">
        <v>3257</v>
      </c>
      <c r="F39" s="664"/>
      <c r="G39" s="664"/>
      <c r="H39" s="677"/>
      <c r="I39" s="664">
        <v>2</v>
      </c>
      <c r="J39" s="664">
        <v>0</v>
      </c>
      <c r="K39" s="677"/>
      <c r="L39" s="664">
        <v>2</v>
      </c>
      <c r="M39" s="665">
        <v>0</v>
      </c>
    </row>
    <row r="40" spans="1:13" ht="14.4" customHeight="1" x14ac:dyDescent="0.3">
      <c r="A40" s="660" t="s">
        <v>3096</v>
      </c>
      <c r="B40" s="661" t="s">
        <v>2932</v>
      </c>
      <c r="C40" s="661" t="s">
        <v>3761</v>
      </c>
      <c r="D40" s="661" t="s">
        <v>3762</v>
      </c>
      <c r="E40" s="661" t="s">
        <v>3763</v>
      </c>
      <c r="F40" s="664"/>
      <c r="G40" s="664"/>
      <c r="H40" s="677">
        <v>0</v>
      </c>
      <c r="I40" s="664">
        <v>1</v>
      </c>
      <c r="J40" s="664">
        <v>48.98</v>
      </c>
      <c r="K40" s="677">
        <v>1</v>
      </c>
      <c r="L40" s="664">
        <v>1</v>
      </c>
      <c r="M40" s="665">
        <v>48.98</v>
      </c>
    </row>
    <row r="41" spans="1:13" ht="14.4" customHeight="1" x14ac:dyDescent="0.3">
      <c r="A41" s="660" t="s">
        <v>3096</v>
      </c>
      <c r="B41" s="661" t="s">
        <v>2932</v>
      </c>
      <c r="C41" s="661" t="s">
        <v>1648</v>
      </c>
      <c r="D41" s="661" t="s">
        <v>2933</v>
      </c>
      <c r="E41" s="661" t="s">
        <v>2935</v>
      </c>
      <c r="F41" s="664"/>
      <c r="G41" s="664"/>
      <c r="H41" s="677">
        <v>0</v>
      </c>
      <c r="I41" s="664">
        <v>2</v>
      </c>
      <c r="J41" s="664">
        <v>391.84</v>
      </c>
      <c r="K41" s="677">
        <v>1</v>
      </c>
      <c r="L41" s="664">
        <v>2</v>
      </c>
      <c r="M41" s="665">
        <v>391.84</v>
      </c>
    </row>
    <row r="42" spans="1:13" ht="14.4" customHeight="1" x14ac:dyDescent="0.3">
      <c r="A42" s="660" t="s">
        <v>3096</v>
      </c>
      <c r="B42" s="661" t="s">
        <v>2945</v>
      </c>
      <c r="C42" s="661" t="s">
        <v>3245</v>
      </c>
      <c r="D42" s="661" t="s">
        <v>1913</v>
      </c>
      <c r="E42" s="661" t="s">
        <v>1914</v>
      </c>
      <c r="F42" s="664"/>
      <c r="G42" s="664"/>
      <c r="H42" s="677">
        <v>0</v>
      </c>
      <c r="I42" s="664">
        <v>2</v>
      </c>
      <c r="J42" s="664">
        <v>212.6</v>
      </c>
      <c r="K42" s="677">
        <v>1</v>
      </c>
      <c r="L42" s="664">
        <v>2</v>
      </c>
      <c r="M42" s="665">
        <v>212.6</v>
      </c>
    </row>
    <row r="43" spans="1:13" ht="14.4" customHeight="1" x14ac:dyDescent="0.3">
      <c r="A43" s="660" t="s">
        <v>3096</v>
      </c>
      <c r="B43" s="661" t="s">
        <v>2945</v>
      </c>
      <c r="C43" s="661" t="s">
        <v>1700</v>
      </c>
      <c r="D43" s="661" t="s">
        <v>1701</v>
      </c>
      <c r="E43" s="661" t="s">
        <v>2946</v>
      </c>
      <c r="F43" s="664"/>
      <c r="G43" s="664"/>
      <c r="H43" s="677">
        <v>0</v>
      </c>
      <c r="I43" s="664">
        <v>1</v>
      </c>
      <c r="J43" s="664">
        <v>53.16</v>
      </c>
      <c r="K43" s="677">
        <v>1</v>
      </c>
      <c r="L43" s="664">
        <v>1</v>
      </c>
      <c r="M43" s="665">
        <v>53.16</v>
      </c>
    </row>
    <row r="44" spans="1:13" ht="14.4" customHeight="1" x14ac:dyDescent="0.3">
      <c r="A44" s="660" t="s">
        <v>3096</v>
      </c>
      <c r="B44" s="661" t="s">
        <v>2945</v>
      </c>
      <c r="C44" s="661" t="s">
        <v>1704</v>
      </c>
      <c r="D44" s="661" t="s">
        <v>1705</v>
      </c>
      <c r="E44" s="661" t="s">
        <v>2947</v>
      </c>
      <c r="F44" s="664"/>
      <c r="G44" s="664"/>
      <c r="H44" s="677">
        <v>0</v>
      </c>
      <c r="I44" s="664">
        <v>3</v>
      </c>
      <c r="J44" s="664">
        <v>271.04999999999995</v>
      </c>
      <c r="K44" s="677">
        <v>1</v>
      </c>
      <c r="L44" s="664">
        <v>3</v>
      </c>
      <c r="M44" s="665">
        <v>271.04999999999995</v>
      </c>
    </row>
    <row r="45" spans="1:13" ht="14.4" customHeight="1" x14ac:dyDescent="0.3">
      <c r="A45" s="660" t="s">
        <v>3096</v>
      </c>
      <c r="B45" s="661" t="s">
        <v>2945</v>
      </c>
      <c r="C45" s="661" t="s">
        <v>3904</v>
      </c>
      <c r="D45" s="661" t="s">
        <v>3663</v>
      </c>
      <c r="E45" s="661" t="s">
        <v>2946</v>
      </c>
      <c r="F45" s="664">
        <v>3</v>
      </c>
      <c r="G45" s="664">
        <v>0</v>
      </c>
      <c r="H45" s="677"/>
      <c r="I45" s="664"/>
      <c r="J45" s="664"/>
      <c r="K45" s="677"/>
      <c r="L45" s="664">
        <v>3</v>
      </c>
      <c r="M45" s="665">
        <v>0</v>
      </c>
    </row>
    <row r="46" spans="1:13" ht="14.4" customHeight="1" x14ac:dyDescent="0.3">
      <c r="A46" s="660" t="s">
        <v>3096</v>
      </c>
      <c r="B46" s="661" t="s">
        <v>2948</v>
      </c>
      <c r="C46" s="661" t="s">
        <v>1772</v>
      </c>
      <c r="D46" s="661" t="s">
        <v>1773</v>
      </c>
      <c r="E46" s="661" t="s">
        <v>1774</v>
      </c>
      <c r="F46" s="664"/>
      <c r="G46" s="664"/>
      <c r="H46" s="677">
        <v>0</v>
      </c>
      <c r="I46" s="664">
        <v>1</v>
      </c>
      <c r="J46" s="664">
        <v>58.29</v>
      </c>
      <c r="K46" s="677">
        <v>1</v>
      </c>
      <c r="L46" s="664">
        <v>1</v>
      </c>
      <c r="M46" s="665">
        <v>58.29</v>
      </c>
    </row>
    <row r="47" spans="1:13" ht="14.4" customHeight="1" x14ac:dyDescent="0.3">
      <c r="A47" s="660" t="s">
        <v>3096</v>
      </c>
      <c r="B47" s="661" t="s">
        <v>2949</v>
      </c>
      <c r="C47" s="661" t="s">
        <v>3295</v>
      </c>
      <c r="D47" s="661" t="s">
        <v>1740</v>
      </c>
      <c r="E47" s="661" t="s">
        <v>3296</v>
      </c>
      <c r="F47" s="664"/>
      <c r="G47" s="664"/>
      <c r="H47" s="677">
        <v>0</v>
      </c>
      <c r="I47" s="664">
        <v>6</v>
      </c>
      <c r="J47" s="664">
        <v>311.07</v>
      </c>
      <c r="K47" s="677">
        <v>1</v>
      </c>
      <c r="L47" s="664">
        <v>6</v>
      </c>
      <c r="M47" s="665">
        <v>311.07</v>
      </c>
    </row>
    <row r="48" spans="1:13" ht="14.4" customHeight="1" x14ac:dyDescent="0.3">
      <c r="A48" s="660" t="s">
        <v>3096</v>
      </c>
      <c r="B48" s="661" t="s">
        <v>2949</v>
      </c>
      <c r="C48" s="661" t="s">
        <v>3297</v>
      </c>
      <c r="D48" s="661" t="s">
        <v>3298</v>
      </c>
      <c r="E48" s="661" t="s">
        <v>3299</v>
      </c>
      <c r="F48" s="664"/>
      <c r="G48" s="664"/>
      <c r="H48" s="677">
        <v>0</v>
      </c>
      <c r="I48" s="664">
        <v>2</v>
      </c>
      <c r="J48" s="664">
        <v>193.16</v>
      </c>
      <c r="K48" s="677">
        <v>1</v>
      </c>
      <c r="L48" s="664">
        <v>2</v>
      </c>
      <c r="M48" s="665">
        <v>193.16</v>
      </c>
    </row>
    <row r="49" spans="1:13" ht="14.4" customHeight="1" x14ac:dyDescent="0.3">
      <c r="A49" s="660" t="s">
        <v>3096</v>
      </c>
      <c r="B49" s="661" t="s">
        <v>2949</v>
      </c>
      <c r="C49" s="661" t="s">
        <v>3827</v>
      </c>
      <c r="D49" s="661" t="s">
        <v>3298</v>
      </c>
      <c r="E49" s="661" t="s">
        <v>1160</v>
      </c>
      <c r="F49" s="664"/>
      <c r="G49" s="664"/>
      <c r="H49" s="677">
        <v>0</v>
      </c>
      <c r="I49" s="664">
        <v>2</v>
      </c>
      <c r="J49" s="664">
        <v>386.28</v>
      </c>
      <c r="K49" s="677">
        <v>1</v>
      </c>
      <c r="L49" s="664">
        <v>2</v>
      </c>
      <c r="M49" s="665">
        <v>386.28</v>
      </c>
    </row>
    <row r="50" spans="1:13" ht="14.4" customHeight="1" x14ac:dyDescent="0.3">
      <c r="A50" s="660" t="s">
        <v>3096</v>
      </c>
      <c r="B50" s="661" t="s">
        <v>2949</v>
      </c>
      <c r="C50" s="661" t="s">
        <v>1824</v>
      </c>
      <c r="D50" s="661" t="s">
        <v>2950</v>
      </c>
      <c r="E50" s="661" t="s">
        <v>2951</v>
      </c>
      <c r="F50" s="664"/>
      <c r="G50" s="664"/>
      <c r="H50" s="677">
        <v>0</v>
      </c>
      <c r="I50" s="664">
        <v>5</v>
      </c>
      <c r="J50" s="664">
        <v>630.45000000000005</v>
      </c>
      <c r="K50" s="677">
        <v>1</v>
      </c>
      <c r="L50" s="664">
        <v>5</v>
      </c>
      <c r="M50" s="665">
        <v>630.45000000000005</v>
      </c>
    </row>
    <row r="51" spans="1:13" ht="14.4" customHeight="1" x14ac:dyDescent="0.3">
      <c r="A51" s="660" t="s">
        <v>3096</v>
      </c>
      <c r="B51" s="661" t="s">
        <v>2949</v>
      </c>
      <c r="C51" s="661" t="s">
        <v>1751</v>
      </c>
      <c r="D51" s="661" t="s">
        <v>2952</v>
      </c>
      <c r="E51" s="661" t="s">
        <v>1160</v>
      </c>
      <c r="F51" s="664"/>
      <c r="G51" s="664"/>
      <c r="H51" s="677">
        <v>0</v>
      </c>
      <c r="I51" s="664">
        <v>14</v>
      </c>
      <c r="J51" s="664">
        <v>2703.96</v>
      </c>
      <c r="K51" s="677">
        <v>1</v>
      </c>
      <c r="L51" s="664">
        <v>14</v>
      </c>
      <c r="M51" s="665">
        <v>2703.96</v>
      </c>
    </row>
    <row r="52" spans="1:13" ht="14.4" customHeight="1" x14ac:dyDescent="0.3">
      <c r="A52" s="660" t="s">
        <v>3096</v>
      </c>
      <c r="B52" s="661" t="s">
        <v>2953</v>
      </c>
      <c r="C52" s="661" t="s">
        <v>1856</v>
      </c>
      <c r="D52" s="661" t="s">
        <v>1664</v>
      </c>
      <c r="E52" s="661" t="s">
        <v>1857</v>
      </c>
      <c r="F52" s="664"/>
      <c r="G52" s="664"/>
      <c r="H52" s="677">
        <v>0</v>
      </c>
      <c r="I52" s="664">
        <v>3</v>
      </c>
      <c r="J52" s="664">
        <v>1875.87</v>
      </c>
      <c r="K52" s="677">
        <v>1</v>
      </c>
      <c r="L52" s="664">
        <v>3</v>
      </c>
      <c r="M52" s="665">
        <v>1875.87</v>
      </c>
    </row>
    <row r="53" spans="1:13" ht="14.4" customHeight="1" x14ac:dyDescent="0.3">
      <c r="A53" s="660" t="s">
        <v>3096</v>
      </c>
      <c r="B53" s="661" t="s">
        <v>2953</v>
      </c>
      <c r="C53" s="661" t="s">
        <v>1716</v>
      </c>
      <c r="D53" s="661" t="s">
        <v>1717</v>
      </c>
      <c r="E53" s="661" t="s">
        <v>1665</v>
      </c>
      <c r="F53" s="664"/>
      <c r="G53" s="664"/>
      <c r="H53" s="677">
        <v>0</v>
      </c>
      <c r="I53" s="664">
        <v>7</v>
      </c>
      <c r="J53" s="664">
        <v>12247.830000000002</v>
      </c>
      <c r="K53" s="677">
        <v>1</v>
      </c>
      <c r="L53" s="664">
        <v>7</v>
      </c>
      <c r="M53" s="665">
        <v>12247.830000000002</v>
      </c>
    </row>
    <row r="54" spans="1:13" ht="14.4" customHeight="1" x14ac:dyDescent="0.3">
      <c r="A54" s="660" t="s">
        <v>3096</v>
      </c>
      <c r="B54" s="661" t="s">
        <v>2953</v>
      </c>
      <c r="C54" s="661" t="s">
        <v>1720</v>
      </c>
      <c r="D54" s="661" t="s">
        <v>1717</v>
      </c>
      <c r="E54" s="661" t="s">
        <v>1668</v>
      </c>
      <c r="F54" s="664"/>
      <c r="G54" s="664"/>
      <c r="H54" s="677">
        <v>0</v>
      </c>
      <c r="I54" s="664">
        <v>9</v>
      </c>
      <c r="J54" s="664">
        <v>20996.28</v>
      </c>
      <c r="K54" s="677">
        <v>1</v>
      </c>
      <c r="L54" s="664">
        <v>9</v>
      </c>
      <c r="M54" s="665">
        <v>20996.28</v>
      </c>
    </row>
    <row r="55" spans="1:13" ht="14.4" customHeight="1" x14ac:dyDescent="0.3">
      <c r="A55" s="660" t="s">
        <v>3096</v>
      </c>
      <c r="B55" s="661" t="s">
        <v>2953</v>
      </c>
      <c r="C55" s="661" t="s">
        <v>1723</v>
      </c>
      <c r="D55" s="661" t="s">
        <v>1717</v>
      </c>
      <c r="E55" s="661" t="s">
        <v>1671</v>
      </c>
      <c r="F55" s="664"/>
      <c r="G55" s="664"/>
      <c r="H55" s="677">
        <v>0</v>
      </c>
      <c r="I55" s="664">
        <v>6</v>
      </c>
      <c r="J55" s="664">
        <v>17496.96</v>
      </c>
      <c r="K55" s="677">
        <v>1</v>
      </c>
      <c r="L55" s="664">
        <v>6</v>
      </c>
      <c r="M55" s="665">
        <v>17496.96</v>
      </c>
    </row>
    <row r="56" spans="1:13" ht="14.4" customHeight="1" x14ac:dyDescent="0.3">
      <c r="A56" s="660" t="s">
        <v>3096</v>
      </c>
      <c r="B56" s="661" t="s">
        <v>2954</v>
      </c>
      <c r="C56" s="661" t="s">
        <v>1909</v>
      </c>
      <c r="D56" s="661" t="s">
        <v>1910</v>
      </c>
      <c r="E56" s="661" t="s">
        <v>1911</v>
      </c>
      <c r="F56" s="664"/>
      <c r="G56" s="664"/>
      <c r="H56" s="677">
        <v>0</v>
      </c>
      <c r="I56" s="664">
        <v>27</v>
      </c>
      <c r="J56" s="664">
        <v>3795.44</v>
      </c>
      <c r="K56" s="677">
        <v>1</v>
      </c>
      <c r="L56" s="664">
        <v>27</v>
      </c>
      <c r="M56" s="665">
        <v>3795.44</v>
      </c>
    </row>
    <row r="57" spans="1:13" ht="14.4" customHeight="1" x14ac:dyDescent="0.3">
      <c r="A57" s="660" t="s">
        <v>3096</v>
      </c>
      <c r="B57" s="661" t="s">
        <v>2954</v>
      </c>
      <c r="C57" s="661" t="s">
        <v>604</v>
      </c>
      <c r="D57" s="661" t="s">
        <v>605</v>
      </c>
      <c r="E57" s="661" t="s">
        <v>606</v>
      </c>
      <c r="F57" s="664">
        <v>1</v>
      </c>
      <c r="G57" s="664">
        <v>104.66</v>
      </c>
      <c r="H57" s="677">
        <v>7.1428571428571425E-2</v>
      </c>
      <c r="I57" s="664">
        <v>13</v>
      </c>
      <c r="J57" s="664">
        <v>1360.58</v>
      </c>
      <c r="K57" s="677">
        <v>0.92857142857142849</v>
      </c>
      <c r="L57" s="664">
        <v>14</v>
      </c>
      <c r="M57" s="665">
        <v>1465.24</v>
      </c>
    </row>
    <row r="58" spans="1:13" ht="14.4" customHeight="1" x14ac:dyDescent="0.3">
      <c r="A58" s="660" t="s">
        <v>3096</v>
      </c>
      <c r="B58" s="661" t="s">
        <v>2954</v>
      </c>
      <c r="C58" s="661" t="s">
        <v>3454</v>
      </c>
      <c r="D58" s="661" t="s">
        <v>3327</v>
      </c>
      <c r="E58" s="661" t="s">
        <v>606</v>
      </c>
      <c r="F58" s="664">
        <v>3</v>
      </c>
      <c r="G58" s="664">
        <v>0</v>
      </c>
      <c r="H58" s="677"/>
      <c r="I58" s="664"/>
      <c r="J58" s="664"/>
      <c r="K58" s="677"/>
      <c r="L58" s="664">
        <v>3</v>
      </c>
      <c r="M58" s="665">
        <v>0</v>
      </c>
    </row>
    <row r="59" spans="1:13" ht="14.4" customHeight="1" x14ac:dyDescent="0.3">
      <c r="A59" s="660" t="s">
        <v>3096</v>
      </c>
      <c r="B59" s="661" t="s">
        <v>2954</v>
      </c>
      <c r="C59" s="661" t="s">
        <v>3229</v>
      </c>
      <c r="D59" s="661" t="s">
        <v>1910</v>
      </c>
      <c r="E59" s="661" t="s">
        <v>3230</v>
      </c>
      <c r="F59" s="664"/>
      <c r="G59" s="664"/>
      <c r="H59" s="677">
        <v>0</v>
      </c>
      <c r="I59" s="664">
        <v>1</v>
      </c>
      <c r="J59" s="664">
        <v>195.36</v>
      </c>
      <c r="K59" s="677">
        <v>1</v>
      </c>
      <c r="L59" s="664">
        <v>1</v>
      </c>
      <c r="M59" s="665">
        <v>195.36</v>
      </c>
    </row>
    <row r="60" spans="1:13" ht="14.4" customHeight="1" x14ac:dyDescent="0.3">
      <c r="A60" s="660" t="s">
        <v>3096</v>
      </c>
      <c r="B60" s="661" t="s">
        <v>2955</v>
      </c>
      <c r="C60" s="661" t="s">
        <v>1755</v>
      </c>
      <c r="D60" s="661" t="s">
        <v>1756</v>
      </c>
      <c r="E60" s="661" t="s">
        <v>2956</v>
      </c>
      <c r="F60" s="664"/>
      <c r="G60" s="664"/>
      <c r="H60" s="677">
        <v>0</v>
      </c>
      <c r="I60" s="664">
        <v>29</v>
      </c>
      <c r="J60" s="664">
        <v>61434.180000000008</v>
      </c>
      <c r="K60" s="677">
        <v>1</v>
      </c>
      <c r="L60" s="664">
        <v>29</v>
      </c>
      <c r="M60" s="665">
        <v>61434.180000000008</v>
      </c>
    </row>
    <row r="61" spans="1:13" ht="14.4" customHeight="1" x14ac:dyDescent="0.3">
      <c r="A61" s="660" t="s">
        <v>3096</v>
      </c>
      <c r="B61" s="661" t="s">
        <v>2955</v>
      </c>
      <c r="C61" s="661" t="s">
        <v>3852</v>
      </c>
      <c r="D61" s="661" t="s">
        <v>3307</v>
      </c>
      <c r="E61" s="661" t="s">
        <v>3853</v>
      </c>
      <c r="F61" s="664"/>
      <c r="G61" s="664"/>
      <c r="H61" s="677">
        <v>0</v>
      </c>
      <c r="I61" s="664">
        <v>3</v>
      </c>
      <c r="J61" s="664">
        <v>6355.2899999999991</v>
      </c>
      <c r="K61" s="677">
        <v>1</v>
      </c>
      <c r="L61" s="664">
        <v>3</v>
      </c>
      <c r="M61" s="665">
        <v>6355.2899999999991</v>
      </c>
    </row>
    <row r="62" spans="1:13" ht="14.4" customHeight="1" x14ac:dyDescent="0.3">
      <c r="A62" s="660" t="s">
        <v>3096</v>
      </c>
      <c r="B62" s="661" t="s">
        <v>2959</v>
      </c>
      <c r="C62" s="661" t="s">
        <v>1627</v>
      </c>
      <c r="D62" s="661" t="s">
        <v>1628</v>
      </c>
      <c r="E62" s="661" t="s">
        <v>2960</v>
      </c>
      <c r="F62" s="664"/>
      <c r="G62" s="664"/>
      <c r="H62" s="677">
        <v>0</v>
      </c>
      <c r="I62" s="664">
        <v>18</v>
      </c>
      <c r="J62" s="664">
        <v>1355.04</v>
      </c>
      <c r="K62" s="677">
        <v>1</v>
      </c>
      <c r="L62" s="664">
        <v>18</v>
      </c>
      <c r="M62" s="665">
        <v>1355.04</v>
      </c>
    </row>
    <row r="63" spans="1:13" ht="14.4" customHeight="1" x14ac:dyDescent="0.3">
      <c r="A63" s="660" t="s">
        <v>3096</v>
      </c>
      <c r="B63" s="661" t="s">
        <v>2963</v>
      </c>
      <c r="C63" s="661" t="s">
        <v>1138</v>
      </c>
      <c r="D63" s="661" t="s">
        <v>1139</v>
      </c>
      <c r="E63" s="661" t="s">
        <v>1140</v>
      </c>
      <c r="F63" s="664"/>
      <c r="G63" s="664"/>
      <c r="H63" s="677">
        <v>0</v>
      </c>
      <c r="I63" s="664">
        <v>1</v>
      </c>
      <c r="J63" s="664">
        <v>112.45</v>
      </c>
      <c r="K63" s="677">
        <v>1</v>
      </c>
      <c r="L63" s="664">
        <v>1</v>
      </c>
      <c r="M63" s="665">
        <v>112.45</v>
      </c>
    </row>
    <row r="64" spans="1:13" ht="14.4" customHeight="1" x14ac:dyDescent="0.3">
      <c r="A64" s="660" t="s">
        <v>3096</v>
      </c>
      <c r="B64" s="661" t="s">
        <v>2963</v>
      </c>
      <c r="C64" s="661" t="s">
        <v>3219</v>
      </c>
      <c r="D64" s="661" t="s">
        <v>863</v>
      </c>
      <c r="E64" s="661" t="s">
        <v>1156</v>
      </c>
      <c r="F64" s="664">
        <v>1</v>
      </c>
      <c r="G64" s="664">
        <v>0</v>
      </c>
      <c r="H64" s="677"/>
      <c r="I64" s="664"/>
      <c r="J64" s="664"/>
      <c r="K64" s="677"/>
      <c r="L64" s="664">
        <v>1</v>
      </c>
      <c r="M64" s="665">
        <v>0</v>
      </c>
    </row>
    <row r="65" spans="1:13" ht="14.4" customHeight="1" x14ac:dyDescent="0.3">
      <c r="A65" s="660" t="s">
        <v>3096</v>
      </c>
      <c r="B65" s="661" t="s">
        <v>2963</v>
      </c>
      <c r="C65" s="661" t="s">
        <v>2250</v>
      </c>
      <c r="D65" s="661" t="s">
        <v>2251</v>
      </c>
      <c r="E65" s="661" t="s">
        <v>1299</v>
      </c>
      <c r="F65" s="664">
        <v>2</v>
      </c>
      <c r="G65" s="664">
        <v>67.459999999999994</v>
      </c>
      <c r="H65" s="677">
        <v>1</v>
      </c>
      <c r="I65" s="664"/>
      <c r="J65" s="664"/>
      <c r="K65" s="677">
        <v>0</v>
      </c>
      <c r="L65" s="664">
        <v>2</v>
      </c>
      <c r="M65" s="665">
        <v>67.459999999999994</v>
      </c>
    </row>
    <row r="66" spans="1:13" ht="14.4" customHeight="1" x14ac:dyDescent="0.3">
      <c r="A66" s="660" t="s">
        <v>3096</v>
      </c>
      <c r="B66" s="661" t="s">
        <v>2964</v>
      </c>
      <c r="C66" s="661" t="s">
        <v>3847</v>
      </c>
      <c r="D66" s="661" t="s">
        <v>3391</v>
      </c>
      <c r="E66" s="661" t="s">
        <v>2981</v>
      </c>
      <c r="F66" s="664">
        <v>1</v>
      </c>
      <c r="G66" s="664">
        <v>124.32</v>
      </c>
      <c r="H66" s="677">
        <v>1</v>
      </c>
      <c r="I66" s="664"/>
      <c r="J66" s="664"/>
      <c r="K66" s="677">
        <v>0</v>
      </c>
      <c r="L66" s="664">
        <v>1</v>
      </c>
      <c r="M66" s="665">
        <v>124.32</v>
      </c>
    </row>
    <row r="67" spans="1:13" ht="14.4" customHeight="1" x14ac:dyDescent="0.3">
      <c r="A67" s="660" t="s">
        <v>3096</v>
      </c>
      <c r="B67" s="661" t="s">
        <v>2964</v>
      </c>
      <c r="C67" s="661" t="s">
        <v>1693</v>
      </c>
      <c r="D67" s="661" t="s">
        <v>1694</v>
      </c>
      <c r="E67" s="661" t="s">
        <v>1695</v>
      </c>
      <c r="F67" s="664"/>
      <c r="G67" s="664"/>
      <c r="H67" s="677">
        <v>0</v>
      </c>
      <c r="I67" s="664">
        <v>1</v>
      </c>
      <c r="J67" s="664">
        <v>41.89</v>
      </c>
      <c r="K67" s="677">
        <v>1</v>
      </c>
      <c r="L67" s="664">
        <v>1</v>
      </c>
      <c r="M67" s="665">
        <v>41.89</v>
      </c>
    </row>
    <row r="68" spans="1:13" ht="14.4" customHeight="1" x14ac:dyDescent="0.3">
      <c r="A68" s="660" t="s">
        <v>3096</v>
      </c>
      <c r="B68" s="661" t="s">
        <v>2964</v>
      </c>
      <c r="C68" s="661" t="s">
        <v>1697</v>
      </c>
      <c r="D68" s="661" t="s">
        <v>1694</v>
      </c>
      <c r="E68" s="661" t="s">
        <v>1698</v>
      </c>
      <c r="F68" s="664"/>
      <c r="G68" s="664"/>
      <c r="H68" s="677">
        <v>0</v>
      </c>
      <c r="I68" s="664">
        <v>1</v>
      </c>
      <c r="J68" s="664">
        <v>146.63</v>
      </c>
      <c r="K68" s="677">
        <v>1</v>
      </c>
      <c r="L68" s="664">
        <v>1</v>
      </c>
      <c r="M68" s="665">
        <v>146.63</v>
      </c>
    </row>
    <row r="69" spans="1:13" ht="14.4" customHeight="1" x14ac:dyDescent="0.3">
      <c r="A69" s="660" t="s">
        <v>3096</v>
      </c>
      <c r="B69" s="661" t="s">
        <v>2965</v>
      </c>
      <c r="C69" s="661" t="s">
        <v>3117</v>
      </c>
      <c r="D69" s="661" t="s">
        <v>3118</v>
      </c>
      <c r="E69" s="661" t="s">
        <v>3119</v>
      </c>
      <c r="F69" s="664">
        <v>4</v>
      </c>
      <c r="G69" s="664">
        <v>125.72</v>
      </c>
      <c r="H69" s="677">
        <v>1</v>
      </c>
      <c r="I69" s="664"/>
      <c r="J69" s="664"/>
      <c r="K69" s="677">
        <v>0</v>
      </c>
      <c r="L69" s="664">
        <v>4</v>
      </c>
      <c r="M69" s="665">
        <v>125.72</v>
      </c>
    </row>
    <row r="70" spans="1:13" ht="14.4" customHeight="1" x14ac:dyDescent="0.3">
      <c r="A70" s="660" t="s">
        <v>3096</v>
      </c>
      <c r="B70" s="661" t="s">
        <v>2965</v>
      </c>
      <c r="C70" s="661" t="s">
        <v>1684</v>
      </c>
      <c r="D70" s="661" t="s">
        <v>631</v>
      </c>
      <c r="E70" s="661" t="s">
        <v>1082</v>
      </c>
      <c r="F70" s="664"/>
      <c r="G70" s="664"/>
      <c r="H70" s="677">
        <v>0</v>
      </c>
      <c r="I70" s="664">
        <v>40</v>
      </c>
      <c r="J70" s="664">
        <v>1795.6000000000001</v>
      </c>
      <c r="K70" s="677">
        <v>1</v>
      </c>
      <c r="L70" s="664">
        <v>40</v>
      </c>
      <c r="M70" s="665">
        <v>1795.6000000000001</v>
      </c>
    </row>
    <row r="71" spans="1:13" ht="14.4" customHeight="1" x14ac:dyDescent="0.3">
      <c r="A71" s="660" t="s">
        <v>3096</v>
      </c>
      <c r="B71" s="661" t="s">
        <v>2965</v>
      </c>
      <c r="C71" s="661" t="s">
        <v>2588</v>
      </c>
      <c r="D71" s="661" t="s">
        <v>2589</v>
      </c>
      <c r="E71" s="661" t="s">
        <v>2590</v>
      </c>
      <c r="F71" s="664"/>
      <c r="G71" s="664"/>
      <c r="H71" s="677">
        <v>0</v>
      </c>
      <c r="I71" s="664">
        <v>3</v>
      </c>
      <c r="J71" s="664">
        <v>180.06</v>
      </c>
      <c r="K71" s="677">
        <v>1</v>
      </c>
      <c r="L71" s="664">
        <v>3</v>
      </c>
      <c r="M71" s="665">
        <v>180.06</v>
      </c>
    </row>
    <row r="72" spans="1:13" ht="14.4" customHeight="1" x14ac:dyDescent="0.3">
      <c r="A72" s="660" t="s">
        <v>3096</v>
      </c>
      <c r="B72" s="661" t="s">
        <v>2965</v>
      </c>
      <c r="C72" s="661" t="s">
        <v>3207</v>
      </c>
      <c r="D72" s="661" t="s">
        <v>3208</v>
      </c>
      <c r="E72" s="661" t="s">
        <v>1082</v>
      </c>
      <c r="F72" s="664">
        <v>11</v>
      </c>
      <c r="G72" s="664">
        <v>493.79</v>
      </c>
      <c r="H72" s="677">
        <v>1</v>
      </c>
      <c r="I72" s="664"/>
      <c r="J72" s="664"/>
      <c r="K72" s="677">
        <v>0</v>
      </c>
      <c r="L72" s="664">
        <v>11</v>
      </c>
      <c r="M72" s="665">
        <v>493.79</v>
      </c>
    </row>
    <row r="73" spans="1:13" ht="14.4" customHeight="1" x14ac:dyDescent="0.3">
      <c r="A73" s="660" t="s">
        <v>3096</v>
      </c>
      <c r="B73" s="661" t="s">
        <v>2966</v>
      </c>
      <c r="C73" s="661" t="s">
        <v>1780</v>
      </c>
      <c r="D73" s="661" t="s">
        <v>1781</v>
      </c>
      <c r="E73" s="661" t="s">
        <v>1782</v>
      </c>
      <c r="F73" s="664"/>
      <c r="G73" s="664"/>
      <c r="H73" s="677">
        <v>0</v>
      </c>
      <c r="I73" s="664">
        <v>1</v>
      </c>
      <c r="J73" s="664">
        <v>25.07</v>
      </c>
      <c r="K73" s="677">
        <v>1</v>
      </c>
      <c r="L73" s="664">
        <v>1</v>
      </c>
      <c r="M73" s="665">
        <v>25.07</v>
      </c>
    </row>
    <row r="74" spans="1:13" ht="14.4" customHeight="1" x14ac:dyDescent="0.3">
      <c r="A74" s="660" t="s">
        <v>3096</v>
      </c>
      <c r="B74" s="661" t="s">
        <v>2966</v>
      </c>
      <c r="C74" s="661" t="s">
        <v>1784</v>
      </c>
      <c r="D74" s="661" t="s">
        <v>1785</v>
      </c>
      <c r="E74" s="661" t="s">
        <v>1786</v>
      </c>
      <c r="F74" s="664"/>
      <c r="G74" s="664"/>
      <c r="H74" s="677">
        <v>0</v>
      </c>
      <c r="I74" s="664">
        <v>2</v>
      </c>
      <c r="J74" s="664">
        <v>89.78</v>
      </c>
      <c r="K74" s="677">
        <v>1</v>
      </c>
      <c r="L74" s="664">
        <v>2</v>
      </c>
      <c r="M74" s="665">
        <v>89.78</v>
      </c>
    </row>
    <row r="75" spans="1:13" ht="14.4" customHeight="1" x14ac:dyDescent="0.3">
      <c r="A75" s="660" t="s">
        <v>3096</v>
      </c>
      <c r="B75" s="661" t="s">
        <v>4538</v>
      </c>
      <c r="C75" s="661" t="s">
        <v>3610</v>
      </c>
      <c r="D75" s="661" t="s">
        <v>3611</v>
      </c>
      <c r="E75" s="661" t="s">
        <v>1299</v>
      </c>
      <c r="F75" s="664">
        <v>3</v>
      </c>
      <c r="G75" s="664">
        <v>219.57</v>
      </c>
      <c r="H75" s="677">
        <v>1</v>
      </c>
      <c r="I75" s="664"/>
      <c r="J75" s="664"/>
      <c r="K75" s="677">
        <v>0</v>
      </c>
      <c r="L75" s="664">
        <v>3</v>
      </c>
      <c r="M75" s="665">
        <v>219.57</v>
      </c>
    </row>
    <row r="76" spans="1:13" ht="14.4" customHeight="1" x14ac:dyDescent="0.3">
      <c r="A76" s="660" t="s">
        <v>3096</v>
      </c>
      <c r="B76" s="661" t="s">
        <v>2967</v>
      </c>
      <c r="C76" s="661" t="s">
        <v>3837</v>
      </c>
      <c r="D76" s="661" t="s">
        <v>1165</v>
      </c>
      <c r="E76" s="661" t="s">
        <v>2259</v>
      </c>
      <c r="F76" s="664"/>
      <c r="G76" s="664"/>
      <c r="H76" s="677">
        <v>0</v>
      </c>
      <c r="I76" s="664">
        <v>1</v>
      </c>
      <c r="J76" s="664">
        <v>270.69</v>
      </c>
      <c r="K76" s="677">
        <v>1</v>
      </c>
      <c r="L76" s="664">
        <v>1</v>
      </c>
      <c r="M76" s="665">
        <v>270.69</v>
      </c>
    </row>
    <row r="77" spans="1:13" ht="14.4" customHeight="1" x14ac:dyDescent="0.3">
      <c r="A77" s="660" t="s">
        <v>3096</v>
      </c>
      <c r="B77" s="661" t="s">
        <v>2968</v>
      </c>
      <c r="C77" s="661" t="s">
        <v>3250</v>
      </c>
      <c r="D77" s="661" t="s">
        <v>3251</v>
      </c>
      <c r="E77" s="661" t="s">
        <v>1166</v>
      </c>
      <c r="F77" s="664"/>
      <c r="G77" s="664"/>
      <c r="H77" s="677">
        <v>0</v>
      </c>
      <c r="I77" s="664">
        <v>1</v>
      </c>
      <c r="J77" s="664">
        <v>41.53</v>
      </c>
      <c r="K77" s="677">
        <v>1</v>
      </c>
      <c r="L77" s="664">
        <v>1</v>
      </c>
      <c r="M77" s="665">
        <v>41.53</v>
      </c>
    </row>
    <row r="78" spans="1:13" ht="14.4" customHeight="1" x14ac:dyDescent="0.3">
      <c r="A78" s="660" t="s">
        <v>3096</v>
      </c>
      <c r="B78" s="661" t="s">
        <v>2968</v>
      </c>
      <c r="C78" s="661" t="s">
        <v>1831</v>
      </c>
      <c r="D78" s="661" t="s">
        <v>1832</v>
      </c>
      <c r="E78" s="661" t="s">
        <v>1833</v>
      </c>
      <c r="F78" s="664"/>
      <c r="G78" s="664"/>
      <c r="H78" s="677">
        <v>0</v>
      </c>
      <c r="I78" s="664">
        <v>20</v>
      </c>
      <c r="J78" s="664">
        <v>1107.6000000000001</v>
      </c>
      <c r="K78" s="677">
        <v>1</v>
      </c>
      <c r="L78" s="664">
        <v>20</v>
      </c>
      <c r="M78" s="665">
        <v>1107.6000000000001</v>
      </c>
    </row>
    <row r="79" spans="1:13" ht="14.4" customHeight="1" x14ac:dyDescent="0.3">
      <c r="A79" s="660" t="s">
        <v>3096</v>
      </c>
      <c r="B79" s="661" t="s">
        <v>4539</v>
      </c>
      <c r="C79" s="661" t="s">
        <v>3943</v>
      </c>
      <c r="D79" s="661" t="s">
        <v>3293</v>
      </c>
      <c r="E79" s="661" t="s">
        <v>3944</v>
      </c>
      <c r="F79" s="664"/>
      <c r="G79" s="664"/>
      <c r="H79" s="677">
        <v>0</v>
      </c>
      <c r="I79" s="664">
        <v>1</v>
      </c>
      <c r="J79" s="664">
        <v>262.95</v>
      </c>
      <c r="K79" s="677">
        <v>1</v>
      </c>
      <c r="L79" s="664">
        <v>1</v>
      </c>
      <c r="M79" s="665">
        <v>262.95</v>
      </c>
    </row>
    <row r="80" spans="1:13" ht="14.4" customHeight="1" x14ac:dyDescent="0.3">
      <c r="A80" s="660" t="s">
        <v>3096</v>
      </c>
      <c r="B80" s="661" t="s">
        <v>4539</v>
      </c>
      <c r="C80" s="661" t="s">
        <v>3292</v>
      </c>
      <c r="D80" s="661" t="s">
        <v>3293</v>
      </c>
      <c r="E80" s="661" t="s">
        <v>3294</v>
      </c>
      <c r="F80" s="664"/>
      <c r="G80" s="664"/>
      <c r="H80" s="677">
        <v>0</v>
      </c>
      <c r="I80" s="664">
        <v>2</v>
      </c>
      <c r="J80" s="664">
        <v>1051.76</v>
      </c>
      <c r="K80" s="677">
        <v>1</v>
      </c>
      <c r="L80" s="664">
        <v>2</v>
      </c>
      <c r="M80" s="665">
        <v>1051.76</v>
      </c>
    </row>
    <row r="81" spans="1:13" ht="14.4" customHeight="1" x14ac:dyDescent="0.3">
      <c r="A81" s="660" t="s">
        <v>3096</v>
      </c>
      <c r="B81" s="661" t="s">
        <v>4540</v>
      </c>
      <c r="C81" s="661" t="s">
        <v>3898</v>
      </c>
      <c r="D81" s="661" t="s">
        <v>3899</v>
      </c>
      <c r="E81" s="661" t="s">
        <v>2259</v>
      </c>
      <c r="F81" s="664"/>
      <c r="G81" s="664"/>
      <c r="H81" s="677">
        <v>0</v>
      </c>
      <c r="I81" s="664">
        <v>1</v>
      </c>
      <c r="J81" s="664">
        <v>84.1</v>
      </c>
      <c r="K81" s="677">
        <v>1</v>
      </c>
      <c r="L81" s="664">
        <v>1</v>
      </c>
      <c r="M81" s="665">
        <v>84.1</v>
      </c>
    </row>
    <row r="82" spans="1:13" ht="14.4" customHeight="1" x14ac:dyDescent="0.3">
      <c r="A82" s="660" t="s">
        <v>3096</v>
      </c>
      <c r="B82" s="661" t="s">
        <v>4537</v>
      </c>
      <c r="C82" s="661" t="s">
        <v>3259</v>
      </c>
      <c r="D82" s="661" t="s">
        <v>3260</v>
      </c>
      <c r="E82" s="661" t="s">
        <v>614</v>
      </c>
      <c r="F82" s="664"/>
      <c r="G82" s="664"/>
      <c r="H82" s="677">
        <v>0</v>
      </c>
      <c r="I82" s="664">
        <v>2</v>
      </c>
      <c r="J82" s="664">
        <v>100.94</v>
      </c>
      <c r="K82" s="677">
        <v>1</v>
      </c>
      <c r="L82" s="664">
        <v>2</v>
      </c>
      <c r="M82" s="665">
        <v>100.94</v>
      </c>
    </row>
    <row r="83" spans="1:13" ht="14.4" customHeight="1" x14ac:dyDescent="0.3">
      <c r="A83" s="660" t="s">
        <v>3096</v>
      </c>
      <c r="B83" s="661" t="s">
        <v>4537</v>
      </c>
      <c r="C83" s="661" t="s">
        <v>3913</v>
      </c>
      <c r="D83" s="661" t="s">
        <v>3534</v>
      </c>
      <c r="E83" s="661" t="s">
        <v>1918</v>
      </c>
      <c r="F83" s="664">
        <v>1</v>
      </c>
      <c r="G83" s="664">
        <v>202.25</v>
      </c>
      <c r="H83" s="677">
        <v>1</v>
      </c>
      <c r="I83" s="664"/>
      <c r="J83" s="664"/>
      <c r="K83" s="677">
        <v>0</v>
      </c>
      <c r="L83" s="664">
        <v>1</v>
      </c>
      <c r="M83" s="665">
        <v>202.25</v>
      </c>
    </row>
    <row r="84" spans="1:13" ht="14.4" customHeight="1" x14ac:dyDescent="0.3">
      <c r="A84" s="660" t="s">
        <v>3096</v>
      </c>
      <c r="B84" s="661" t="s">
        <v>2971</v>
      </c>
      <c r="C84" s="661" t="s">
        <v>1641</v>
      </c>
      <c r="D84" s="661" t="s">
        <v>2972</v>
      </c>
      <c r="E84" s="661" t="s">
        <v>1166</v>
      </c>
      <c r="F84" s="664"/>
      <c r="G84" s="664"/>
      <c r="H84" s="677">
        <v>0</v>
      </c>
      <c r="I84" s="664">
        <v>22</v>
      </c>
      <c r="J84" s="664">
        <v>2559.34</v>
      </c>
      <c r="K84" s="677">
        <v>1</v>
      </c>
      <c r="L84" s="664">
        <v>22</v>
      </c>
      <c r="M84" s="665">
        <v>2559.34</v>
      </c>
    </row>
    <row r="85" spans="1:13" ht="14.4" customHeight="1" x14ac:dyDescent="0.3">
      <c r="A85" s="660" t="s">
        <v>3096</v>
      </c>
      <c r="B85" s="661" t="s">
        <v>2971</v>
      </c>
      <c r="C85" s="661" t="s">
        <v>3268</v>
      </c>
      <c r="D85" s="661" t="s">
        <v>1616</v>
      </c>
      <c r="E85" s="661" t="s">
        <v>3143</v>
      </c>
      <c r="F85" s="664"/>
      <c r="G85" s="664"/>
      <c r="H85" s="677">
        <v>0</v>
      </c>
      <c r="I85" s="664">
        <v>8</v>
      </c>
      <c r="J85" s="664">
        <v>244.29</v>
      </c>
      <c r="K85" s="677">
        <v>1</v>
      </c>
      <c r="L85" s="664">
        <v>8</v>
      </c>
      <c r="M85" s="665">
        <v>244.29</v>
      </c>
    </row>
    <row r="86" spans="1:13" ht="14.4" customHeight="1" x14ac:dyDescent="0.3">
      <c r="A86" s="660" t="s">
        <v>3096</v>
      </c>
      <c r="B86" s="661" t="s">
        <v>2971</v>
      </c>
      <c r="C86" s="661" t="s">
        <v>1708</v>
      </c>
      <c r="D86" s="661" t="s">
        <v>2973</v>
      </c>
      <c r="E86" s="661" t="s">
        <v>1078</v>
      </c>
      <c r="F86" s="664"/>
      <c r="G86" s="664"/>
      <c r="H86" s="677">
        <v>0</v>
      </c>
      <c r="I86" s="664">
        <v>17</v>
      </c>
      <c r="J86" s="664">
        <v>1061.3900000000001</v>
      </c>
      <c r="K86" s="677">
        <v>1</v>
      </c>
      <c r="L86" s="664">
        <v>17</v>
      </c>
      <c r="M86" s="665">
        <v>1061.3900000000001</v>
      </c>
    </row>
    <row r="87" spans="1:13" ht="14.4" customHeight="1" x14ac:dyDescent="0.3">
      <c r="A87" s="660" t="s">
        <v>3096</v>
      </c>
      <c r="B87" s="661" t="s">
        <v>2971</v>
      </c>
      <c r="C87" s="661" t="s">
        <v>3269</v>
      </c>
      <c r="D87" s="661" t="s">
        <v>3270</v>
      </c>
      <c r="E87" s="661" t="s">
        <v>3143</v>
      </c>
      <c r="F87" s="664">
        <v>1</v>
      </c>
      <c r="G87" s="664">
        <v>33.72</v>
      </c>
      <c r="H87" s="677">
        <v>1</v>
      </c>
      <c r="I87" s="664"/>
      <c r="J87" s="664"/>
      <c r="K87" s="677">
        <v>0</v>
      </c>
      <c r="L87" s="664">
        <v>1</v>
      </c>
      <c r="M87" s="665">
        <v>33.72</v>
      </c>
    </row>
    <row r="88" spans="1:13" ht="14.4" customHeight="1" x14ac:dyDescent="0.3">
      <c r="A88" s="660" t="s">
        <v>3096</v>
      </c>
      <c r="B88" s="661" t="s">
        <v>2976</v>
      </c>
      <c r="C88" s="661" t="s">
        <v>3900</v>
      </c>
      <c r="D88" s="661" t="s">
        <v>3901</v>
      </c>
      <c r="E88" s="661" t="s">
        <v>3902</v>
      </c>
      <c r="F88" s="664"/>
      <c r="G88" s="664"/>
      <c r="H88" s="677">
        <v>0</v>
      </c>
      <c r="I88" s="664">
        <v>1</v>
      </c>
      <c r="J88" s="664">
        <v>431.14</v>
      </c>
      <c r="K88" s="677">
        <v>1</v>
      </c>
      <c r="L88" s="664">
        <v>1</v>
      </c>
      <c r="M88" s="665">
        <v>431.14</v>
      </c>
    </row>
    <row r="89" spans="1:13" ht="14.4" customHeight="1" x14ac:dyDescent="0.3">
      <c r="A89" s="660" t="s">
        <v>3096</v>
      </c>
      <c r="B89" s="661" t="s">
        <v>2976</v>
      </c>
      <c r="C89" s="661" t="s">
        <v>3903</v>
      </c>
      <c r="D89" s="661" t="s">
        <v>3901</v>
      </c>
      <c r="E89" s="661" t="s">
        <v>3902</v>
      </c>
      <c r="F89" s="664"/>
      <c r="G89" s="664"/>
      <c r="H89" s="677">
        <v>0</v>
      </c>
      <c r="I89" s="664">
        <v>1</v>
      </c>
      <c r="J89" s="664">
        <v>431.12</v>
      </c>
      <c r="K89" s="677">
        <v>1</v>
      </c>
      <c r="L89" s="664">
        <v>1</v>
      </c>
      <c r="M89" s="665">
        <v>431.12</v>
      </c>
    </row>
    <row r="90" spans="1:13" ht="14.4" customHeight="1" x14ac:dyDescent="0.3">
      <c r="A90" s="660" t="s">
        <v>3096</v>
      </c>
      <c r="B90" s="661" t="s">
        <v>2977</v>
      </c>
      <c r="C90" s="661" t="s">
        <v>1812</v>
      </c>
      <c r="D90" s="661" t="s">
        <v>1813</v>
      </c>
      <c r="E90" s="661" t="s">
        <v>1814</v>
      </c>
      <c r="F90" s="664"/>
      <c r="G90" s="664"/>
      <c r="H90" s="677">
        <v>0</v>
      </c>
      <c r="I90" s="664">
        <v>6</v>
      </c>
      <c r="J90" s="664">
        <v>862.23</v>
      </c>
      <c r="K90" s="677">
        <v>1</v>
      </c>
      <c r="L90" s="664">
        <v>6</v>
      </c>
      <c r="M90" s="665">
        <v>862.23</v>
      </c>
    </row>
    <row r="91" spans="1:13" ht="14.4" customHeight="1" x14ac:dyDescent="0.3">
      <c r="A91" s="660" t="s">
        <v>3096</v>
      </c>
      <c r="B91" s="661" t="s">
        <v>2977</v>
      </c>
      <c r="C91" s="661" t="s">
        <v>3933</v>
      </c>
      <c r="D91" s="661" t="s">
        <v>1813</v>
      </c>
      <c r="E91" s="661" t="s">
        <v>3190</v>
      </c>
      <c r="F91" s="664"/>
      <c r="G91" s="664"/>
      <c r="H91" s="677">
        <v>0</v>
      </c>
      <c r="I91" s="664">
        <v>1</v>
      </c>
      <c r="J91" s="664">
        <v>479.04</v>
      </c>
      <c r="K91" s="677">
        <v>1</v>
      </c>
      <c r="L91" s="664">
        <v>1</v>
      </c>
      <c r="M91" s="665">
        <v>479.04</v>
      </c>
    </row>
    <row r="92" spans="1:13" ht="14.4" customHeight="1" x14ac:dyDescent="0.3">
      <c r="A92" s="660" t="s">
        <v>3096</v>
      </c>
      <c r="B92" s="661" t="s">
        <v>2977</v>
      </c>
      <c r="C92" s="661" t="s">
        <v>3778</v>
      </c>
      <c r="D92" s="661" t="s">
        <v>3779</v>
      </c>
      <c r="E92" s="661" t="s">
        <v>3711</v>
      </c>
      <c r="F92" s="664">
        <v>3</v>
      </c>
      <c r="G92" s="664">
        <v>402.36</v>
      </c>
      <c r="H92" s="677">
        <v>1</v>
      </c>
      <c r="I92" s="664"/>
      <c r="J92" s="664"/>
      <c r="K92" s="677">
        <v>0</v>
      </c>
      <c r="L92" s="664">
        <v>3</v>
      </c>
      <c r="M92" s="665">
        <v>402.36</v>
      </c>
    </row>
    <row r="93" spans="1:13" ht="14.4" customHeight="1" x14ac:dyDescent="0.3">
      <c r="A93" s="660" t="s">
        <v>3096</v>
      </c>
      <c r="B93" s="661" t="s">
        <v>2977</v>
      </c>
      <c r="C93" s="661" t="s">
        <v>3934</v>
      </c>
      <c r="D93" s="661" t="s">
        <v>3779</v>
      </c>
      <c r="E93" s="661" t="s">
        <v>3935</v>
      </c>
      <c r="F93" s="664">
        <v>1</v>
      </c>
      <c r="G93" s="664">
        <v>402.37</v>
      </c>
      <c r="H93" s="677">
        <v>1</v>
      </c>
      <c r="I93" s="664"/>
      <c r="J93" s="664"/>
      <c r="K93" s="677">
        <v>0</v>
      </c>
      <c r="L93" s="664">
        <v>1</v>
      </c>
      <c r="M93" s="665">
        <v>402.37</v>
      </c>
    </row>
    <row r="94" spans="1:13" ht="14.4" customHeight="1" x14ac:dyDescent="0.3">
      <c r="A94" s="660" t="s">
        <v>3096</v>
      </c>
      <c r="B94" s="661" t="s">
        <v>2978</v>
      </c>
      <c r="C94" s="661" t="s">
        <v>1892</v>
      </c>
      <c r="D94" s="661" t="s">
        <v>1639</v>
      </c>
      <c r="E94" s="661" t="s">
        <v>1295</v>
      </c>
      <c r="F94" s="664"/>
      <c r="G94" s="664"/>
      <c r="H94" s="677">
        <v>0</v>
      </c>
      <c r="I94" s="664">
        <v>3</v>
      </c>
      <c r="J94" s="664">
        <v>243.99</v>
      </c>
      <c r="K94" s="677">
        <v>1</v>
      </c>
      <c r="L94" s="664">
        <v>3</v>
      </c>
      <c r="M94" s="665">
        <v>243.99</v>
      </c>
    </row>
    <row r="95" spans="1:13" ht="14.4" customHeight="1" x14ac:dyDescent="0.3">
      <c r="A95" s="660" t="s">
        <v>3096</v>
      </c>
      <c r="B95" s="661" t="s">
        <v>2978</v>
      </c>
      <c r="C95" s="661" t="s">
        <v>3242</v>
      </c>
      <c r="D95" s="661" t="s">
        <v>3243</v>
      </c>
      <c r="E95" s="661" t="s">
        <v>3244</v>
      </c>
      <c r="F95" s="664">
        <v>1</v>
      </c>
      <c r="G95" s="664">
        <v>51.06</v>
      </c>
      <c r="H95" s="677">
        <v>1</v>
      </c>
      <c r="I95" s="664"/>
      <c r="J95" s="664"/>
      <c r="K95" s="677">
        <v>0</v>
      </c>
      <c r="L95" s="664">
        <v>1</v>
      </c>
      <c r="M95" s="665">
        <v>51.06</v>
      </c>
    </row>
    <row r="96" spans="1:13" ht="14.4" customHeight="1" x14ac:dyDescent="0.3">
      <c r="A96" s="660" t="s">
        <v>3096</v>
      </c>
      <c r="B96" s="661" t="s">
        <v>2979</v>
      </c>
      <c r="C96" s="661" t="s">
        <v>3927</v>
      </c>
      <c r="D96" s="661" t="s">
        <v>3928</v>
      </c>
      <c r="E96" s="661" t="s">
        <v>2574</v>
      </c>
      <c r="F96" s="664"/>
      <c r="G96" s="664"/>
      <c r="H96" s="677">
        <v>0</v>
      </c>
      <c r="I96" s="664">
        <v>4</v>
      </c>
      <c r="J96" s="664">
        <v>435.32</v>
      </c>
      <c r="K96" s="677">
        <v>1</v>
      </c>
      <c r="L96" s="664">
        <v>4</v>
      </c>
      <c r="M96" s="665">
        <v>435.32</v>
      </c>
    </row>
    <row r="97" spans="1:13" ht="14.4" customHeight="1" x14ac:dyDescent="0.3">
      <c r="A97" s="660" t="s">
        <v>3096</v>
      </c>
      <c r="B97" s="661" t="s">
        <v>2980</v>
      </c>
      <c r="C97" s="661" t="s">
        <v>3197</v>
      </c>
      <c r="D97" s="661" t="s">
        <v>3198</v>
      </c>
      <c r="E97" s="661" t="s">
        <v>3199</v>
      </c>
      <c r="F97" s="664"/>
      <c r="G97" s="664"/>
      <c r="H97" s="677">
        <v>0</v>
      </c>
      <c r="I97" s="664">
        <v>3</v>
      </c>
      <c r="J97" s="664">
        <v>937.62000000000012</v>
      </c>
      <c r="K97" s="677">
        <v>1</v>
      </c>
      <c r="L97" s="664">
        <v>3</v>
      </c>
      <c r="M97" s="665">
        <v>937.62000000000012</v>
      </c>
    </row>
    <row r="98" spans="1:13" ht="14.4" customHeight="1" x14ac:dyDescent="0.3">
      <c r="A98" s="660" t="s">
        <v>3096</v>
      </c>
      <c r="B98" s="661" t="s">
        <v>2980</v>
      </c>
      <c r="C98" s="661" t="s">
        <v>3838</v>
      </c>
      <c r="D98" s="661" t="s">
        <v>3839</v>
      </c>
      <c r="E98" s="661" t="s">
        <v>3840</v>
      </c>
      <c r="F98" s="664"/>
      <c r="G98" s="664"/>
      <c r="H98" s="677">
        <v>0</v>
      </c>
      <c r="I98" s="664">
        <v>1</v>
      </c>
      <c r="J98" s="664">
        <v>391.77</v>
      </c>
      <c r="K98" s="677">
        <v>1</v>
      </c>
      <c r="L98" s="664">
        <v>1</v>
      </c>
      <c r="M98" s="665">
        <v>391.77</v>
      </c>
    </row>
    <row r="99" spans="1:13" ht="14.4" customHeight="1" x14ac:dyDescent="0.3">
      <c r="A99" s="660" t="s">
        <v>3096</v>
      </c>
      <c r="B99" s="661" t="s">
        <v>2980</v>
      </c>
      <c r="C99" s="661" t="s">
        <v>3200</v>
      </c>
      <c r="D99" s="661" t="s">
        <v>3201</v>
      </c>
      <c r="E99" s="661" t="s">
        <v>617</v>
      </c>
      <c r="F99" s="664"/>
      <c r="G99" s="664"/>
      <c r="H99" s="677">
        <v>0</v>
      </c>
      <c r="I99" s="664">
        <v>1</v>
      </c>
      <c r="J99" s="664">
        <v>201.88</v>
      </c>
      <c r="K99" s="677">
        <v>1</v>
      </c>
      <c r="L99" s="664">
        <v>1</v>
      </c>
      <c r="M99" s="665">
        <v>201.88</v>
      </c>
    </row>
    <row r="100" spans="1:13" ht="14.4" customHeight="1" x14ac:dyDescent="0.3">
      <c r="A100" s="660" t="s">
        <v>3096</v>
      </c>
      <c r="B100" s="661" t="s">
        <v>2980</v>
      </c>
      <c r="C100" s="661" t="s">
        <v>3202</v>
      </c>
      <c r="D100" s="661" t="s">
        <v>3203</v>
      </c>
      <c r="E100" s="661" t="s">
        <v>1092</v>
      </c>
      <c r="F100" s="664">
        <v>1</v>
      </c>
      <c r="G100" s="664">
        <v>130.59</v>
      </c>
      <c r="H100" s="677">
        <v>1</v>
      </c>
      <c r="I100" s="664"/>
      <c r="J100" s="664"/>
      <c r="K100" s="677">
        <v>0</v>
      </c>
      <c r="L100" s="664">
        <v>1</v>
      </c>
      <c r="M100" s="665">
        <v>130.59</v>
      </c>
    </row>
    <row r="101" spans="1:13" ht="14.4" customHeight="1" x14ac:dyDescent="0.3">
      <c r="A101" s="660" t="s">
        <v>3096</v>
      </c>
      <c r="B101" s="661" t="s">
        <v>2980</v>
      </c>
      <c r="C101" s="661" t="s">
        <v>3204</v>
      </c>
      <c r="D101" s="661" t="s">
        <v>3205</v>
      </c>
      <c r="E101" s="661" t="s">
        <v>617</v>
      </c>
      <c r="F101" s="664">
        <v>1</v>
      </c>
      <c r="G101" s="664">
        <v>201.88</v>
      </c>
      <c r="H101" s="677">
        <v>1</v>
      </c>
      <c r="I101" s="664"/>
      <c r="J101" s="664"/>
      <c r="K101" s="677">
        <v>0</v>
      </c>
      <c r="L101" s="664">
        <v>1</v>
      </c>
      <c r="M101" s="665">
        <v>201.88</v>
      </c>
    </row>
    <row r="102" spans="1:13" ht="14.4" customHeight="1" x14ac:dyDescent="0.3">
      <c r="A102" s="660" t="s">
        <v>3096</v>
      </c>
      <c r="B102" s="661" t="s">
        <v>2980</v>
      </c>
      <c r="C102" s="661" t="s">
        <v>1743</v>
      </c>
      <c r="D102" s="661" t="s">
        <v>1748</v>
      </c>
      <c r="E102" s="661" t="s">
        <v>1092</v>
      </c>
      <c r="F102" s="664"/>
      <c r="G102" s="664"/>
      <c r="H102" s="677">
        <v>0</v>
      </c>
      <c r="I102" s="664">
        <v>12</v>
      </c>
      <c r="J102" s="664">
        <v>1567.0800000000002</v>
      </c>
      <c r="K102" s="677">
        <v>1</v>
      </c>
      <c r="L102" s="664">
        <v>12</v>
      </c>
      <c r="M102" s="665">
        <v>1567.0800000000002</v>
      </c>
    </row>
    <row r="103" spans="1:13" ht="14.4" customHeight="1" x14ac:dyDescent="0.3">
      <c r="A103" s="660" t="s">
        <v>3096</v>
      </c>
      <c r="B103" s="661" t="s">
        <v>2980</v>
      </c>
      <c r="C103" s="661" t="s">
        <v>1747</v>
      </c>
      <c r="D103" s="661" t="s">
        <v>1748</v>
      </c>
      <c r="E103" s="661" t="s">
        <v>2981</v>
      </c>
      <c r="F103" s="664"/>
      <c r="G103" s="664"/>
      <c r="H103" s="677">
        <v>0</v>
      </c>
      <c r="I103" s="664">
        <v>8</v>
      </c>
      <c r="J103" s="664">
        <v>3482.4000000000005</v>
      </c>
      <c r="K103" s="677">
        <v>1</v>
      </c>
      <c r="L103" s="664">
        <v>8</v>
      </c>
      <c r="M103" s="665">
        <v>3482.4000000000005</v>
      </c>
    </row>
    <row r="104" spans="1:13" ht="14.4" customHeight="1" x14ac:dyDescent="0.3">
      <c r="A104" s="660" t="s">
        <v>3096</v>
      </c>
      <c r="B104" s="661" t="s">
        <v>2980</v>
      </c>
      <c r="C104" s="661" t="s">
        <v>1816</v>
      </c>
      <c r="D104" s="661" t="s">
        <v>1821</v>
      </c>
      <c r="E104" s="661" t="s">
        <v>617</v>
      </c>
      <c r="F104" s="664"/>
      <c r="G104" s="664"/>
      <c r="H104" s="677">
        <v>0</v>
      </c>
      <c r="I104" s="664">
        <v>14</v>
      </c>
      <c r="J104" s="664">
        <v>2826.3199999999997</v>
      </c>
      <c r="K104" s="677">
        <v>1</v>
      </c>
      <c r="L104" s="664">
        <v>14</v>
      </c>
      <c r="M104" s="665">
        <v>2826.3199999999997</v>
      </c>
    </row>
    <row r="105" spans="1:13" ht="14.4" customHeight="1" x14ac:dyDescent="0.3">
      <c r="A105" s="660" t="s">
        <v>3096</v>
      </c>
      <c r="B105" s="661" t="s">
        <v>2980</v>
      </c>
      <c r="C105" s="661" t="s">
        <v>1820</v>
      </c>
      <c r="D105" s="661" t="s">
        <v>1821</v>
      </c>
      <c r="E105" s="661" t="s">
        <v>2982</v>
      </c>
      <c r="F105" s="664"/>
      <c r="G105" s="664"/>
      <c r="H105" s="677">
        <v>0</v>
      </c>
      <c r="I105" s="664">
        <v>2</v>
      </c>
      <c r="J105" s="664">
        <v>1345.88</v>
      </c>
      <c r="K105" s="677">
        <v>1</v>
      </c>
      <c r="L105" s="664">
        <v>2</v>
      </c>
      <c r="M105" s="665">
        <v>1345.88</v>
      </c>
    </row>
    <row r="106" spans="1:13" ht="14.4" customHeight="1" x14ac:dyDescent="0.3">
      <c r="A106" s="660" t="s">
        <v>3096</v>
      </c>
      <c r="B106" s="661" t="s">
        <v>2983</v>
      </c>
      <c r="C106" s="661" t="s">
        <v>3272</v>
      </c>
      <c r="D106" s="661" t="s">
        <v>3273</v>
      </c>
      <c r="E106" s="661" t="s">
        <v>1092</v>
      </c>
      <c r="F106" s="664"/>
      <c r="G106" s="664"/>
      <c r="H106" s="677">
        <v>0</v>
      </c>
      <c r="I106" s="664">
        <v>1</v>
      </c>
      <c r="J106" s="664">
        <v>201.88</v>
      </c>
      <c r="K106" s="677">
        <v>1</v>
      </c>
      <c r="L106" s="664">
        <v>1</v>
      </c>
      <c r="M106" s="665">
        <v>201.88</v>
      </c>
    </row>
    <row r="107" spans="1:13" ht="14.4" customHeight="1" x14ac:dyDescent="0.3">
      <c r="A107" s="660" t="s">
        <v>3096</v>
      </c>
      <c r="B107" s="661" t="s">
        <v>2983</v>
      </c>
      <c r="C107" s="661" t="s">
        <v>3926</v>
      </c>
      <c r="D107" s="661" t="s">
        <v>3273</v>
      </c>
      <c r="E107" s="661" t="s">
        <v>3840</v>
      </c>
      <c r="F107" s="664"/>
      <c r="G107" s="664"/>
      <c r="H107" s="677">
        <v>0</v>
      </c>
      <c r="I107" s="664">
        <v>5</v>
      </c>
      <c r="J107" s="664">
        <v>3028.25</v>
      </c>
      <c r="K107" s="677">
        <v>1</v>
      </c>
      <c r="L107" s="664">
        <v>5</v>
      </c>
      <c r="M107" s="665">
        <v>3028.25</v>
      </c>
    </row>
    <row r="108" spans="1:13" ht="14.4" customHeight="1" x14ac:dyDescent="0.3">
      <c r="A108" s="660" t="s">
        <v>3096</v>
      </c>
      <c r="B108" s="661" t="s">
        <v>2983</v>
      </c>
      <c r="C108" s="661" t="s">
        <v>3274</v>
      </c>
      <c r="D108" s="661" t="s">
        <v>1828</v>
      </c>
      <c r="E108" s="661" t="s">
        <v>617</v>
      </c>
      <c r="F108" s="664"/>
      <c r="G108" s="664"/>
      <c r="H108" s="677">
        <v>0</v>
      </c>
      <c r="I108" s="664">
        <v>2</v>
      </c>
      <c r="J108" s="664">
        <v>625.08000000000004</v>
      </c>
      <c r="K108" s="677">
        <v>1</v>
      </c>
      <c r="L108" s="664">
        <v>2</v>
      </c>
      <c r="M108" s="665">
        <v>625.08000000000004</v>
      </c>
    </row>
    <row r="109" spans="1:13" ht="14.4" customHeight="1" x14ac:dyDescent="0.3">
      <c r="A109" s="660" t="s">
        <v>3096</v>
      </c>
      <c r="B109" s="661" t="s">
        <v>2983</v>
      </c>
      <c r="C109" s="661" t="s">
        <v>1827</v>
      </c>
      <c r="D109" s="661" t="s">
        <v>1828</v>
      </c>
      <c r="E109" s="661" t="s">
        <v>1829</v>
      </c>
      <c r="F109" s="664"/>
      <c r="G109" s="664"/>
      <c r="H109" s="677">
        <v>0</v>
      </c>
      <c r="I109" s="664">
        <v>1</v>
      </c>
      <c r="J109" s="664">
        <v>937.62</v>
      </c>
      <c r="K109" s="677">
        <v>1</v>
      </c>
      <c r="L109" s="664">
        <v>1</v>
      </c>
      <c r="M109" s="665">
        <v>937.62</v>
      </c>
    </row>
    <row r="110" spans="1:13" ht="14.4" customHeight="1" x14ac:dyDescent="0.3">
      <c r="A110" s="660" t="s">
        <v>3096</v>
      </c>
      <c r="B110" s="661" t="s">
        <v>4541</v>
      </c>
      <c r="C110" s="661" t="s">
        <v>3859</v>
      </c>
      <c r="D110" s="661" t="s">
        <v>3860</v>
      </c>
      <c r="E110" s="661" t="s">
        <v>3861</v>
      </c>
      <c r="F110" s="664"/>
      <c r="G110" s="664"/>
      <c r="H110" s="677">
        <v>0</v>
      </c>
      <c r="I110" s="664">
        <v>4</v>
      </c>
      <c r="J110" s="664">
        <v>2325.2399999999998</v>
      </c>
      <c r="K110" s="677">
        <v>1</v>
      </c>
      <c r="L110" s="664">
        <v>4</v>
      </c>
      <c r="M110" s="665">
        <v>2325.2399999999998</v>
      </c>
    </row>
    <row r="111" spans="1:13" ht="14.4" customHeight="1" x14ac:dyDescent="0.3">
      <c r="A111" s="660" t="s">
        <v>3096</v>
      </c>
      <c r="B111" s="661" t="s">
        <v>2984</v>
      </c>
      <c r="C111" s="661" t="s">
        <v>2613</v>
      </c>
      <c r="D111" s="661" t="s">
        <v>2614</v>
      </c>
      <c r="E111" s="661" t="s">
        <v>1295</v>
      </c>
      <c r="F111" s="664"/>
      <c r="G111" s="664"/>
      <c r="H111" s="677">
        <v>0</v>
      </c>
      <c r="I111" s="664">
        <v>1</v>
      </c>
      <c r="J111" s="664">
        <v>833.79</v>
      </c>
      <c r="K111" s="677">
        <v>1</v>
      </c>
      <c r="L111" s="664">
        <v>1</v>
      </c>
      <c r="M111" s="665">
        <v>833.79</v>
      </c>
    </row>
    <row r="112" spans="1:13" ht="14.4" customHeight="1" x14ac:dyDescent="0.3">
      <c r="A112" s="660" t="s">
        <v>3096</v>
      </c>
      <c r="B112" s="661" t="s">
        <v>2984</v>
      </c>
      <c r="C112" s="661" t="s">
        <v>3842</v>
      </c>
      <c r="D112" s="661" t="s">
        <v>2614</v>
      </c>
      <c r="E112" s="661" t="s">
        <v>1295</v>
      </c>
      <c r="F112" s="664"/>
      <c r="G112" s="664"/>
      <c r="H112" s="677"/>
      <c r="I112" s="664">
        <v>2</v>
      </c>
      <c r="J112" s="664">
        <v>0</v>
      </c>
      <c r="K112" s="677"/>
      <c r="L112" s="664">
        <v>2</v>
      </c>
      <c r="M112" s="665">
        <v>0</v>
      </c>
    </row>
    <row r="113" spans="1:13" ht="14.4" customHeight="1" x14ac:dyDescent="0.3">
      <c r="A113" s="660" t="s">
        <v>3096</v>
      </c>
      <c r="B113" s="661" t="s">
        <v>2993</v>
      </c>
      <c r="C113" s="661" t="s">
        <v>3236</v>
      </c>
      <c r="D113" s="661" t="s">
        <v>3237</v>
      </c>
      <c r="E113" s="661" t="s">
        <v>3238</v>
      </c>
      <c r="F113" s="664"/>
      <c r="G113" s="664"/>
      <c r="H113" s="677">
        <v>0</v>
      </c>
      <c r="I113" s="664">
        <v>1</v>
      </c>
      <c r="J113" s="664">
        <v>50.57</v>
      </c>
      <c r="K113" s="677">
        <v>1</v>
      </c>
      <c r="L113" s="664">
        <v>1</v>
      </c>
      <c r="M113" s="665">
        <v>50.57</v>
      </c>
    </row>
    <row r="114" spans="1:13" ht="14.4" customHeight="1" x14ac:dyDescent="0.3">
      <c r="A114" s="660" t="s">
        <v>3096</v>
      </c>
      <c r="B114" s="661" t="s">
        <v>2993</v>
      </c>
      <c r="C114" s="661" t="s">
        <v>1681</v>
      </c>
      <c r="D114" s="661" t="s">
        <v>1682</v>
      </c>
      <c r="E114" s="661" t="s">
        <v>2995</v>
      </c>
      <c r="F114" s="664"/>
      <c r="G114" s="664"/>
      <c r="H114" s="677">
        <v>0</v>
      </c>
      <c r="I114" s="664">
        <v>3</v>
      </c>
      <c r="J114" s="664">
        <v>260.28000000000003</v>
      </c>
      <c r="K114" s="677">
        <v>1</v>
      </c>
      <c r="L114" s="664">
        <v>3</v>
      </c>
      <c r="M114" s="665">
        <v>260.28000000000003</v>
      </c>
    </row>
    <row r="115" spans="1:13" ht="14.4" customHeight="1" x14ac:dyDescent="0.3">
      <c r="A115" s="660" t="s">
        <v>3096</v>
      </c>
      <c r="B115" s="661" t="s">
        <v>2998</v>
      </c>
      <c r="C115" s="661" t="s">
        <v>2001</v>
      </c>
      <c r="D115" s="661" t="s">
        <v>2999</v>
      </c>
      <c r="E115" s="661" t="s">
        <v>3000</v>
      </c>
      <c r="F115" s="664"/>
      <c r="G115" s="664"/>
      <c r="H115" s="677">
        <v>0</v>
      </c>
      <c r="I115" s="664">
        <v>12</v>
      </c>
      <c r="J115" s="664">
        <v>3117.47</v>
      </c>
      <c r="K115" s="677">
        <v>1</v>
      </c>
      <c r="L115" s="664">
        <v>12</v>
      </c>
      <c r="M115" s="665">
        <v>3117.47</v>
      </c>
    </row>
    <row r="116" spans="1:13" ht="14.4" customHeight="1" x14ac:dyDescent="0.3">
      <c r="A116" s="660" t="s">
        <v>3096</v>
      </c>
      <c r="B116" s="661" t="s">
        <v>3013</v>
      </c>
      <c r="C116" s="661" t="s">
        <v>3876</v>
      </c>
      <c r="D116" s="661" t="s">
        <v>3877</v>
      </c>
      <c r="E116" s="661" t="s">
        <v>3014</v>
      </c>
      <c r="F116" s="664">
        <v>2</v>
      </c>
      <c r="G116" s="664">
        <v>233.6</v>
      </c>
      <c r="H116" s="677">
        <v>1</v>
      </c>
      <c r="I116" s="664"/>
      <c r="J116" s="664"/>
      <c r="K116" s="677">
        <v>0</v>
      </c>
      <c r="L116" s="664">
        <v>2</v>
      </c>
      <c r="M116" s="665">
        <v>233.6</v>
      </c>
    </row>
    <row r="117" spans="1:13" ht="14.4" customHeight="1" x14ac:dyDescent="0.3">
      <c r="A117" s="660" t="s">
        <v>3096</v>
      </c>
      <c r="B117" s="661" t="s">
        <v>3013</v>
      </c>
      <c r="C117" s="661" t="s">
        <v>3878</v>
      </c>
      <c r="D117" s="661" t="s">
        <v>3879</v>
      </c>
      <c r="E117" s="661" t="s">
        <v>3880</v>
      </c>
      <c r="F117" s="664"/>
      <c r="G117" s="664"/>
      <c r="H117" s="677">
        <v>0</v>
      </c>
      <c r="I117" s="664">
        <v>3</v>
      </c>
      <c r="J117" s="664">
        <v>262.79999999999995</v>
      </c>
      <c r="K117" s="677">
        <v>1</v>
      </c>
      <c r="L117" s="664">
        <v>3</v>
      </c>
      <c r="M117" s="665">
        <v>262.79999999999995</v>
      </c>
    </row>
    <row r="118" spans="1:13" ht="14.4" customHeight="1" x14ac:dyDescent="0.3">
      <c r="A118" s="660" t="s">
        <v>3096</v>
      </c>
      <c r="B118" s="661" t="s">
        <v>3013</v>
      </c>
      <c r="C118" s="661" t="s">
        <v>2103</v>
      </c>
      <c r="D118" s="661" t="s">
        <v>2104</v>
      </c>
      <c r="E118" s="661" t="s">
        <v>3014</v>
      </c>
      <c r="F118" s="664"/>
      <c r="G118" s="664"/>
      <c r="H118" s="677">
        <v>0</v>
      </c>
      <c r="I118" s="664">
        <v>9</v>
      </c>
      <c r="J118" s="664">
        <v>1051.1999999999998</v>
      </c>
      <c r="K118" s="677">
        <v>1</v>
      </c>
      <c r="L118" s="664">
        <v>9</v>
      </c>
      <c r="M118" s="665">
        <v>1051.1999999999998</v>
      </c>
    </row>
    <row r="119" spans="1:13" ht="14.4" customHeight="1" x14ac:dyDescent="0.3">
      <c r="A119" s="660" t="s">
        <v>3096</v>
      </c>
      <c r="B119" s="661" t="s">
        <v>3064</v>
      </c>
      <c r="C119" s="661" t="s">
        <v>3844</v>
      </c>
      <c r="D119" s="661" t="s">
        <v>3845</v>
      </c>
      <c r="E119" s="661" t="s">
        <v>3846</v>
      </c>
      <c r="F119" s="664">
        <v>3</v>
      </c>
      <c r="G119" s="664">
        <v>300.33</v>
      </c>
      <c r="H119" s="677">
        <v>1</v>
      </c>
      <c r="I119" s="664"/>
      <c r="J119" s="664"/>
      <c r="K119" s="677">
        <v>0</v>
      </c>
      <c r="L119" s="664">
        <v>3</v>
      </c>
      <c r="M119" s="665">
        <v>300.33</v>
      </c>
    </row>
    <row r="120" spans="1:13" ht="14.4" customHeight="1" x14ac:dyDescent="0.3">
      <c r="A120" s="660" t="s">
        <v>3096</v>
      </c>
      <c r="B120" s="661" t="s">
        <v>3064</v>
      </c>
      <c r="C120" s="661" t="s">
        <v>2719</v>
      </c>
      <c r="D120" s="661" t="s">
        <v>2720</v>
      </c>
      <c r="E120" s="661" t="s">
        <v>2721</v>
      </c>
      <c r="F120" s="664"/>
      <c r="G120" s="664"/>
      <c r="H120" s="677">
        <v>0</v>
      </c>
      <c r="I120" s="664">
        <v>1</v>
      </c>
      <c r="J120" s="664">
        <v>222.25</v>
      </c>
      <c r="K120" s="677">
        <v>1</v>
      </c>
      <c r="L120" s="664">
        <v>1</v>
      </c>
      <c r="M120" s="665">
        <v>222.25</v>
      </c>
    </row>
    <row r="121" spans="1:13" ht="14.4" customHeight="1" x14ac:dyDescent="0.3">
      <c r="A121" s="660" t="s">
        <v>3096</v>
      </c>
      <c r="B121" s="661" t="s">
        <v>3021</v>
      </c>
      <c r="C121" s="661" t="s">
        <v>2100</v>
      </c>
      <c r="D121" s="661" t="s">
        <v>2101</v>
      </c>
      <c r="E121" s="661" t="s">
        <v>3008</v>
      </c>
      <c r="F121" s="664"/>
      <c r="G121" s="664"/>
      <c r="H121" s="677">
        <v>0</v>
      </c>
      <c r="I121" s="664">
        <v>2</v>
      </c>
      <c r="J121" s="664">
        <v>139.72</v>
      </c>
      <c r="K121" s="677">
        <v>1</v>
      </c>
      <c r="L121" s="664">
        <v>2</v>
      </c>
      <c r="M121" s="665">
        <v>139.72</v>
      </c>
    </row>
    <row r="122" spans="1:13" ht="14.4" customHeight="1" x14ac:dyDescent="0.3">
      <c r="A122" s="660" t="s">
        <v>3096</v>
      </c>
      <c r="B122" s="661" t="s">
        <v>4542</v>
      </c>
      <c r="C122" s="661" t="s">
        <v>3930</v>
      </c>
      <c r="D122" s="661" t="s">
        <v>3931</v>
      </c>
      <c r="E122" s="661" t="s">
        <v>3932</v>
      </c>
      <c r="F122" s="664">
        <v>1</v>
      </c>
      <c r="G122" s="664">
        <v>94.72</v>
      </c>
      <c r="H122" s="677">
        <v>1</v>
      </c>
      <c r="I122" s="664"/>
      <c r="J122" s="664"/>
      <c r="K122" s="677">
        <v>0</v>
      </c>
      <c r="L122" s="664">
        <v>1</v>
      </c>
      <c r="M122" s="665">
        <v>94.72</v>
      </c>
    </row>
    <row r="123" spans="1:13" ht="14.4" customHeight="1" x14ac:dyDescent="0.3">
      <c r="A123" s="660" t="s">
        <v>3096</v>
      </c>
      <c r="B123" s="661" t="s">
        <v>4543</v>
      </c>
      <c r="C123" s="661" t="s">
        <v>3265</v>
      </c>
      <c r="D123" s="661" t="s">
        <v>3266</v>
      </c>
      <c r="E123" s="661" t="s">
        <v>3267</v>
      </c>
      <c r="F123" s="664"/>
      <c r="G123" s="664"/>
      <c r="H123" s="677">
        <v>0</v>
      </c>
      <c r="I123" s="664">
        <v>1</v>
      </c>
      <c r="J123" s="664">
        <v>448.37</v>
      </c>
      <c r="K123" s="677">
        <v>1</v>
      </c>
      <c r="L123" s="664">
        <v>1</v>
      </c>
      <c r="M123" s="665">
        <v>448.37</v>
      </c>
    </row>
    <row r="124" spans="1:13" ht="14.4" customHeight="1" x14ac:dyDescent="0.3">
      <c r="A124" s="660" t="s">
        <v>3096</v>
      </c>
      <c r="B124" s="661" t="s">
        <v>3034</v>
      </c>
      <c r="C124" s="661" t="s">
        <v>3194</v>
      </c>
      <c r="D124" s="661" t="s">
        <v>3195</v>
      </c>
      <c r="E124" s="661" t="s">
        <v>3196</v>
      </c>
      <c r="F124" s="664">
        <v>1</v>
      </c>
      <c r="G124" s="664">
        <v>10.73</v>
      </c>
      <c r="H124" s="677">
        <v>1</v>
      </c>
      <c r="I124" s="664"/>
      <c r="J124" s="664"/>
      <c r="K124" s="677">
        <v>0</v>
      </c>
      <c r="L124" s="664">
        <v>1</v>
      </c>
      <c r="M124" s="665">
        <v>10.73</v>
      </c>
    </row>
    <row r="125" spans="1:13" ht="14.4" customHeight="1" x14ac:dyDescent="0.3">
      <c r="A125" s="660" t="s">
        <v>3096</v>
      </c>
      <c r="B125" s="661" t="s">
        <v>3034</v>
      </c>
      <c r="C125" s="661" t="s">
        <v>3835</v>
      </c>
      <c r="D125" s="661" t="s">
        <v>3836</v>
      </c>
      <c r="E125" s="661" t="s">
        <v>3036</v>
      </c>
      <c r="F125" s="664">
        <v>26</v>
      </c>
      <c r="G125" s="664">
        <v>139.62</v>
      </c>
      <c r="H125" s="677">
        <v>1</v>
      </c>
      <c r="I125" s="664"/>
      <c r="J125" s="664"/>
      <c r="K125" s="677">
        <v>0</v>
      </c>
      <c r="L125" s="664">
        <v>26</v>
      </c>
      <c r="M125" s="665">
        <v>139.62</v>
      </c>
    </row>
    <row r="126" spans="1:13" ht="14.4" customHeight="1" x14ac:dyDescent="0.3">
      <c r="A126" s="660" t="s">
        <v>3096</v>
      </c>
      <c r="B126" s="661" t="s">
        <v>3041</v>
      </c>
      <c r="C126" s="661" t="s">
        <v>1882</v>
      </c>
      <c r="D126" s="661" t="s">
        <v>3042</v>
      </c>
      <c r="E126" s="661" t="s">
        <v>3043</v>
      </c>
      <c r="F126" s="664"/>
      <c r="G126" s="664"/>
      <c r="H126" s="677">
        <v>0</v>
      </c>
      <c r="I126" s="664">
        <v>1</v>
      </c>
      <c r="J126" s="664">
        <v>201.75</v>
      </c>
      <c r="K126" s="677">
        <v>1</v>
      </c>
      <c r="L126" s="664">
        <v>1</v>
      </c>
      <c r="M126" s="665">
        <v>201.75</v>
      </c>
    </row>
    <row r="127" spans="1:13" ht="14.4" customHeight="1" x14ac:dyDescent="0.3">
      <c r="A127" s="660" t="s">
        <v>3096</v>
      </c>
      <c r="B127" s="661" t="s">
        <v>3044</v>
      </c>
      <c r="C127" s="661" t="s">
        <v>1799</v>
      </c>
      <c r="D127" s="661" t="s">
        <v>1800</v>
      </c>
      <c r="E127" s="661" t="s">
        <v>3045</v>
      </c>
      <c r="F127" s="664"/>
      <c r="G127" s="664"/>
      <c r="H127" s="677">
        <v>0</v>
      </c>
      <c r="I127" s="664">
        <v>1</v>
      </c>
      <c r="J127" s="664">
        <v>94.8</v>
      </c>
      <c r="K127" s="677">
        <v>1</v>
      </c>
      <c r="L127" s="664">
        <v>1</v>
      </c>
      <c r="M127" s="665">
        <v>94.8</v>
      </c>
    </row>
    <row r="128" spans="1:13" ht="14.4" customHeight="1" x14ac:dyDescent="0.3">
      <c r="A128" s="660" t="s">
        <v>3096</v>
      </c>
      <c r="B128" s="661" t="s">
        <v>3047</v>
      </c>
      <c r="C128" s="661" t="s">
        <v>3889</v>
      </c>
      <c r="D128" s="661" t="s">
        <v>1767</v>
      </c>
      <c r="E128" s="661" t="s">
        <v>632</v>
      </c>
      <c r="F128" s="664"/>
      <c r="G128" s="664"/>
      <c r="H128" s="677">
        <v>0</v>
      </c>
      <c r="I128" s="664">
        <v>1</v>
      </c>
      <c r="J128" s="664">
        <v>356.47</v>
      </c>
      <c r="K128" s="677">
        <v>1</v>
      </c>
      <c r="L128" s="664">
        <v>1</v>
      </c>
      <c r="M128" s="665">
        <v>356.47</v>
      </c>
    </row>
    <row r="129" spans="1:13" ht="14.4" customHeight="1" x14ac:dyDescent="0.3">
      <c r="A129" s="660" t="s">
        <v>3096</v>
      </c>
      <c r="B129" s="661" t="s">
        <v>3047</v>
      </c>
      <c r="C129" s="661" t="s">
        <v>3890</v>
      </c>
      <c r="D129" s="661" t="s">
        <v>3891</v>
      </c>
      <c r="E129" s="661" t="s">
        <v>632</v>
      </c>
      <c r="F129" s="664">
        <v>1</v>
      </c>
      <c r="G129" s="664">
        <v>356.47</v>
      </c>
      <c r="H129" s="677">
        <v>1</v>
      </c>
      <c r="I129" s="664"/>
      <c r="J129" s="664"/>
      <c r="K129" s="677">
        <v>0</v>
      </c>
      <c r="L129" s="664">
        <v>1</v>
      </c>
      <c r="M129" s="665">
        <v>356.47</v>
      </c>
    </row>
    <row r="130" spans="1:13" ht="14.4" customHeight="1" x14ac:dyDescent="0.3">
      <c r="A130" s="660" t="s">
        <v>3097</v>
      </c>
      <c r="B130" s="661" t="s">
        <v>2928</v>
      </c>
      <c r="C130" s="661" t="s">
        <v>1686</v>
      </c>
      <c r="D130" s="661" t="s">
        <v>1610</v>
      </c>
      <c r="E130" s="661" t="s">
        <v>2930</v>
      </c>
      <c r="F130" s="664"/>
      <c r="G130" s="664"/>
      <c r="H130" s="677">
        <v>0</v>
      </c>
      <c r="I130" s="664">
        <v>1</v>
      </c>
      <c r="J130" s="664">
        <v>48.98</v>
      </c>
      <c r="K130" s="677">
        <v>1</v>
      </c>
      <c r="L130" s="664">
        <v>1</v>
      </c>
      <c r="M130" s="665">
        <v>48.98</v>
      </c>
    </row>
    <row r="131" spans="1:13" ht="14.4" customHeight="1" x14ac:dyDescent="0.3">
      <c r="A131" s="660" t="s">
        <v>3097</v>
      </c>
      <c r="B131" s="661" t="s">
        <v>2928</v>
      </c>
      <c r="C131" s="661" t="s">
        <v>1689</v>
      </c>
      <c r="D131" s="661" t="s">
        <v>1690</v>
      </c>
      <c r="E131" s="661" t="s">
        <v>2931</v>
      </c>
      <c r="F131" s="664"/>
      <c r="G131" s="664"/>
      <c r="H131" s="677">
        <v>0</v>
      </c>
      <c r="I131" s="664">
        <v>1</v>
      </c>
      <c r="J131" s="664">
        <v>97.97</v>
      </c>
      <c r="K131" s="677">
        <v>1</v>
      </c>
      <c r="L131" s="664">
        <v>1</v>
      </c>
      <c r="M131" s="665">
        <v>97.97</v>
      </c>
    </row>
    <row r="132" spans="1:13" ht="14.4" customHeight="1" x14ac:dyDescent="0.3">
      <c r="A132" s="660" t="s">
        <v>3097</v>
      </c>
      <c r="B132" s="661" t="s">
        <v>2928</v>
      </c>
      <c r="C132" s="661" t="s">
        <v>3348</v>
      </c>
      <c r="D132" s="661" t="s">
        <v>1690</v>
      </c>
      <c r="E132" s="661" t="s">
        <v>3349</v>
      </c>
      <c r="F132" s="664"/>
      <c r="G132" s="664"/>
      <c r="H132" s="677"/>
      <c r="I132" s="664">
        <v>1</v>
      </c>
      <c r="J132" s="664">
        <v>0</v>
      </c>
      <c r="K132" s="677"/>
      <c r="L132" s="664">
        <v>1</v>
      </c>
      <c r="M132" s="665">
        <v>0</v>
      </c>
    </row>
    <row r="133" spans="1:13" ht="14.4" customHeight="1" x14ac:dyDescent="0.3">
      <c r="A133" s="660" t="s">
        <v>3097</v>
      </c>
      <c r="B133" s="661" t="s">
        <v>2945</v>
      </c>
      <c r="C133" s="661" t="s">
        <v>3245</v>
      </c>
      <c r="D133" s="661" t="s">
        <v>1913</v>
      </c>
      <c r="E133" s="661" t="s">
        <v>1914</v>
      </c>
      <c r="F133" s="664"/>
      <c r="G133" s="664"/>
      <c r="H133" s="677">
        <v>0</v>
      </c>
      <c r="I133" s="664">
        <v>1</v>
      </c>
      <c r="J133" s="664">
        <v>106.3</v>
      </c>
      <c r="K133" s="677">
        <v>1</v>
      </c>
      <c r="L133" s="664">
        <v>1</v>
      </c>
      <c r="M133" s="665">
        <v>106.3</v>
      </c>
    </row>
    <row r="134" spans="1:13" ht="14.4" customHeight="1" x14ac:dyDescent="0.3">
      <c r="A134" s="660" t="s">
        <v>3097</v>
      </c>
      <c r="B134" s="661" t="s">
        <v>2948</v>
      </c>
      <c r="C134" s="661" t="s">
        <v>1772</v>
      </c>
      <c r="D134" s="661" t="s">
        <v>1773</v>
      </c>
      <c r="E134" s="661" t="s">
        <v>1774</v>
      </c>
      <c r="F134" s="664"/>
      <c r="G134" s="664"/>
      <c r="H134" s="677">
        <v>0</v>
      </c>
      <c r="I134" s="664">
        <v>1</v>
      </c>
      <c r="J134" s="664">
        <v>58.29</v>
      </c>
      <c r="K134" s="677">
        <v>1</v>
      </c>
      <c r="L134" s="664">
        <v>1</v>
      </c>
      <c r="M134" s="665">
        <v>58.29</v>
      </c>
    </row>
    <row r="135" spans="1:13" ht="14.4" customHeight="1" x14ac:dyDescent="0.3">
      <c r="A135" s="660" t="s">
        <v>3097</v>
      </c>
      <c r="B135" s="661" t="s">
        <v>2949</v>
      </c>
      <c r="C135" s="661" t="s">
        <v>1824</v>
      </c>
      <c r="D135" s="661" t="s">
        <v>2950</v>
      </c>
      <c r="E135" s="661" t="s">
        <v>2951</v>
      </c>
      <c r="F135" s="664"/>
      <c r="G135" s="664"/>
      <c r="H135" s="677">
        <v>0</v>
      </c>
      <c r="I135" s="664">
        <v>8</v>
      </c>
      <c r="J135" s="664">
        <v>1038.8800000000001</v>
      </c>
      <c r="K135" s="677">
        <v>1</v>
      </c>
      <c r="L135" s="664">
        <v>8</v>
      </c>
      <c r="M135" s="665">
        <v>1038.8800000000001</v>
      </c>
    </row>
    <row r="136" spans="1:13" ht="14.4" customHeight="1" x14ac:dyDescent="0.3">
      <c r="A136" s="660" t="s">
        <v>3097</v>
      </c>
      <c r="B136" s="661" t="s">
        <v>2949</v>
      </c>
      <c r="C136" s="661" t="s">
        <v>1751</v>
      </c>
      <c r="D136" s="661" t="s">
        <v>2952</v>
      </c>
      <c r="E136" s="661" t="s">
        <v>1160</v>
      </c>
      <c r="F136" s="664"/>
      <c r="G136" s="664"/>
      <c r="H136" s="677">
        <v>0</v>
      </c>
      <c r="I136" s="664">
        <v>4</v>
      </c>
      <c r="J136" s="664">
        <v>772.56</v>
      </c>
      <c r="K136" s="677">
        <v>1</v>
      </c>
      <c r="L136" s="664">
        <v>4</v>
      </c>
      <c r="M136" s="665">
        <v>772.56</v>
      </c>
    </row>
    <row r="137" spans="1:13" ht="14.4" customHeight="1" x14ac:dyDescent="0.3">
      <c r="A137" s="660" t="s">
        <v>3097</v>
      </c>
      <c r="B137" s="661" t="s">
        <v>2953</v>
      </c>
      <c r="C137" s="661" t="s">
        <v>1716</v>
      </c>
      <c r="D137" s="661" t="s">
        <v>1717</v>
      </c>
      <c r="E137" s="661" t="s">
        <v>1665</v>
      </c>
      <c r="F137" s="664"/>
      <c r="G137" s="664"/>
      <c r="H137" s="677">
        <v>0</v>
      </c>
      <c r="I137" s="664">
        <v>1</v>
      </c>
      <c r="J137" s="664">
        <v>1749.69</v>
      </c>
      <c r="K137" s="677">
        <v>1</v>
      </c>
      <c r="L137" s="664">
        <v>1</v>
      </c>
      <c r="M137" s="665">
        <v>1749.69</v>
      </c>
    </row>
    <row r="138" spans="1:13" ht="14.4" customHeight="1" x14ac:dyDescent="0.3">
      <c r="A138" s="660" t="s">
        <v>3097</v>
      </c>
      <c r="B138" s="661" t="s">
        <v>2953</v>
      </c>
      <c r="C138" s="661" t="s">
        <v>1720</v>
      </c>
      <c r="D138" s="661" t="s">
        <v>1717</v>
      </c>
      <c r="E138" s="661" t="s">
        <v>1668</v>
      </c>
      <c r="F138" s="664"/>
      <c r="G138" s="664"/>
      <c r="H138" s="677">
        <v>0</v>
      </c>
      <c r="I138" s="664">
        <v>2</v>
      </c>
      <c r="J138" s="664">
        <v>4665.84</v>
      </c>
      <c r="K138" s="677">
        <v>1</v>
      </c>
      <c r="L138" s="664">
        <v>2</v>
      </c>
      <c r="M138" s="665">
        <v>4665.84</v>
      </c>
    </row>
    <row r="139" spans="1:13" ht="14.4" customHeight="1" x14ac:dyDescent="0.3">
      <c r="A139" s="660" t="s">
        <v>3097</v>
      </c>
      <c r="B139" s="661" t="s">
        <v>2954</v>
      </c>
      <c r="C139" s="661" t="s">
        <v>3326</v>
      </c>
      <c r="D139" s="661" t="s">
        <v>3327</v>
      </c>
      <c r="E139" s="661" t="s">
        <v>3328</v>
      </c>
      <c r="F139" s="664">
        <v>3</v>
      </c>
      <c r="G139" s="664">
        <v>941.94</v>
      </c>
      <c r="H139" s="677">
        <v>1</v>
      </c>
      <c r="I139" s="664"/>
      <c r="J139" s="664"/>
      <c r="K139" s="677">
        <v>0</v>
      </c>
      <c r="L139" s="664">
        <v>3</v>
      </c>
      <c r="M139" s="665">
        <v>941.94</v>
      </c>
    </row>
    <row r="140" spans="1:13" ht="14.4" customHeight="1" x14ac:dyDescent="0.3">
      <c r="A140" s="660" t="s">
        <v>3097</v>
      </c>
      <c r="B140" s="661" t="s">
        <v>2954</v>
      </c>
      <c r="C140" s="661" t="s">
        <v>1909</v>
      </c>
      <c r="D140" s="661" t="s">
        <v>1910</v>
      </c>
      <c r="E140" s="661" t="s">
        <v>1911</v>
      </c>
      <c r="F140" s="664"/>
      <c r="G140" s="664"/>
      <c r="H140" s="677">
        <v>0</v>
      </c>
      <c r="I140" s="664">
        <v>3</v>
      </c>
      <c r="J140" s="664">
        <v>293.04000000000002</v>
      </c>
      <c r="K140" s="677">
        <v>1</v>
      </c>
      <c r="L140" s="664">
        <v>3</v>
      </c>
      <c r="M140" s="665">
        <v>293.04000000000002</v>
      </c>
    </row>
    <row r="141" spans="1:13" ht="14.4" customHeight="1" x14ac:dyDescent="0.3">
      <c r="A141" s="660" t="s">
        <v>3097</v>
      </c>
      <c r="B141" s="661" t="s">
        <v>2954</v>
      </c>
      <c r="C141" s="661" t="s">
        <v>604</v>
      </c>
      <c r="D141" s="661" t="s">
        <v>605</v>
      </c>
      <c r="E141" s="661" t="s">
        <v>606</v>
      </c>
      <c r="F141" s="664"/>
      <c r="G141" s="664"/>
      <c r="H141" s="677">
        <v>0</v>
      </c>
      <c r="I141" s="664">
        <v>4</v>
      </c>
      <c r="J141" s="664">
        <v>418.64</v>
      </c>
      <c r="K141" s="677">
        <v>1</v>
      </c>
      <c r="L141" s="664">
        <v>4</v>
      </c>
      <c r="M141" s="665">
        <v>418.64</v>
      </c>
    </row>
    <row r="142" spans="1:13" ht="14.4" customHeight="1" x14ac:dyDescent="0.3">
      <c r="A142" s="660" t="s">
        <v>3097</v>
      </c>
      <c r="B142" s="661" t="s">
        <v>2954</v>
      </c>
      <c r="C142" s="661" t="s">
        <v>3331</v>
      </c>
      <c r="D142" s="661" t="s">
        <v>3330</v>
      </c>
      <c r="E142" s="661" t="s">
        <v>3332</v>
      </c>
      <c r="F142" s="664">
        <v>1</v>
      </c>
      <c r="G142" s="664">
        <v>0</v>
      </c>
      <c r="H142" s="677"/>
      <c r="I142" s="664"/>
      <c r="J142" s="664"/>
      <c r="K142" s="677"/>
      <c r="L142" s="664">
        <v>1</v>
      </c>
      <c r="M142" s="665">
        <v>0</v>
      </c>
    </row>
    <row r="143" spans="1:13" ht="14.4" customHeight="1" x14ac:dyDescent="0.3">
      <c r="A143" s="660" t="s">
        <v>3097</v>
      </c>
      <c r="B143" s="661" t="s">
        <v>2954</v>
      </c>
      <c r="C143" s="661" t="s">
        <v>3329</v>
      </c>
      <c r="D143" s="661" t="s">
        <v>3330</v>
      </c>
      <c r="E143" s="661" t="s">
        <v>606</v>
      </c>
      <c r="F143" s="664">
        <v>2</v>
      </c>
      <c r="G143" s="664">
        <v>829.72</v>
      </c>
      <c r="H143" s="677">
        <v>1</v>
      </c>
      <c r="I143" s="664"/>
      <c r="J143" s="664"/>
      <c r="K143" s="677">
        <v>0</v>
      </c>
      <c r="L143" s="664">
        <v>2</v>
      </c>
      <c r="M143" s="665">
        <v>829.72</v>
      </c>
    </row>
    <row r="144" spans="1:13" ht="14.4" customHeight="1" x14ac:dyDescent="0.3">
      <c r="A144" s="660" t="s">
        <v>3097</v>
      </c>
      <c r="B144" s="661" t="s">
        <v>2954</v>
      </c>
      <c r="C144" s="661" t="s">
        <v>3318</v>
      </c>
      <c r="D144" s="661" t="s">
        <v>3319</v>
      </c>
      <c r="E144" s="661"/>
      <c r="F144" s="664">
        <v>1</v>
      </c>
      <c r="G144" s="664">
        <v>0</v>
      </c>
      <c r="H144" s="677"/>
      <c r="I144" s="664"/>
      <c r="J144" s="664"/>
      <c r="K144" s="677"/>
      <c r="L144" s="664">
        <v>1</v>
      </c>
      <c r="M144" s="665">
        <v>0</v>
      </c>
    </row>
    <row r="145" spans="1:13" ht="14.4" customHeight="1" x14ac:dyDescent="0.3">
      <c r="A145" s="660" t="s">
        <v>3097</v>
      </c>
      <c r="B145" s="661" t="s">
        <v>2954</v>
      </c>
      <c r="C145" s="661" t="s">
        <v>3333</v>
      </c>
      <c r="D145" s="661" t="s">
        <v>3330</v>
      </c>
      <c r="E145" s="661" t="s">
        <v>3334</v>
      </c>
      <c r="F145" s="664">
        <v>1</v>
      </c>
      <c r="G145" s="664">
        <v>0</v>
      </c>
      <c r="H145" s="677"/>
      <c r="I145" s="664"/>
      <c r="J145" s="664"/>
      <c r="K145" s="677"/>
      <c r="L145" s="664">
        <v>1</v>
      </c>
      <c r="M145" s="665">
        <v>0</v>
      </c>
    </row>
    <row r="146" spans="1:13" ht="14.4" customHeight="1" x14ac:dyDescent="0.3">
      <c r="A146" s="660" t="s">
        <v>3097</v>
      </c>
      <c r="B146" s="661" t="s">
        <v>2954</v>
      </c>
      <c r="C146" s="661" t="s">
        <v>3229</v>
      </c>
      <c r="D146" s="661" t="s">
        <v>1910</v>
      </c>
      <c r="E146" s="661" t="s">
        <v>3230</v>
      </c>
      <c r="F146" s="664"/>
      <c r="G146" s="664"/>
      <c r="H146" s="677">
        <v>0</v>
      </c>
      <c r="I146" s="664">
        <v>4</v>
      </c>
      <c r="J146" s="664">
        <v>781.44</v>
      </c>
      <c r="K146" s="677">
        <v>1</v>
      </c>
      <c r="L146" s="664">
        <v>4</v>
      </c>
      <c r="M146" s="665">
        <v>781.44</v>
      </c>
    </row>
    <row r="147" spans="1:13" ht="14.4" customHeight="1" x14ac:dyDescent="0.3">
      <c r="A147" s="660" t="s">
        <v>3097</v>
      </c>
      <c r="B147" s="661" t="s">
        <v>2959</v>
      </c>
      <c r="C147" s="661" t="s">
        <v>1627</v>
      </c>
      <c r="D147" s="661" t="s">
        <v>1628</v>
      </c>
      <c r="E147" s="661" t="s">
        <v>2960</v>
      </c>
      <c r="F147" s="664"/>
      <c r="G147" s="664"/>
      <c r="H147" s="677">
        <v>0</v>
      </c>
      <c r="I147" s="664">
        <v>13</v>
      </c>
      <c r="J147" s="664">
        <v>978.64</v>
      </c>
      <c r="K147" s="677">
        <v>1</v>
      </c>
      <c r="L147" s="664">
        <v>13</v>
      </c>
      <c r="M147" s="665">
        <v>978.64</v>
      </c>
    </row>
    <row r="148" spans="1:13" ht="14.4" customHeight="1" x14ac:dyDescent="0.3">
      <c r="A148" s="660" t="s">
        <v>3097</v>
      </c>
      <c r="B148" s="661" t="s">
        <v>2959</v>
      </c>
      <c r="C148" s="661" t="s">
        <v>1631</v>
      </c>
      <c r="D148" s="661" t="s">
        <v>1628</v>
      </c>
      <c r="E148" s="661" t="s">
        <v>2961</v>
      </c>
      <c r="F148" s="664"/>
      <c r="G148" s="664"/>
      <c r="H148" s="677">
        <v>0</v>
      </c>
      <c r="I148" s="664">
        <v>1</v>
      </c>
      <c r="J148" s="664">
        <v>150.55000000000001</v>
      </c>
      <c r="K148" s="677">
        <v>1</v>
      </c>
      <c r="L148" s="664">
        <v>1</v>
      </c>
      <c r="M148" s="665">
        <v>150.55000000000001</v>
      </c>
    </row>
    <row r="149" spans="1:13" ht="14.4" customHeight="1" x14ac:dyDescent="0.3">
      <c r="A149" s="660" t="s">
        <v>3097</v>
      </c>
      <c r="B149" s="661" t="s">
        <v>2964</v>
      </c>
      <c r="C149" s="661" t="s">
        <v>1693</v>
      </c>
      <c r="D149" s="661" t="s">
        <v>1694</v>
      </c>
      <c r="E149" s="661" t="s">
        <v>1695</v>
      </c>
      <c r="F149" s="664"/>
      <c r="G149" s="664"/>
      <c r="H149" s="677">
        <v>0</v>
      </c>
      <c r="I149" s="664">
        <v>1</v>
      </c>
      <c r="J149" s="664">
        <v>41.89</v>
      </c>
      <c r="K149" s="677">
        <v>1</v>
      </c>
      <c r="L149" s="664">
        <v>1</v>
      </c>
      <c r="M149" s="665">
        <v>41.89</v>
      </c>
    </row>
    <row r="150" spans="1:13" ht="14.4" customHeight="1" x14ac:dyDescent="0.3">
      <c r="A150" s="660" t="s">
        <v>3097</v>
      </c>
      <c r="B150" s="661" t="s">
        <v>2964</v>
      </c>
      <c r="C150" s="661" t="s">
        <v>1697</v>
      </c>
      <c r="D150" s="661" t="s">
        <v>1694</v>
      </c>
      <c r="E150" s="661" t="s">
        <v>1698</v>
      </c>
      <c r="F150" s="664"/>
      <c r="G150" s="664"/>
      <c r="H150" s="677">
        <v>0</v>
      </c>
      <c r="I150" s="664">
        <v>1</v>
      </c>
      <c r="J150" s="664">
        <v>146.63</v>
      </c>
      <c r="K150" s="677">
        <v>1</v>
      </c>
      <c r="L150" s="664">
        <v>1</v>
      </c>
      <c r="M150" s="665">
        <v>146.63</v>
      </c>
    </row>
    <row r="151" spans="1:13" ht="14.4" customHeight="1" x14ac:dyDescent="0.3">
      <c r="A151" s="660" t="s">
        <v>3097</v>
      </c>
      <c r="B151" s="661" t="s">
        <v>2965</v>
      </c>
      <c r="C151" s="661" t="s">
        <v>1684</v>
      </c>
      <c r="D151" s="661" t="s">
        <v>631</v>
      </c>
      <c r="E151" s="661" t="s">
        <v>1082</v>
      </c>
      <c r="F151" s="664"/>
      <c r="G151" s="664"/>
      <c r="H151" s="677">
        <v>0</v>
      </c>
      <c r="I151" s="664">
        <v>23</v>
      </c>
      <c r="J151" s="664">
        <v>1032.4699999999998</v>
      </c>
      <c r="K151" s="677">
        <v>1</v>
      </c>
      <c r="L151" s="664">
        <v>23</v>
      </c>
      <c r="M151" s="665">
        <v>1032.4699999999998</v>
      </c>
    </row>
    <row r="152" spans="1:13" ht="14.4" customHeight="1" x14ac:dyDescent="0.3">
      <c r="A152" s="660" t="s">
        <v>3097</v>
      </c>
      <c r="B152" s="661" t="s">
        <v>2965</v>
      </c>
      <c r="C152" s="661" t="s">
        <v>2588</v>
      </c>
      <c r="D152" s="661" t="s">
        <v>2589</v>
      </c>
      <c r="E152" s="661" t="s">
        <v>2590</v>
      </c>
      <c r="F152" s="664"/>
      <c r="G152" s="664"/>
      <c r="H152" s="677">
        <v>0</v>
      </c>
      <c r="I152" s="664">
        <v>3</v>
      </c>
      <c r="J152" s="664">
        <v>180.06</v>
      </c>
      <c r="K152" s="677">
        <v>1</v>
      </c>
      <c r="L152" s="664">
        <v>3</v>
      </c>
      <c r="M152" s="665">
        <v>180.06</v>
      </c>
    </row>
    <row r="153" spans="1:13" ht="14.4" customHeight="1" x14ac:dyDescent="0.3">
      <c r="A153" s="660" t="s">
        <v>3097</v>
      </c>
      <c r="B153" s="661" t="s">
        <v>2966</v>
      </c>
      <c r="C153" s="661" t="s">
        <v>1780</v>
      </c>
      <c r="D153" s="661" t="s">
        <v>1781</v>
      </c>
      <c r="E153" s="661" t="s">
        <v>1782</v>
      </c>
      <c r="F153" s="664"/>
      <c r="G153" s="664"/>
      <c r="H153" s="677">
        <v>0</v>
      </c>
      <c r="I153" s="664">
        <v>1</v>
      </c>
      <c r="J153" s="664">
        <v>25.07</v>
      </c>
      <c r="K153" s="677">
        <v>1</v>
      </c>
      <c r="L153" s="664">
        <v>1</v>
      </c>
      <c r="M153" s="665">
        <v>25.07</v>
      </c>
    </row>
    <row r="154" spans="1:13" ht="14.4" customHeight="1" x14ac:dyDescent="0.3">
      <c r="A154" s="660" t="s">
        <v>3097</v>
      </c>
      <c r="B154" s="661" t="s">
        <v>2967</v>
      </c>
      <c r="C154" s="661" t="s">
        <v>3300</v>
      </c>
      <c r="D154" s="661" t="s">
        <v>1165</v>
      </c>
      <c r="E154" s="661" t="s">
        <v>1166</v>
      </c>
      <c r="F154" s="664"/>
      <c r="G154" s="664"/>
      <c r="H154" s="677">
        <v>0</v>
      </c>
      <c r="I154" s="664">
        <v>1</v>
      </c>
      <c r="J154" s="664">
        <v>81.209999999999994</v>
      </c>
      <c r="K154" s="677">
        <v>1</v>
      </c>
      <c r="L154" s="664">
        <v>1</v>
      </c>
      <c r="M154" s="665">
        <v>81.209999999999994</v>
      </c>
    </row>
    <row r="155" spans="1:13" ht="14.4" customHeight="1" x14ac:dyDescent="0.3">
      <c r="A155" s="660" t="s">
        <v>3097</v>
      </c>
      <c r="B155" s="661" t="s">
        <v>2968</v>
      </c>
      <c r="C155" s="661" t="s">
        <v>1831</v>
      </c>
      <c r="D155" s="661" t="s">
        <v>1832</v>
      </c>
      <c r="E155" s="661" t="s">
        <v>1833</v>
      </c>
      <c r="F155" s="664"/>
      <c r="G155" s="664"/>
      <c r="H155" s="677">
        <v>0</v>
      </c>
      <c r="I155" s="664">
        <v>11</v>
      </c>
      <c r="J155" s="664">
        <v>609.18000000000006</v>
      </c>
      <c r="K155" s="677">
        <v>1</v>
      </c>
      <c r="L155" s="664">
        <v>11</v>
      </c>
      <c r="M155" s="665">
        <v>609.18000000000006</v>
      </c>
    </row>
    <row r="156" spans="1:13" ht="14.4" customHeight="1" x14ac:dyDescent="0.3">
      <c r="A156" s="660" t="s">
        <v>3097</v>
      </c>
      <c r="B156" s="661" t="s">
        <v>4537</v>
      </c>
      <c r="C156" s="661" t="s">
        <v>3259</v>
      </c>
      <c r="D156" s="661" t="s">
        <v>3260</v>
      </c>
      <c r="E156" s="661" t="s">
        <v>614</v>
      </c>
      <c r="F156" s="664"/>
      <c r="G156" s="664"/>
      <c r="H156" s="677">
        <v>0</v>
      </c>
      <c r="I156" s="664">
        <v>2</v>
      </c>
      <c r="J156" s="664">
        <v>117.89</v>
      </c>
      <c r="K156" s="677">
        <v>1</v>
      </c>
      <c r="L156" s="664">
        <v>2</v>
      </c>
      <c r="M156" s="665">
        <v>117.89</v>
      </c>
    </row>
    <row r="157" spans="1:13" ht="14.4" customHeight="1" x14ac:dyDescent="0.3">
      <c r="A157" s="660" t="s">
        <v>3097</v>
      </c>
      <c r="B157" s="661" t="s">
        <v>4537</v>
      </c>
      <c r="C157" s="661" t="s">
        <v>3350</v>
      </c>
      <c r="D157" s="661" t="s">
        <v>3351</v>
      </c>
      <c r="E157" s="661" t="s">
        <v>3352</v>
      </c>
      <c r="F157" s="664"/>
      <c r="G157" s="664"/>
      <c r="H157" s="677">
        <v>0</v>
      </c>
      <c r="I157" s="664">
        <v>1</v>
      </c>
      <c r="J157" s="664">
        <v>100.92</v>
      </c>
      <c r="K157" s="677">
        <v>1</v>
      </c>
      <c r="L157" s="664">
        <v>1</v>
      </c>
      <c r="M157" s="665">
        <v>100.92</v>
      </c>
    </row>
    <row r="158" spans="1:13" ht="14.4" customHeight="1" x14ac:dyDescent="0.3">
      <c r="A158" s="660" t="s">
        <v>3097</v>
      </c>
      <c r="B158" s="661" t="s">
        <v>2971</v>
      </c>
      <c r="C158" s="661" t="s">
        <v>1641</v>
      </c>
      <c r="D158" s="661" t="s">
        <v>2972</v>
      </c>
      <c r="E158" s="661" t="s">
        <v>1166</v>
      </c>
      <c r="F158" s="664"/>
      <c r="G158" s="664"/>
      <c r="H158" s="677">
        <v>0</v>
      </c>
      <c r="I158" s="664">
        <v>6</v>
      </c>
      <c r="J158" s="664">
        <v>741.16000000000008</v>
      </c>
      <c r="K158" s="677">
        <v>1</v>
      </c>
      <c r="L158" s="664">
        <v>6</v>
      </c>
      <c r="M158" s="665">
        <v>741.16000000000008</v>
      </c>
    </row>
    <row r="159" spans="1:13" ht="14.4" customHeight="1" x14ac:dyDescent="0.3">
      <c r="A159" s="660" t="s">
        <v>3097</v>
      </c>
      <c r="B159" s="661" t="s">
        <v>2971</v>
      </c>
      <c r="C159" s="661" t="s">
        <v>3353</v>
      </c>
      <c r="D159" s="661" t="s">
        <v>1613</v>
      </c>
      <c r="E159" s="661" t="s">
        <v>3354</v>
      </c>
      <c r="F159" s="664"/>
      <c r="G159" s="664"/>
      <c r="H159" s="677">
        <v>0</v>
      </c>
      <c r="I159" s="664">
        <v>1</v>
      </c>
      <c r="J159" s="664">
        <v>27.21</v>
      </c>
      <c r="K159" s="677">
        <v>1</v>
      </c>
      <c r="L159" s="664">
        <v>1</v>
      </c>
      <c r="M159" s="665">
        <v>27.21</v>
      </c>
    </row>
    <row r="160" spans="1:13" ht="14.4" customHeight="1" x14ac:dyDescent="0.3">
      <c r="A160" s="660" t="s">
        <v>3097</v>
      </c>
      <c r="B160" s="661" t="s">
        <v>2971</v>
      </c>
      <c r="C160" s="661" t="s">
        <v>1615</v>
      </c>
      <c r="D160" s="661" t="s">
        <v>1616</v>
      </c>
      <c r="E160" s="661" t="s">
        <v>1617</v>
      </c>
      <c r="F160" s="664"/>
      <c r="G160" s="664"/>
      <c r="H160" s="677">
        <v>0</v>
      </c>
      <c r="I160" s="664">
        <v>2</v>
      </c>
      <c r="J160" s="664">
        <v>44.94</v>
      </c>
      <c r="K160" s="677">
        <v>1</v>
      </c>
      <c r="L160" s="664">
        <v>2</v>
      </c>
      <c r="M160" s="665">
        <v>44.94</v>
      </c>
    </row>
    <row r="161" spans="1:13" ht="14.4" customHeight="1" x14ac:dyDescent="0.3">
      <c r="A161" s="660" t="s">
        <v>3097</v>
      </c>
      <c r="B161" s="661" t="s">
        <v>2971</v>
      </c>
      <c r="C161" s="661" t="s">
        <v>3268</v>
      </c>
      <c r="D161" s="661" t="s">
        <v>1616</v>
      </c>
      <c r="E161" s="661" t="s">
        <v>3143</v>
      </c>
      <c r="F161" s="664"/>
      <c r="G161" s="664"/>
      <c r="H161" s="677">
        <v>0</v>
      </c>
      <c r="I161" s="664">
        <v>1</v>
      </c>
      <c r="J161" s="664">
        <v>33.72</v>
      </c>
      <c r="K161" s="677">
        <v>1</v>
      </c>
      <c r="L161" s="664">
        <v>1</v>
      </c>
      <c r="M161" s="665">
        <v>33.72</v>
      </c>
    </row>
    <row r="162" spans="1:13" ht="14.4" customHeight="1" x14ac:dyDescent="0.3">
      <c r="A162" s="660" t="s">
        <v>3097</v>
      </c>
      <c r="B162" s="661" t="s">
        <v>2971</v>
      </c>
      <c r="C162" s="661" t="s">
        <v>1708</v>
      </c>
      <c r="D162" s="661" t="s">
        <v>2973</v>
      </c>
      <c r="E162" s="661" t="s">
        <v>1078</v>
      </c>
      <c r="F162" s="664"/>
      <c r="G162" s="664"/>
      <c r="H162" s="677">
        <v>0</v>
      </c>
      <c r="I162" s="664">
        <v>5</v>
      </c>
      <c r="J162" s="664">
        <v>337.1</v>
      </c>
      <c r="K162" s="677">
        <v>1</v>
      </c>
      <c r="L162" s="664">
        <v>5</v>
      </c>
      <c r="M162" s="665">
        <v>337.1</v>
      </c>
    </row>
    <row r="163" spans="1:13" ht="14.4" customHeight="1" x14ac:dyDescent="0.3">
      <c r="A163" s="660" t="s">
        <v>3097</v>
      </c>
      <c r="B163" s="661" t="s">
        <v>2971</v>
      </c>
      <c r="C163" s="661" t="s">
        <v>3355</v>
      </c>
      <c r="D163" s="661" t="s">
        <v>2973</v>
      </c>
      <c r="E163" s="661" t="s">
        <v>3299</v>
      </c>
      <c r="F163" s="664"/>
      <c r="G163" s="664"/>
      <c r="H163" s="677">
        <v>0</v>
      </c>
      <c r="I163" s="664">
        <v>2</v>
      </c>
      <c r="J163" s="664">
        <v>196.45999999999998</v>
      </c>
      <c r="K163" s="677">
        <v>1</v>
      </c>
      <c r="L163" s="664">
        <v>2</v>
      </c>
      <c r="M163" s="665">
        <v>196.45999999999998</v>
      </c>
    </row>
    <row r="164" spans="1:13" ht="14.4" customHeight="1" x14ac:dyDescent="0.3">
      <c r="A164" s="660" t="s">
        <v>3097</v>
      </c>
      <c r="B164" s="661" t="s">
        <v>2976</v>
      </c>
      <c r="C164" s="661" t="s">
        <v>3340</v>
      </c>
      <c r="D164" s="661" t="s">
        <v>1760</v>
      </c>
      <c r="E164" s="661" t="s">
        <v>1761</v>
      </c>
      <c r="F164" s="664"/>
      <c r="G164" s="664"/>
      <c r="H164" s="677">
        <v>0</v>
      </c>
      <c r="I164" s="664">
        <v>1</v>
      </c>
      <c r="J164" s="664">
        <v>71.86</v>
      </c>
      <c r="K164" s="677">
        <v>1</v>
      </c>
      <c r="L164" s="664">
        <v>1</v>
      </c>
      <c r="M164" s="665">
        <v>71.86</v>
      </c>
    </row>
    <row r="165" spans="1:13" ht="14.4" customHeight="1" x14ac:dyDescent="0.3">
      <c r="A165" s="660" t="s">
        <v>3097</v>
      </c>
      <c r="B165" s="661" t="s">
        <v>2977</v>
      </c>
      <c r="C165" s="661" t="s">
        <v>1812</v>
      </c>
      <c r="D165" s="661" t="s">
        <v>1813</v>
      </c>
      <c r="E165" s="661" t="s">
        <v>1814</v>
      </c>
      <c r="F165" s="664"/>
      <c r="G165" s="664"/>
      <c r="H165" s="677">
        <v>0</v>
      </c>
      <c r="I165" s="664">
        <v>1</v>
      </c>
      <c r="J165" s="664">
        <v>143.69999999999999</v>
      </c>
      <c r="K165" s="677">
        <v>1</v>
      </c>
      <c r="L165" s="664">
        <v>1</v>
      </c>
      <c r="M165" s="665">
        <v>143.69999999999999</v>
      </c>
    </row>
    <row r="166" spans="1:13" ht="14.4" customHeight="1" x14ac:dyDescent="0.3">
      <c r="A166" s="660" t="s">
        <v>3097</v>
      </c>
      <c r="B166" s="661" t="s">
        <v>2977</v>
      </c>
      <c r="C166" s="661" t="s">
        <v>3358</v>
      </c>
      <c r="D166" s="661" t="s">
        <v>3359</v>
      </c>
      <c r="E166" s="661" t="s">
        <v>3360</v>
      </c>
      <c r="F166" s="664">
        <v>1</v>
      </c>
      <c r="G166" s="664">
        <v>0</v>
      </c>
      <c r="H166" s="677"/>
      <c r="I166" s="664"/>
      <c r="J166" s="664"/>
      <c r="K166" s="677"/>
      <c r="L166" s="664">
        <v>1</v>
      </c>
      <c r="M166" s="665">
        <v>0</v>
      </c>
    </row>
    <row r="167" spans="1:13" ht="14.4" customHeight="1" x14ac:dyDescent="0.3">
      <c r="A167" s="660" t="s">
        <v>3097</v>
      </c>
      <c r="B167" s="661" t="s">
        <v>2980</v>
      </c>
      <c r="C167" s="661" t="s">
        <v>3197</v>
      </c>
      <c r="D167" s="661" t="s">
        <v>3198</v>
      </c>
      <c r="E167" s="661" t="s">
        <v>3199</v>
      </c>
      <c r="F167" s="664"/>
      <c r="G167" s="664"/>
      <c r="H167" s="677">
        <v>0</v>
      </c>
      <c r="I167" s="664">
        <v>2</v>
      </c>
      <c r="J167" s="664">
        <v>625.08000000000004</v>
      </c>
      <c r="K167" s="677">
        <v>1</v>
      </c>
      <c r="L167" s="664">
        <v>2</v>
      </c>
      <c r="M167" s="665">
        <v>625.08000000000004</v>
      </c>
    </row>
    <row r="168" spans="1:13" ht="14.4" customHeight="1" x14ac:dyDescent="0.3">
      <c r="A168" s="660" t="s">
        <v>3097</v>
      </c>
      <c r="B168" s="661" t="s">
        <v>2980</v>
      </c>
      <c r="C168" s="661" t="s">
        <v>1743</v>
      </c>
      <c r="D168" s="661" t="s">
        <v>1748</v>
      </c>
      <c r="E168" s="661" t="s">
        <v>1092</v>
      </c>
      <c r="F168" s="664"/>
      <c r="G168" s="664"/>
      <c r="H168" s="677">
        <v>0</v>
      </c>
      <c r="I168" s="664">
        <v>4</v>
      </c>
      <c r="J168" s="664">
        <v>522.36</v>
      </c>
      <c r="K168" s="677">
        <v>1</v>
      </c>
      <c r="L168" s="664">
        <v>4</v>
      </c>
      <c r="M168" s="665">
        <v>522.36</v>
      </c>
    </row>
    <row r="169" spans="1:13" ht="14.4" customHeight="1" x14ac:dyDescent="0.3">
      <c r="A169" s="660" t="s">
        <v>3097</v>
      </c>
      <c r="B169" s="661" t="s">
        <v>2980</v>
      </c>
      <c r="C169" s="661" t="s">
        <v>1747</v>
      </c>
      <c r="D169" s="661" t="s">
        <v>1748</v>
      </c>
      <c r="E169" s="661" t="s">
        <v>2981</v>
      </c>
      <c r="F169" s="664"/>
      <c r="G169" s="664"/>
      <c r="H169" s="677">
        <v>0</v>
      </c>
      <c r="I169" s="664">
        <v>1</v>
      </c>
      <c r="J169" s="664">
        <v>435.3</v>
      </c>
      <c r="K169" s="677">
        <v>1</v>
      </c>
      <c r="L169" s="664">
        <v>1</v>
      </c>
      <c r="M169" s="665">
        <v>435.3</v>
      </c>
    </row>
    <row r="170" spans="1:13" ht="14.4" customHeight="1" x14ac:dyDescent="0.3">
      <c r="A170" s="660" t="s">
        <v>3097</v>
      </c>
      <c r="B170" s="661" t="s">
        <v>2980</v>
      </c>
      <c r="C170" s="661" t="s">
        <v>1816</v>
      </c>
      <c r="D170" s="661" t="s">
        <v>1821</v>
      </c>
      <c r="E170" s="661" t="s">
        <v>617</v>
      </c>
      <c r="F170" s="664"/>
      <c r="G170" s="664"/>
      <c r="H170" s="677">
        <v>0</v>
      </c>
      <c r="I170" s="664">
        <v>5</v>
      </c>
      <c r="J170" s="664">
        <v>1009.4</v>
      </c>
      <c r="K170" s="677">
        <v>1</v>
      </c>
      <c r="L170" s="664">
        <v>5</v>
      </c>
      <c r="M170" s="665">
        <v>1009.4</v>
      </c>
    </row>
    <row r="171" spans="1:13" ht="14.4" customHeight="1" x14ac:dyDescent="0.3">
      <c r="A171" s="660" t="s">
        <v>3097</v>
      </c>
      <c r="B171" s="661" t="s">
        <v>2980</v>
      </c>
      <c r="C171" s="661" t="s">
        <v>1820</v>
      </c>
      <c r="D171" s="661" t="s">
        <v>1821</v>
      </c>
      <c r="E171" s="661" t="s">
        <v>2982</v>
      </c>
      <c r="F171" s="664"/>
      <c r="G171" s="664"/>
      <c r="H171" s="677">
        <v>0</v>
      </c>
      <c r="I171" s="664">
        <v>4</v>
      </c>
      <c r="J171" s="664">
        <v>2691.76</v>
      </c>
      <c r="K171" s="677">
        <v>1</v>
      </c>
      <c r="L171" s="664">
        <v>4</v>
      </c>
      <c r="M171" s="665">
        <v>2691.76</v>
      </c>
    </row>
    <row r="172" spans="1:13" ht="14.4" customHeight="1" x14ac:dyDescent="0.3">
      <c r="A172" s="660" t="s">
        <v>3097</v>
      </c>
      <c r="B172" s="661" t="s">
        <v>2980</v>
      </c>
      <c r="C172" s="661" t="s">
        <v>3302</v>
      </c>
      <c r="D172" s="661" t="s">
        <v>3198</v>
      </c>
      <c r="E172" s="661" t="s">
        <v>3199</v>
      </c>
      <c r="F172" s="664"/>
      <c r="G172" s="664"/>
      <c r="H172" s="677">
        <v>0</v>
      </c>
      <c r="I172" s="664">
        <v>3</v>
      </c>
      <c r="J172" s="664">
        <v>937.62000000000012</v>
      </c>
      <c r="K172" s="677">
        <v>1</v>
      </c>
      <c r="L172" s="664">
        <v>3</v>
      </c>
      <c r="M172" s="665">
        <v>937.62000000000012</v>
      </c>
    </row>
    <row r="173" spans="1:13" ht="14.4" customHeight="1" x14ac:dyDescent="0.3">
      <c r="A173" s="660" t="s">
        <v>3097</v>
      </c>
      <c r="B173" s="661" t="s">
        <v>2983</v>
      </c>
      <c r="C173" s="661" t="s">
        <v>3356</v>
      </c>
      <c r="D173" s="661" t="s">
        <v>3357</v>
      </c>
      <c r="E173" s="661" t="s">
        <v>2590</v>
      </c>
      <c r="F173" s="664"/>
      <c r="G173" s="664"/>
      <c r="H173" s="677">
        <v>0</v>
      </c>
      <c r="I173" s="664">
        <v>1</v>
      </c>
      <c r="J173" s="664">
        <v>130.59</v>
      </c>
      <c r="K173" s="677">
        <v>1</v>
      </c>
      <c r="L173" s="664">
        <v>1</v>
      </c>
      <c r="M173" s="665">
        <v>130.59</v>
      </c>
    </row>
    <row r="174" spans="1:13" ht="14.4" customHeight="1" x14ac:dyDescent="0.3">
      <c r="A174" s="660" t="s">
        <v>3097</v>
      </c>
      <c r="B174" s="661" t="s">
        <v>2983</v>
      </c>
      <c r="C174" s="661" t="s">
        <v>3272</v>
      </c>
      <c r="D174" s="661" t="s">
        <v>3273</v>
      </c>
      <c r="E174" s="661" t="s">
        <v>1092</v>
      </c>
      <c r="F174" s="664"/>
      <c r="G174" s="664"/>
      <c r="H174" s="677">
        <v>0</v>
      </c>
      <c r="I174" s="664">
        <v>1</v>
      </c>
      <c r="J174" s="664">
        <v>201.88</v>
      </c>
      <c r="K174" s="677">
        <v>1</v>
      </c>
      <c r="L174" s="664">
        <v>1</v>
      </c>
      <c r="M174" s="665">
        <v>201.88</v>
      </c>
    </row>
    <row r="175" spans="1:13" ht="14.4" customHeight="1" x14ac:dyDescent="0.3">
      <c r="A175" s="660" t="s">
        <v>3097</v>
      </c>
      <c r="B175" s="661" t="s">
        <v>4544</v>
      </c>
      <c r="C175" s="661" t="s">
        <v>3980</v>
      </c>
      <c r="D175" s="661" t="s">
        <v>3981</v>
      </c>
      <c r="E175" s="661" t="s">
        <v>3982</v>
      </c>
      <c r="F175" s="664"/>
      <c r="G175" s="664"/>
      <c r="H175" s="677">
        <v>0</v>
      </c>
      <c r="I175" s="664">
        <v>1</v>
      </c>
      <c r="J175" s="664">
        <v>41.55</v>
      </c>
      <c r="K175" s="677">
        <v>1</v>
      </c>
      <c r="L175" s="664">
        <v>1</v>
      </c>
      <c r="M175" s="665">
        <v>41.55</v>
      </c>
    </row>
    <row r="176" spans="1:13" ht="14.4" customHeight="1" x14ac:dyDescent="0.3">
      <c r="A176" s="660" t="s">
        <v>3097</v>
      </c>
      <c r="B176" s="661" t="s">
        <v>2998</v>
      </c>
      <c r="C176" s="661" t="s">
        <v>2001</v>
      </c>
      <c r="D176" s="661" t="s">
        <v>2999</v>
      </c>
      <c r="E176" s="661" t="s">
        <v>3000</v>
      </c>
      <c r="F176" s="664"/>
      <c r="G176" s="664"/>
      <c r="H176" s="677">
        <v>0</v>
      </c>
      <c r="I176" s="664">
        <v>1</v>
      </c>
      <c r="J176" s="664">
        <v>333.31</v>
      </c>
      <c r="K176" s="677">
        <v>1</v>
      </c>
      <c r="L176" s="664">
        <v>1</v>
      </c>
      <c r="M176" s="665">
        <v>333.31</v>
      </c>
    </row>
    <row r="177" spans="1:13" ht="14.4" customHeight="1" x14ac:dyDescent="0.3">
      <c r="A177" s="660" t="s">
        <v>3097</v>
      </c>
      <c r="B177" s="661" t="s">
        <v>3007</v>
      </c>
      <c r="C177" s="661" t="s">
        <v>2096</v>
      </c>
      <c r="D177" s="661" t="s">
        <v>2097</v>
      </c>
      <c r="E177" s="661" t="s">
        <v>3008</v>
      </c>
      <c r="F177" s="664"/>
      <c r="G177" s="664"/>
      <c r="H177" s="677">
        <v>0</v>
      </c>
      <c r="I177" s="664">
        <v>1</v>
      </c>
      <c r="J177" s="664">
        <v>184.22</v>
      </c>
      <c r="K177" s="677">
        <v>1</v>
      </c>
      <c r="L177" s="664">
        <v>1</v>
      </c>
      <c r="M177" s="665">
        <v>184.22</v>
      </c>
    </row>
    <row r="178" spans="1:13" ht="14.4" customHeight="1" x14ac:dyDescent="0.3">
      <c r="A178" s="660" t="s">
        <v>3097</v>
      </c>
      <c r="B178" s="661" t="s">
        <v>3015</v>
      </c>
      <c r="C178" s="661" t="s">
        <v>3994</v>
      </c>
      <c r="D178" s="661" t="s">
        <v>3995</v>
      </c>
      <c r="E178" s="661" t="s">
        <v>3996</v>
      </c>
      <c r="F178" s="664"/>
      <c r="G178" s="664"/>
      <c r="H178" s="677">
        <v>0</v>
      </c>
      <c r="I178" s="664">
        <v>2</v>
      </c>
      <c r="J178" s="664">
        <v>308.02</v>
      </c>
      <c r="K178" s="677">
        <v>1</v>
      </c>
      <c r="L178" s="664">
        <v>2</v>
      </c>
      <c r="M178" s="665">
        <v>308.02</v>
      </c>
    </row>
    <row r="179" spans="1:13" ht="14.4" customHeight="1" x14ac:dyDescent="0.3">
      <c r="A179" s="660" t="s">
        <v>3097</v>
      </c>
      <c r="B179" s="661" t="s">
        <v>3021</v>
      </c>
      <c r="C179" s="661" t="s">
        <v>2100</v>
      </c>
      <c r="D179" s="661" t="s">
        <v>2101</v>
      </c>
      <c r="E179" s="661" t="s">
        <v>3008</v>
      </c>
      <c r="F179" s="664"/>
      <c r="G179" s="664"/>
      <c r="H179" s="677">
        <v>0</v>
      </c>
      <c r="I179" s="664">
        <v>4</v>
      </c>
      <c r="J179" s="664">
        <v>279.44</v>
      </c>
      <c r="K179" s="677">
        <v>1</v>
      </c>
      <c r="L179" s="664">
        <v>4</v>
      </c>
      <c r="M179" s="665">
        <v>279.44</v>
      </c>
    </row>
    <row r="180" spans="1:13" ht="14.4" customHeight="1" x14ac:dyDescent="0.3">
      <c r="A180" s="660" t="s">
        <v>3097</v>
      </c>
      <c r="B180" s="661" t="s">
        <v>3041</v>
      </c>
      <c r="C180" s="661" t="s">
        <v>1882</v>
      </c>
      <c r="D180" s="661" t="s">
        <v>3042</v>
      </c>
      <c r="E180" s="661" t="s">
        <v>3043</v>
      </c>
      <c r="F180" s="664"/>
      <c r="G180" s="664"/>
      <c r="H180" s="677">
        <v>0</v>
      </c>
      <c r="I180" s="664">
        <v>1</v>
      </c>
      <c r="J180" s="664">
        <v>201.75</v>
      </c>
      <c r="K180" s="677">
        <v>1</v>
      </c>
      <c r="L180" s="664">
        <v>1</v>
      </c>
      <c r="M180" s="665">
        <v>201.75</v>
      </c>
    </row>
    <row r="181" spans="1:13" ht="14.4" customHeight="1" x14ac:dyDescent="0.3">
      <c r="A181" s="660" t="s">
        <v>3098</v>
      </c>
      <c r="B181" s="661" t="s">
        <v>2928</v>
      </c>
      <c r="C181" s="661" t="s">
        <v>3518</v>
      </c>
      <c r="D181" s="661" t="s">
        <v>3519</v>
      </c>
      <c r="E181" s="661" t="s">
        <v>1691</v>
      </c>
      <c r="F181" s="664">
        <v>1</v>
      </c>
      <c r="G181" s="664">
        <v>97.97</v>
      </c>
      <c r="H181" s="677">
        <v>1</v>
      </c>
      <c r="I181" s="664"/>
      <c r="J181" s="664"/>
      <c r="K181" s="677">
        <v>0</v>
      </c>
      <c r="L181" s="664">
        <v>1</v>
      </c>
      <c r="M181" s="665">
        <v>97.97</v>
      </c>
    </row>
    <row r="182" spans="1:13" ht="14.4" customHeight="1" x14ac:dyDescent="0.3">
      <c r="A182" s="660" t="s">
        <v>3098</v>
      </c>
      <c r="B182" s="661" t="s">
        <v>2928</v>
      </c>
      <c r="C182" s="661" t="s">
        <v>3520</v>
      </c>
      <c r="D182" s="661" t="s">
        <v>1610</v>
      </c>
      <c r="E182" s="661" t="s">
        <v>3521</v>
      </c>
      <c r="F182" s="664"/>
      <c r="G182" s="664"/>
      <c r="H182" s="677"/>
      <c r="I182" s="664">
        <v>1</v>
      </c>
      <c r="J182" s="664">
        <v>0</v>
      </c>
      <c r="K182" s="677"/>
      <c r="L182" s="664">
        <v>1</v>
      </c>
      <c r="M182" s="665">
        <v>0</v>
      </c>
    </row>
    <row r="183" spans="1:13" ht="14.4" customHeight="1" x14ac:dyDescent="0.3">
      <c r="A183" s="660" t="s">
        <v>3098</v>
      </c>
      <c r="B183" s="661" t="s">
        <v>2928</v>
      </c>
      <c r="C183" s="661" t="s">
        <v>3522</v>
      </c>
      <c r="D183" s="661" t="s">
        <v>1690</v>
      </c>
      <c r="E183" s="661" t="s">
        <v>3523</v>
      </c>
      <c r="F183" s="664"/>
      <c r="G183" s="664"/>
      <c r="H183" s="677"/>
      <c r="I183" s="664">
        <v>1</v>
      </c>
      <c r="J183" s="664">
        <v>0</v>
      </c>
      <c r="K183" s="677"/>
      <c r="L183" s="664">
        <v>1</v>
      </c>
      <c r="M183" s="665">
        <v>0</v>
      </c>
    </row>
    <row r="184" spans="1:13" ht="14.4" customHeight="1" x14ac:dyDescent="0.3">
      <c r="A184" s="660" t="s">
        <v>3098</v>
      </c>
      <c r="B184" s="661" t="s">
        <v>2928</v>
      </c>
      <c r="C184" s="661" t="s">
        <v>3524</v>
      </c>
      <c r="D184" s="661" t="s">
        <v>1690</v>
      </c>
      <c r="E184" s="661" t="s">
        <v>3525</v>
      </c>
      <c r="F184" s="664"/>
      <c r="G184" s="664"/>
      <c r="H184" s="677"/>
      <c r="I184" s="664">
        <v>1</v>
      </c>
      <c r="J184" s="664">
        <v>0</v>
      </c>
      <c r="K184" s="677"/>
      <c r="L184" s="664">
        <v>1</v>
      </c>
      <c r="M184" s="665">
        <v>0</v>
      </c>
    </row>
    <row r="185" spans="1:13" ht="14.4" customHeight="1" x14ac:dyDescent="0.3">
      <c r="A185" s="660" t="s">
        <v>3098</v>
      </c>
      <c r="B185" s="661" t="s">
        <v>2928</v>
      </c>
      <c r="C185" s="661" t="s">
        <v>3526</v>
      </c>
      <c r="D185" s="661" t="s">
        <v>1690</v>
      </c>
      <c r="E185" s="661" t="s">
        <v>3527</v>
      </c>
      <c r="F185" s="664"/>
      <c r="G185" s="664"/>
      <c r="H185" s="677"/>
      <c r="I185" s="664">
        <v>1</v>
      </c>
      <c r="J185" s="664">
        <v>0</v>
      </c>
      <c r="K185" s="677"/>
      <c r="L185" s="664">
        <v>1</v>
      </c>
      <c r="M185" s="665">
        <v>0</v>
      </c>
    </row>
    <row r="186" spans="1:13" ht="14.4" customHeight="1" x14ac:dyDescent="0.3">
      <c r="A186" s="660" t="s">
        <v>3098</v>
      </c>
      <c r="B186" s="661" t="s">
        <v>2928</v>
      </c>
      <c r="C186" s="661" t="s">
        <v>3528</v>
      </c>
      <c r="D186" s="661" t="s">
        <v>1690</v>
      </c>
      <c r="E186" s="661" t="s">
        <v>3529</v>
      </c>
      <c r="F186" s="664"/>
      <c r="G186" s="664"/>
      <c r="H186" s="677"/>
      <c r="I186" s="664">
        <v>1</v>
      </c>
      <c r="J186" s="664">
        <v>0</v>
      </c>
      <c r="K186" s="677"/>
      <c r="L186" s="664">
        <v>1</v>
      </c>
      <c r="M186" s="665">
        <v>0</v>
      </c>
    </row>
    <row r="187" spans="1:13" ht="14.4" customHeight="1" x14ac:dyDescent="0.3">
      <c r="A187" s="660" t="s">
        <v>3098</v>
      </c>
      <c r="B187" s="661" t="s">
        <v>2928</v>
      </c>
      <c r="C187" s="661" t="s">
        <v>3530</v>
      </c>
      <c r="D187" s="661" t="s">
        <v>3531</v>
      </c>
      <c r="E187" s="661" t="s">
        <v>3532</v>
      </c>
      <c r="F187" s="664">
        <v>1</v>
      </c>
      <c r="G187" s="664">
        <v>0</v>
      </c>
      <c r="H187" s="677"/>
      <c r="I187" s="664"/>
      <c r="J187" s="664"/>
      <c r="K187" s="677"/>
      <c r="L187" s="664">
        <v>1</v>
      </c>
      <c r="M187" s="665">
        <v>0</v>
      </c>
    </row>
    <row r="188" spans="1:13" ht="14.4" customHeight="1" x14ac:dyDescent="0.3">
      <c r="A188" s="660" t="s">
        <v>3098</v>
      </c>
      <c r="B188" s="661" t="s">
        <v>2932</v>
      </c>
      <c r="C188" s="661" t="s">
        <v>1644</v>
      </c>
      <c r="D188" s="661" t="s">
        <v>2933</v>
      </c>
      <c r="E188" s="661" t="s">
        <v>2934</v>
      </c>
      <c r="F188" s="664"/>
      <c r="G188" s="664"/>
      <c r="H188" s="677">
        <v>0</v>
      </c>
      <c r="I188" s="664">
        <v>1</v>
      </c>
      <c r="J188" s="664">
        <v>97.97</v>
      </c>
      <c r="K188" s="677">
        <v>1</v>
      </c>
      <c r="L188" s="664">
        <v>1</v>
      </c>
      <c r="M188" s="665">
        <v>97.97</v>
      </c>
    </row>
    <row r="189" spans="1:13" ht="14.4" customHeight="1" x14ac:dyDescent="0.3">
      <c r="A189" s="660" t="s">
        <v>3098</v>
      </c>
      <c r="B189" s="661" t="s">
        <v>2945</v>
      </c>
      <c r="C189" s="661" t="s">
        <v>3245</v>
      </c>
      <c r="D189" s="661" t="s">
        <v>1913</v>
      </c>
      <c r="E189" s="661" t="s">
        <v>1914</v>
      </c>
      <c r="F189" s="664"/>
      <c r="G189" s="664"/>
      <c r="H189" s="677">
        <v>0</v>
      </c>
      <c r="I189" s="664">
        <v>5</v>
      </c>
      <c r="J189" s="664">
        <v>531.5</v>
      </c>
      <c r="K189" s="677">
        <v>1</v>
      </c>
      <c r="L189" s="664">
        <v>5</v>
      </c>
      <c r="M189" s="665">
        <v>531.5</v>
      </c>
    </row>
    <row r="190" spans="1:13" ht="14.4" customHeight="1" x14ac:dyDescent="0.3">
      <c r="A190" s="660" t="s">
        <v>3098</v>
      </c>
      <c r="B190" s="661" t="s">
        <v>2945</v>
      </c>
      <c r="C190" s="661" t="s">
        <v>1912</v>
      </c>
      <c r="D190" s="661" t="s">
        <v>1913</v>
      </c>
      <c r="E190" s="661" t="s">
        <v>1914</v>
      </c>
      <c r="F190" s="664"/>
      <c r="G190" s="664"/>
      <c r="H190" s="677">
        <v>0</v>
      </c>
      <c r="I190" s="664">
        <v>1</v>
      </c>
      <c r="J190" s="664">
        <v>106.3</v>
      </c>
      <c r="K190" s="677">
        <v>1</v>
      </c>
      <c r="L190" s="664">
        <v>1</v>
      </c>
      <c r="M190" s="665">
        <v>106.3</v>
      </c>
    </row>
    <row r="191" spans="1:13" ht="14.4" customHeight="1" x14ac:dyDescent="0.3">
      <c r="A191" s="660" t="s">
        <v>3098</v>
      </c>
      <c r="B191" s="661" t="s">
        <v>2945</v>
      </c>
      <c r="C191" s="661" t="s">
        <v>1700</v>
      </c>
      <c r="D191" s="661" t="s">
        <v>1701</v>
      </c>
      <c r="E191" s="661" t="s">
        <v>2946</v>
      </c>
      <c r="F191" s="664"/>
      <c r="G191" s="664"/>
      <c r="H191" s="677">
        <v>0</v>
      </c>
      <c r="I191" s="664">
        <v>3</v>
      </c>
      <c r="J191" s="664">
        <v>159.47999999999999</v>
      </c>
      <c r="K191" s="677">
        <v>1</v>
      </c>
      <c r="L191" s="664">
        <v>3</v>
      </c>
      <c r="M191" s="665">
        <v>159.47999999999999</v>
      </c>
    </row>
    <row r="192" spans="1:13" ht="14.4" customHeight="1" x14ac:dyDescent="0.3">
      <c r="A192" s="660" t="s">
        <v>3098</v>
      </c>
      <c r="B192" s="661" t="s">
        <v>2945</v>
      </c>
      <c r="C192" s="661" t="s">
        <v>1704</v>
      </c>
      <c r="D192" s="661" t="s">
        <v>1705</v>
      </c>
      <c r="E192" s="661" t="s">
        <v>2947</v>
      </c>
      <c r="F192" s="664"/>
      <c r="G192" s="664"/>
      <c r="H192" s="677">
        <v>0</v>
      </c>
      <c r="I192" s="664">
        <v>1</v>
      </c>
      <c r="J192" s="664">
        <v>90.35</v>
      </c>
      <c r="K192" s="677">
        <v>1</v>
      </c>
      <c r="L192" s="664">
        <v>1</v>
      </c>
      <c r="M192" s="665">
        <v>90.35</v>
      </c>
    </row>
    <row r="193" spans="1:13" ht="14.4" customHeight="1" x14ac:dyDescent="0.3">
      <c r="A193" s="660" t="s">
        <v>3098</v>
      </c>
      <c r="B193" s="661" t="s">
        <v>2945</v>
      </c>
      <c r="C193" s="661" t="s">
        <v>3495</v>
      </c>
      <c r="D193" s="661" t="s">
        <v>3496</v>
      </c>
      <c r="E193" s="661" t="s">
        <v>3497</v>
      </c>
      <c r="F193" s="664">
        <v>1</v>
      </c>
      <c r="G193" s="664">
        <v>0</v>
      </c>
      <c r="H193" s="677"/>
      <c r="I193" s="664"/>
      <c r="J193" s="664"/>
      <c r="K193" s="677"/>
      <c r="L193" s="664">
        <v>1</v>
      </c>
      <c r="M193" s="665">
        <v>0</v>
      </c>
    </row>
    <row r="194" spans="1:13" ht="14.4" customHeight="1" x14ac:dyDescent="0.3">
      <c r="A194" s="660" t="s">
        <v>3098</v>
      </c>
      <c r="B194" s="661" t="s">
        <v>2948</v>
      </c>
      <c r="C194" s="661" t="s">
        <v>3425</v>
      </c>
      <c r="D194" s="661" t="s">
        <v>3135</v>
      </c>
      <c r="E194" s="661" t="s">
        <v>1778</v>
      </c>
      <c r="F194" s="664">
        <v>1</v>
      </c>
      <c r="G194" s="664">
        <v>32.229999999999997</v>
      </c>
      <c r="H194" s="677">
        <v>1</v>
      </c>
      <c r="I194" s="664"/>
      <c r="J194" s="664"/>
      <c r="K194" s="677">
        <v>0</v>
      </c>
      <c r="L194" s="664">
        <v>1</v>
      </c>
      <c r="M194" s="665">
        <v>32.229999999999997</v>
      </c>
    </row>
    <row r="195" spans="1:13" ht="14.4" customHeight="1" x14ac:dyDescent="0.3">
      <c r="A195" s="660" t="s">
        <v>3098</v>
      </c>
      <c r="B195" s="661" t="s">
        <v>2948</v>
      </c>
      <c r="C195" s="661" t="s">
        <v>3426</v>
      </c>
      <c r="D195" s="661" t="s">
        <v>3427</v>
      </c>
      <c r="E195" s="661" t="s">
        <v>1778</v>
      </c>
      <c r="F195" s="664">
        <v>1</v>
      </c>
      <c r="G195" s="664">
        <v>49.22</v>
      </c>
      <c r="H195" s="677">
        <v>1</v>
      </c>
      <c r="I195" s="664"/>
      <c r="J195" s="664"/>
      <c r="K195" s="677">
        <v>0</v>
      </c>
      <c r="L195" s="664">
        <v>1</v>
      </c>
      <c r="M195" s="665">
        <v>49.22</v>
      </c>
    </row>
    <row r="196" spans="1:13" ht="14.4" customHeight="1" x14ac:dyDescent="0.3">
      <c r="A196" s="660" t="s">
        <v>3098</v>
      </c>
      <c r="B196" s="661" t="s">
        <v>2948</v>
      </c>
      <c r="C196" s="661" t="s">
        <v>3428</v>
      </c>
      <c r="D196" s="661" t="s">
        <v>3429</v>
      </c>
      <c r="E196" s="661" t="s">
        <v>1778</v>
      </c>
      <c r="F196" s="664">
        <v>1</v>
      </c>
      <c r="G196" s="664">
        <v>49.22</v>
      </c>
      <c r="H196" s="677">
        <v>1</v>
      </c>
      <c r="I196" s="664"/>
      <c r="J196" s="664"/>
      <c r="K196" s="677">
        <v>0</v>
      </c>
      <c r="L196" s="664">
        <v>1</v>
      </c>
      <c r="M196" s="665">
        <v>49.22</v>
      </c>
    </row>
    <row r="197" spans="1:13" ht="14.4" customHeight="1" x14ac:dyDescent="0.3">
      <c r="A197" s="660" t="s">
        <v>3098</v>
      </c>
      <c r="B197" s="661" t="s">
        <v>2948</v>
      </c>
      <c r="C197" s="661" t="s">
        <v>3430</v>
      </c>
      <c r="D197" s="661" t="s">
        <v>3431</v>
      </c>
      <c r="E197" s="661" t="s">
        <v>614</v>
      </c>
      <c r="F197" s="664">
        <v>1</v>
      </c>
      <c r="G197" s="664">
        <v>64.47</v>
      </c>
      <c r="H197" s="677">
        <v>1</v>
      </c>
      <c r="I197" s="664"/>
      <c r="J197" s="664"/>
      <c r="K197" s="677">
        <v>0</v>
      </c>
      <c r="L197" s="664">
        <v>1</v>
      </c>
      <c r="M197" s="665">
        <v>64.47</v>
      </c>
    </row>
    <row r="198" spans="1:13" ht="14.4" customHeight="1" x14ac:dyDescent="0.3">
      <c r="A198" s="660" t="s">
        <v>3098</v>
      </c>
      <c r="B198" s="661" t="s">
        <v>2948</v>
      </c>
      <c r="C198" s="661" t="s">
        <v>3432</v>
      </c>
      <c r="D198" s="661" t="s">
        <v>3433</v>
      </c>
      <c r="E198" s="661" t="s">
        <v>614</v>
      </c>
      <c r="F198" s="664">
        <v>1</v>
      </c>
      <c r="G198" s="664">
        <v>64.47</v>
      </c>
      <c r="H198" s="677">
        <v>1</v>
      </c>
      <c r="I198" s="664"/>
      <c r="J198" s="664"/>
      <c r="K198" s="677">
        <v>0</v>
      </c>
      <c r="L198" s="664">
        <v>1</v>
      </c>
      <c r="M198" s="665">
        <v>64.47</v>
      </c>
    </row>
    <row r="199" spans="1:13" ht="14.4" customHeight="1" x14ac:dyDescent="0.3">
      <c r="A199" s="660" t="s">
        <v>3098</v>
      </c>
      <c r="B199" s="661" t="s">
        <v>2949</v>
      </c>
      <c r="C199" s="661" t="s">
        <v>3297</v>
      </c>
      <c r="D199" s="661" t="s">
        <v>3298</v>
      </c>
      <c r="E199" s="661" t="s">
        <v>3299</v>
      </c>
      <c r="F199" s="664"/>
      <c r="G199" s="664"/>
      <c r="H199" s="677">
        <v>0</v>
      </c>
      <c r="I199" s="664">
        <v>2</v>
      </c>
      <c r="J199" s="664">
        <v>193.16</v>
      </c>
      <c r="K199" s="677">
        <v>1</v>
      </c>
      <c r="L199" s="664">
        <v>2</v>
      </c>
      <c r="M199" s="665">
        <v>193.16</v>
      </c>
    </row>
    <row r="200" spans="1:13" ht="14.4" customHeight="1" x14ac:dyDescent="0.3">
      <c r="A200" s="660" t="s">
        <v>3098</v>
      </c>
      <c r="B200" s="661" t="s">
        <v>2949</v>
      </c>
      <c r="C200" s="661" t="s">
        <v>1824</v>
      </c>
      <c r="D200" s="661" t="s">
        <v>2950</v>
      </c>
      <c r="E200" s="661" t="s">
        <v>2951</v>
      </c>
      <c r="F200" s="664"/>
      <c r="G200" s="664"/>
      <c r="H200" s="677">
        <v>0</v>
      </c>
      <c r="I200" s="664">
        <v>7</v>
      </c>
      <c r="J200" s="664">
        <v>973.11</v>
      </c>
      <c r="K200" s="677">
        <v>1</v>
      </c>
      <c r="L200" s="664">
        <v>7</v>
      </c>
      <c r="M200" s="665">
        <v>973.11</v>
      </c>
    </row>
    <row r="201" spans="1:13" ht="14.4" customHeight="1" x14ac:dyDescent="0.3">
      <c r="A201" s="660" t="s">
        <v>3098</v>
      </c>
      <c r="B201" s="661" t="s">
        <v>2949</v>
      </c>
      <c r="C201" s="661" t="s">
        <v>1751</v>
      </c>
      <c r="D201" s="661" t="s">
        <v>2952</v>
      </c>
      <c r="E201" s="661" t="s">
        <v>1160</v>
      </c>
      <c r="F201" s="664"/>
      <c r="G201" s="664"/>
      <c r="H201" s="677">
        <v>0</v>
      </c>
      <c r="I201" s="664">
        <v>16</v>
      </c>
      <c r="J201" s="664">
        <v>3090.24</v>
      </c>
      <c r="K201" s="677">
        <v>1</v>
      </c>
      <c r="L201" s="664">
        <v>16</v>
      </c>
      <c r="M201" s="665">
        <v>3090.24</v>
      </c>
    </row>
    <row r="202" spans="1:13" ht="14.4" customHeight="1" x14ac:dyDescent="0.3">
      <c r="A202" s="660" t="s">
        <v>3098</v>
      </c>
      <c r="B202" s="661" t="s">
        <v>2953</v>
      </c>
      <c r="C202" s="661" t="s">
        <v>1670</v>
      </c>
      <c r="D202" s="661" t="s">
        <v>1664</v>
      </c>
      <c r="E202" s="661" t="s">
        <v>1671</v>
      </c>
      <c r="F202" s="664"/>
      <c r="G202" s="664"/>
      <c r="H202" s="677">
        <v>0</v>
      </c>
      <c r="I202" s="664">
        <v>1</v>
      </c>
      <c r="J202" s="664">
        <v>1458.07</v>
      </c>
      <c r="K202" s="677">
        <v>1</v>
      </c>
      <c r="L202" s="664">
        <v>1</v>
      </c>
      <c r="M202" s="665">
        <v>1458.07</v>
      </c>
    </row>
    <row r="203" spans="1:13" ht="14.4" customHeight="1" x14ac:dyDescent="0.3">
      <c r="A203" s="660" t="s">
        <v>3098</v>
      </c>
      <c r="B203" s="661" t="s">
        <v>2953</v>
      </c>
      <c r="C203" s="661" t="s">
        <v>3507</v>
      </c>
      <c r="D203" s="661" t="s">
        <v>1717</v>
      </c>
      <c r="E203" s="661" t="s">
        <v>3508</v>
      </c>
      <c r="F203" s="664"/>
      <c r="G203" s="664"/>
      <c r="H203" s="677">
        <v>0</v>
      </c>
      <c r="I203" s="664">
        <v>1</v>
      </c>
      <c r="J203" s="664">
        <v>349.94</v>
      </c>
      <c r="K203" s="677">
        <v>1</v>
      </c>
      <c r="L203" s="664">
        <v>1</v>
      </c>
      <c r="M203" s="665">
        <v>349.94</v>
      </c>
    </row>
    <row r="204" spans="1:13" ht="14.4" customHeight="1" x14ac:dyDescent="0.3">
      <c r="A204" s="660" t="s">
        <v>3098</v>
      </c>
      <c r="B204" s="661" t="s">
        <v>2953</v>
      </c>
      <c r="C204" s="661" t="s">
        <v>1716</v>
      </c>
      <c r="D204" s="661" t="s">
        <v>1717</v>
      </c>
      <c r="E204" s="661" t="s">
        <v>1665</v>
      </c>
      <c r="F204" s="664"/>
      <c r="G204" s="664"/>
      <c r="H204" s="677">
        <v>0</v>
      </c>
      <c r="I204" s="664">
        <v>1</v>
      </c>
      <c r="J204" s="664">
        <v>1749.69</v>
      </c>
      <c r="K204" s="677">
        <v>1</v>
      </c>
      <c r="L204" s="664">
        <v>1</v>
      </c>
      <c r="M204" s="665">
        <v>1749.69</v>
      </c>
    </row>
    <row r="205" spans="1:13" ht="14.4" customHeight="1" x14ac:dyDescent="0.3">
      <c r="A205" s="660" t="s">
        <v>3098</v>
      </c>
      <c r="B205" s="661" t="s">
        <v>2954</v>
      </c>
      <c r="C205" s="661" t="s">
        <v>3452</v>
      </c>
      <c r="D205" s="661" t="s">
        <v>3327</v>
      </c>
      <c r="E205" s="661" t="s">
        <v>606</v>
      </c>
      <c r="F205" s="664">
        <v>2</v>
      </c>
      <c r="G205" s="664">
        <v>209.32</v>
      </c>
      <c r="H205" s="677">
        <v>1</v>
      </c>
      <c r="I205" s="664"/>
      <c r="J205" s="664"/>
      <c r="K205" s="677">
        <v>0</v>
      </c>
      <c r="L205" s="664">
        <v>2</v>
      </c>
      <c r="M205" s="665">
        <v>209.32</v>
      </c>
    </row>
    <row r="206" spans="1:13" ht="14.4" customHeight="1" x14ac:dyDescent="0.3">
      <c r="A206" s="660" t="s">
        <v>3098</v>
      </c>
      <c r="B206" s="661" t="s">
        <v>2954</v>
      </c>
      <c r="C206" s="661" t="s">
        <v>1909</v>
      </c>
      <c r="D206" s="661" t="s">
        <v>1910</v>
      </c>
      <c r="E206" s="661" t="s">
        <v>1911</v>
      </c>
      <c r="F206" s="664"/>
      <c r="G206" s="664"/>
      <c r="H206" s="677">
        <v>0</v>
      </c>
      <c r="I206" s="664">
        <v>4</v>
      </c>
      <c r="J206" s="664">
        <v>390.72</v>
      </c>
      <c r="K206" s="677">
        <v>1</v>
      </c>
      <c r="L206" s="664">
        <v>4</v>
      </c>
      <c r="M206" s="665">
        <v>390.72</v>
      </c>
    </row>
    <row r="207" spans="1:13" ht="14.4" customHeight="1" x14ac:dyDescent="0.3">
      <c r="A207" s="660" t="s">
        <v>3098</v>
      </c>
      <c r="B207" s="661" t="s">
        <v>2954</v>
      </c>
      <c r="C207" s="661" t="s">
        <v>604</v>
      </c>
      <c r="D207" s="661" t="s">
        <v>605</v>
      </c>
      <c r="E207" s="661" t="s">
        <v>606</v>
      </c>
      <c r="F207" s="664">
        <v>1</v>
      </c>
      <c r="G207" s="664">
        <v>104.66</v>
      </c>
      <c r="H207" s="677">
        <v>0.16666666666666669</v>
      </c>
      <c r="I207" s="664">
        <v>5</v>
      </c>
      <c r="J207" s="664">
        <v>523.29999999999995</v>
      </c>
      <c r="K207" s="677">
        <v>0.83333333333333337</v>
      </c>
      <c r="L207" s="664">
        <v>6</v>
      </c>
      <c r="M207" s="665">
        <v>627.95999999999992</v>
      </c>
    </row>
    <row r="208" spans="1:13" ht="14.4" customHeight="1" x14ac:dyDescent="0.3">
      <c r="A208" s="660" t="s">
        <v>3098</v>
      </c>
      <c r="B208" s="661" t="s">
        <v>2954</v>
      </c>
      <c r="C208" s="661" t="s">
        <v>3453</v>
      </c>
      <c r="D208" s="661" t="s">
        <v>3327</v>
      </c>
      <c r="E208" s="661" t="s">
        <v>606</v>
      </c>
      <c r="F208" s="664">
        <v>2</v>
      </c>
      <c r="G208" s="664">
        <v>209.32</v>
      </c>
      <c r="H208" s="677">
        <v>1</v>
      </c>
      <c r="I208" s="664"/>
      <c r="J208" s="664"/>
      <c r="K208" s="677">
        <v>0</v>
      </c>
      <c r="L208" s="664">
        <v>2</v>
      </c>
      <c r="M208" s="665">
        <v>209.32</v>
      </c>
    </row>
    <row r="209" spans="1:13" ht="14.4" customHeight="1" x14ac:dyDescent="0.3">
      <c r="A209" s="660" t="s">
        <v>3098</v>
      </c>
      <c r="B209" s="661" t="s">
        <v>2954</v>
      </c>
      <c r="C209" s="661" t="s">
        <v>3455</v>
      </c>
      <c r="D209" s="661" t="s">
        <v>3456</v>
      </c>
      <c r="E209" s="661" t="s">
        <v>3457</v>
      </c>
      <c r="F209" s="664">
        <v>1</v>
      </c>
      <c r="G209" s="664">
        <v>0</v>
      </c>
      <c r="H209" s="677"/>
      <c r="I209" s="664"/>
      <c r="J209" s="664"/>
      <c r="K209" s="677"/>
      <c r="L209" s="664">
        <v>1</v>
      </c>
      <c r="M209" s="665">
        <v>0</v>
      </c>
    </row>
    <row r="210" spans="1:13" ht="14.4" customHeight="1" x14ac:dyDescent="0.3">
      <c r="A210" s="660" t="s">
        <v>3098</v>
      </c>
      <c r="B210" s="661" t="s">
        <v>2954</v>
      </c>
      <c r="C210" s="661" t="s">
        <v>3442</v>
      </c>
      <c r="D210" s="661" t="s">
        <v>3319</v>
      </c>
      <c r="E210" s="661"/>
      <c r="F210" s="664">
        <v>1</v>
      </c>
      <c r="G210" s="664">
        <v>0</v>
      </c>
      <c r="H210" s="677"/>
      <c r="I210" s="664"/>
      <c r="J210" s="664"/>
      <c r="K210" s="677"/>
      <c r="L210" s="664">
        <v>1</v>
      </c>
      <c r="M210" s="665">
        <v>0</v>
      </c>
    </row>
    <row r="211" spans="1:13" ht="14.4" customHeight="1" x14ac:dyDescent="0.3">
      <c r="A211" s="660" t="s">
        <v>3098</v>
      </c>
      <c r="B211" s="661" t="s">
        <v>2954</v>
      </c>
      <c r="C211" s="661" t="s">
        <v>3318</v>
      </c>
      <c r="D211" s="661" t="s">
        <v>3319</v>
      </c>
      <c r="E211" s="661"/>
      <c r="F211" s="664">
        <v>2</v>
      </c>
      <c r="G211" s="664">
        <v>0</v>
      </c>
      <c r="H211" s="677"/>
      <c r="I211" s="664"/>
      <c r="J211" s="664"/>
      <c r="K211" s="677"/>
      <c r="L211" s="664">
        <v>2</v>
      </c>
      <c r="M211" s="665">
        <v>0</v>
      </c>
    </row>
    <row r="212" spans="1:13" ht="14.4" customHeight="1" x14ac:dyDescent="0.3">
      <c r="A212" s="660" t="s">
        <v>3098</v>
      </c>
      <c r="B212" s="661" t="s">
        <v>2954</v>
      </c>
      <c r="C212" s="661" t="s">
        <v>3454</v>
      </c>
      <c r="D212" s="661" t="s">
        <v>3327</v>
      </c>
      <c r="E212" s="661" t="s">
        <v>606</v>
      </c>
      <c r="F212" s="664">
        <v>4</v>
      </c>
      <c r="G212" s="664">
        <v>0</v>
      </c>
      <c r="H212" s="677"/>
      <c r="I212" s="664"/>
      <c r="J212" s="664"/>
      <c r="K212" s="677"/>
      <c r="L212" s="664">
        <v>4</v>
      </c>
      <c r="M212" s="665">
        <v>0</v>
      </c>
    </row>
    <row r="213" spans="1:13" ht="14.4" customHeight="1" x14ac:dyDescent="0.3">
      <c r="A213" s="660" t="s">
        <v>3098</v>
      </c>
      <c r="B213" s="661" t="s">
        <v>2954</v>
      </c>
      <c r="C213" s="661" t="s">
        <v>3458</v>
      </c>
      <c r="D213" s="661" t="s">
        <v>3459</v>
      </c>
      <c r="E213" s="661" t="s">
        <v>606</v>
      </c>
      <c r="F213" s="664">
        <v>2</v>
      </c>
      <c r="G213" s="664">
        <v>0</v>
      </c>
      <c r="H213" s="677"/>
      <c r="I213" s="664"/>
      <c r="J213" s="664"/>
      <c r="K213" s="677"/>
      <c r="L213" s="664">
        <v>2</v>
      </c>
      <c r="M213" s="665">
        <v>0</v>
      </c>
    </row>
    <row r="214" spans="1:13" ht="14.4" customHeight="1" x14ac:dyDescent="0.3">
      <c r="A214" s="660" t="s">
        <v>3098</v>
      </c>
      <c r="B214" s="661" t="s">
        <v>2954</v>
      </c>
      <c r="C214" s="661" t="s">
        <v>3460</v>
      </c>
      <c r="D214" s="661" t="s">
        <v>3456</v>
      </c>
      <c r="E214" s="661" t="s">
        <v>3461</v>
      </c>
      <c r="F214" s="664">
        <v>1</v>
      </c>
      <c r="G214" s="664">
        <v>0</v>
      </c>
      <c r="H214" s="677"/>
      <c r="I214" s="664"/>
      <c r="J214" s="664"/>
      <c r="K214" s="677"/>
      <c r="L214" s="664">
        <v>1</v>
      </c>
      <c r="M214" s="665">
        <v>0</v>
      </c>
    </row>
    <row r="215" spans="1:13" ht="14.4" customHeight="1" x14ac:dyDescent="0.3">
      <c r="A215" s="660" t="s">
        <v>3098</v>
      </c>
      <c r="B215" s="661" t="s">
        <v>2954</v>
      </c>
      <c r="C215" s="661" t="s">
        <v>3462</v>
      </c>
      <c r="D215" s="661" t="s">
        <v>605</v>
      </c>
      <c r="E215" s="661" t="s">
        <v>606</v>
      </c>
      <c r="F215" s="664">
        <v>1</v>
      </c>
      <c r="G215" s="664">
        <v>0</v>
      </c>
      <c r="H215" s="677"/>
      <c r="I215" s="664"/>
      <c r="J215" s="664"/>
      <c r="K215" s="677"/>
      <c r="L215" s="664">
        <v>1</v>
      </c>
      <c r="M215" s="665">
        <v>0</v>
      </c>
    </row>
    <row r="216" spans="1:13" ht="14.4" customHeight="1" x14ac:dyDescent="0.3">
      <c r="A216" s="660" t="s">
        <v>3098</v>
      </c>
      <c r="B216" s="661" t="s">
        <v>2954</v>
      </c>
      <c r="C216" s="661" t="s">
        <v>3463</v>
      </c>
      <c r="D216" s="661" t="s">
        <v>3464</v>
      </c>
      <c r="E216" s="661" t="s">
        <v>3334</v>
      </c>
      <c r="F216" s="664">
        <v>1</v>
      </c>
      <c r="G216" s="664">
        <v>0</v>
      </c>
      <c r="H216" s="677"/>
      <c r="I216" s="664"/>
      <c r="J216" s="664"/>
      <c r="K216" s="677"/>
      <c r="L216" s="664">
        <v>1</v>
      </c>
      <c r="M216" s="665">
        <v>0</v>
      </c>
    </row>
    <row r="217" spans="1:13" ht="14.4" customHeight="1" x14ac:dyDescent="0.3">
      <c r="A217" s="660" t="s">
        <v>3098</v>
      </c>
      <c r="B217" s="661" t="s">
        <v>2954</v>
      </c>
      <c r="C217" s="661" t="s">
        <v>3229</v>
      </c>
      <c r="D217" s="661" t="s">
        <v>1910</v>
      </c>
      <c r="E217" s="661" t="s">
        <v>3230</v>
      </c>
      <c r="F217" s="664"/>
      <c r="G217" s="664"/>
      <c r="H217" s="677">
        <v>0</v>
      </c>
      <c r="I217" s="664">
        <v>16</v>
      </c>
      <c r="J217" s="664">
        <v>4283.84</v>
      </c>
      <c r="K217" s="677">
        <v>1</v>
      </c>
      <c r="L217" s="664">
        <v>16</v>
      </c>
      <c r="M217" s="665">
        <v>4283.84</v>
      </c>
    </row>
    <row r="218" spans="1:13" ht="14.4" customHeight="1" x14ac:dyDescent="0.3">
      <c r="A218" s="660" t="s">
        <v>3098</v>
      </c>
      <c r="B218" s="661" t="s">
        <v>4545</v>
      </c>
      <c r="C218" s="661" t="s">
        <v>3542</v>
      </c>
      <c r="D218" s="661" t="s">
        <v>3543</v>
      </c>
      <c r="E218" s="661" t="s">
        <v>3544</v>
      </c>
      <c r="F218" s="664">
        <v>1</v>
      </c>
      <c r="G218" s="664">
        <v>669.52</v>
      </c>
      <c r="H218" s="677">
        <v>1</v>
      </c>
      <c r="I218" s="664"/>
      <c r="J218" s="664"/>
      <c r="K218" s="677">
        <v>0</v>
      </c>
      <c r="L218" s="664">
        <v>1</v>
      </c>
      <c r="M218" s="665">
        <v>669.52</v>
      </c>
    </row>
    <row r="219" spans="1:13" ht="14.4" customHeight="1" x14ac:dyDescent="0.3">
      <c r="A219" s="660" t="s">
        <v>3098</v>
      </c>
      <c r="B219" s="661" t="s">
        <v>2959</v>
      </c>
      <c r="C219" s="661" t="s">
        <v>1627</v>
      </c>
      <c r="D219" s="661" t="s">
        <v>1628</v>
      </c>
      <c r="E219" s="661" t="s">
        <v>2960</v>
      </c>
      <c r="F219" s="664"/>
      <c r="G219" s="664"/>
      <c r="H219" s="677">
        <v>0</v>
      </c>
      <c r="I219" s="664">
        <v>11</v>
      </c>
      <c r="J219" s="664">
        <v>828.07999999999993</v>
      </c>
      <c r="K219" s="677">
        <v>1</v>
      </c>
      <c r="L219" s="664">
        <v>11</v>
      </c>
      <c r="M219" s="665">
        <v>828.07999999999993</v>
      </c>
    </row>
    <row r="220" spans="1:13" ht="14.4" customHeight="1" x14ac:dyDescent="0.3">
      <c r="A220" s="660" t="s">
        <v>3098</v>
      </c>
      <c r="B220" s="661" t="s">
        <v>2959</v>
      </c>
      <c r="C220" s="661" t="s">
        <v>1631</v>
      </c>
      <c r="D220" s="661" t="s">
        <v>1628</v>
      </c>
      <c r="E220" s="661" t="s">
        <v>2961</v>
      </c>
      <c r="F220" s="664"/>
      <c r="G220" s="664"/>
      <c r="H220" s="677">
        <v>0</v>
      </c>
      <c r="I220" s="664">
        <v>3</v>
      </c>
      <c r="J220" s="664">
        <v>451.65000000000003</v>
      </c>
      <c r="K220" s="677">
        <v>1</v>
      </c>
      <c r="L220" s="664">
        <v>3</v>
      </c>
      <c r="M220" s="665">
        <v>451.65000000000003</v>
      </c>
    </row>
    <row r="221" spans="1:13" ht="14.4" customHeight="1" x14ac:dyDescent="0.3">
      <c r="A221" s="660" t="s">
        <v>3098</v>
      </c>
      <c r="B221" s="661" t="s">
        <v>2959</v>
      </c>
      <c r="C221" s="661" t="s">
        <v>3370</v>
      </c>
      <c r="D221" s="661" t="s">
        <v>3371</v>
      </c>
      <c r="E221" s="661" t="s">
        <v>3372</v>
      </c>
      <c r="F221" s="664">
        <v>1</v>
      </c>
      <c r="G221" s="664">
        <v>125.46</v>
      </c>
      <c r="H221" s="677">
        <v>1</v>
      </c>
      <c r="I221" s="664"/>
      <c r="J221" s="664"/>
      <c r="K221" s="677">
        <v>0</v>
      </c>
      <c r="L221" s="664">
        <v>1</v>
      </c>
      <c r="M221" s="665">
        <v>125.46</v>
      </c>
    </row>
    <row r="222" spans="1:13" ht="14.4" customHeight="1" x14ac:dyDescent="0.3">
      <c r="A222" s="660" t="s">
        <v>3098</v>
      </c>
      <c r="B222" s="661" t="s">
        <v>2959</v>
      </c>
      <c r="C222" s="661" t="s">
        <v>3373</v>
      </c>
      <c r="D222" s="661" t="s">
        <v>3371</v>
      </c>
      <c r="E222" s="661" t="s">
        <v>2960</v>
      </c>
      <c r="F222" s="664">
        <v>5</v>
      </c>
      <c r="G222" s="664">
        <v>0</v>
      </c>
      <c r="H222" s="677"/>
      <c r="I222" s="664"/>
      <c r="J222" s="664"/>
      <c r="K222" s="677"/>
      <c r="L222" s="664">
        <v>5</v>
      </c>
      <c r="M222" s="665">
        <v>0</v>
      </c>
    </row>
    <row r="223" spans="1:13" ht="14.4" customHeight="1" x14ac:dyDescent="0.3">
      <c r="A223" s="660" t="s">
        <v>3098</v>
      </c>
      <c r="B223" s="661" t="s">
        <v>2959</v>
      </c>
      <c r="C223" s="661" t="s">
        <v>3374</v>
      </c>
      <c r="D223" s="661" t="s">
        <v>3371</v>
      </c>
      <c r="E223" s="661" t="s">
        <v>2961</v>
      </c>
      <c r="F223" s="664">
        <v>1</v>
      </c>
      <c r="G223" s="664">
        <v>0</v>
      </c>
      <c r="H223" s="677"/>
      <c r="I223" s="664"/>
      <c r="J223" s="664"/>
      <c r="K223" s="677"/>
      <c r="L223" s="664">
        <v>1</v>
      </c>
      <c r="M223" s="665">
        <v>0</v>
      </c>
    </row>
    <row r="224" spans="1:13" ht="14.4" customHeight="1" x14ac:dyDescent="0.3">
      <c r="A224" s="660" t="s">
        <v>3098</v>
      </c>
      <c r="B224" s="661" t="s">
        <v>2963</v>
      </c>
      <c r="C224" s="661" t="s">
        <v>3434</v>
      </c>
      <c r="D224" s="661" t="s">
        <v>3218</v>
      </c>
      <c r="E224" s="661" t="s">
        <v>1156</v>
      </c>
      <c r="F224" s="664">
        <v>1</v>
      </c>
      <c r="G224" s="664">
        <v>0</v>
      </c>
      <c r="H224" s="677"/>
      <c r="I224" s="664"/>
      <c r="J224" s="664"/>
      <c r="K224" s="677"/>
      <c r="L224" s="664">
        <v>1</v>
      </c>
      <c r="M224" s="665">
        <v>0</v>
      </c>
    </row>
    <row r="225" spans="1:13" ht="14.4" customHeight="1" x14ac:dyDescent="0.3">
      <c r="A225" s="660" t="s">
        <v>3098</v>
      </c>
      <c r="B225" s="661" t="s">
        <v>2963</v>
      </c>
      <c r="C225" s="661" t="s">
        <v>3217</v>
      </c>
      <c r="D225" s="661" t="s">
        <v>3218</v>
      </c>
      <c r="E225" s="661" t="s">
        <v>864</v>
      </c>
      <c r="F225" s="664">
        <v>1</v>
      </c>
      <c r="G225" s="664">
        <v>56.23</v>
      </c>
      <c r="H225" s="677">
        <v>1</v>
      </c>
      <c r="I225" s="664"/>
      <c r="J225" s="664"/>
      <c r="K225" s="677">
        <v>0</v>
      </c>
      <c r="L225" s="664">
        <v>1</v>
      </c>
      <c r="M225" s="665">
        <v>56.23</v>
      </c>
    </row>
    <row r="226" spans="1:13" ht="14.4" customHeight="1" x14ac:dyDescent="0.3">
      <c r="A226" s="660" t="s">
        <v>3098</v>
      </c>
      <c r="B226" s="661" t="s">
        <v>2963</v>
      </c>
      <c r="C226" s="661" t="s">
        <v>862</v>
      </c>
      <c r="D226" s="661" t="s">
        <v>863</v>
      </c>
      <c r="E226" s="661" t="s">
        <v>864</v>
      </c>
      <c r="F226" s="664">
        <v>1</v>
      </c>
      <c r="G226" s="664">
        <v>42.18</v>
      </c>
      <c r="H226" s="677">
        <v>1</v>
      </c>
      <c r="I226" s="664"/>
      <c r="J226" s="664"/>
      <c r="K226" s="677">
        <v>0</v>
      </c>
      <c r="L226" s="664">
        <v>1</v>
      </c>
      <c r="M226" s="665">
        <v>42.18</v>
      </c>
    </row>
    <row r="227" spans="1:13" ht="14.4" customHeight="1" x14ac:dyDescent="0.3">
      <c r="A227" s="660" t="s">
        <v>3098</v>
      </c>
      <c r="B227" s="661" t="s">
        <v>2964</v>
      </c>
      <c r="C227" s="661" t="s">
        <v>3390</v>
      </c>
      <c r="D227" s="661" t="s">
        <v>3391</v>
      </c>
      <c r="E227" s="661" t="s">
        <v>3392</v>
      </c>
      <c r="F227" s="664">
        <v>1</v>
      </c>
      <c r="G227" s="664">
        <v>62.16</v>
      </c>
      <c r="H227" s="677">
        <v>1</v>
      </c>
      <c r="I227" s="664"/>
      <c r="J227" s="664"/>
      <c r="K227" s="677">
        <v>0</v>
      </c>
      <c r="L227" s="664">
        <v>1</v>
      </c>
      <c r="M227" s="665">
        <v>62.16</v>
      </c>
    </row>
    <row r="228" spans="1:13" ht="14.4" customHeight="1" x14ac:dyDescent="0.3">
      <c r="A228" s="660" t="s">
        <v>3098</v>
      </c>
      <c r="B228" s="661" t="s">
        <v>2964</v>
      </c>
      <c r="C228" s="661" t="s">
        <v>1693</v>
      </c>
      <c r="D228" s="661" t="s">
        <v>1694</v>
      </c>
      <c r="E228" s="661" t="s">
        <v>1695</v>
      </c>
      <c r="F228" s="664"/>
      <c r="G228" s="664"/>
      <c r="H228" s="677">
        <v>0</v>
      </c>
      <c r="I228" s="664">
        <v>3</v>
      </c>
      <c r="J228" s="664">
        <v>125.67</v>
      </c>
      <c r="K228" s="677">
        <v>1</v>
      </c>
      <c r="L228" s="664">
        <v>3</v>
      </c>
      <c r="M228" s="665">
        <v>125.67</v>
      </c>
    </row>
    <row r="229" spans="1:13" ht="14.4" customHeight="1" x14ac:dyDescent="0.3">
      <c r="A229" s="660" t="s">
        <v>3098</v>
      </c>
      <c r="B229" s="661" t="s">
        <v>2965</v>
      </c>
      <c r="C229" s="661" t="s">
        <v>3393</v>
      </c>
      <c r="D229" s="661" t="s">
        <v>2589</v>
      </c>
      <c r="E229" s="661" t="s">
        <v>1448</v>
      </c>
      <c r="F229" s="664">
        <v>1</v>
      </c>
      <c r="G229" s="664">
        <v>180.02</v>
      </c>
      <c r="H229" s="677">
        <v>1</v>
      </c>
      <c r="I229" s="664"/>
      <c r="J229" s="664"/>
      <c r="K229" s="677">
        <v>0</v>
      </c>
      <c r="L229" s="664">
        <v>1</v>
      </c>
      <c r="M229" s="665">
        <v>180.02</v>
      </c>
    </row>
    <row r="230" spans="1:13" ht="14.4" customHeight="1" x14ac:dyDescent="0.3">
      <c r="A230" s="660" t="s">
        <v>3098</v>
      </c>
      <c r="B230" s="661" t="s">
        <v>2965</v>
      </c>
      <c r="C230" s="661" t="s">
        <v>3117</v>
      </c>
      <c r="D230" s="661" t="s">
        <v>3118</v>
      </c>
      <c r="E230" s="661" t="s">
        <v>3119</v>
      </c>
      <c r="F230" s="664">
        <v>5</v>
      </c>
      <c r="G230" s="664">
        <v>157.15</v>
      </c>
      <c r="H230" s="677">
        <v>1</v>
      </c>
      <c r="I230" s="664"/>
      <c r="J230" s="664"/>
      <c r="K230" s="677">
        <v>0</v>
      </c>
      <c r="L230" s="664">
        <v>5</v>
      </c>
      <c r="M230" s="665">
        <v>157.15</v>
      </c>
    </row>
    <row r="231" spans="1:13" ht="14.4" customHeight="1" x14ac:dyDescent="0.3">
      <c r="A231" s="660" t="s">
        <v>3098</v>
      </c>
      <c r="B231" s="661" t="s">
        <v>2965</v>
      </c>
      <c r="C231" s="661" t="s">
        <v>1684</v>
      </c>
      <c r="D231" s="661" t="s">
        <v>631</v>
      </c>
      <c r="E231" s="661" t="s">
        <v>1082</v>
      </c>
      <c r="F231" s="664"/>
      <c r="G231" s="664"/>
      <c r="H231" s="677">
        <v>0</v>
      </c>
      <c r="I231" s="664">
        <v>30</v>
      </c>
      <c r="J231" s="664">
        <v>1346.7000000000003</v>
      </c>
      <c r="K231" s="677">
        <v>1</v>
      </c>
      <c r="L231" s="664">
        <v>30</v>
      </c>
      <c r="M231" s="665">
        <v>1346.7000000000003</v>
      </c>
    </row>
    <row r="232" spans="1:13" ht="14.4" customHeight="1" x14ac:dyDescent="0.3">
      <c r="A232" s="660" t="s">
        <v>3098</v>
      </c>
      <c r="B232" s="661" t="s">
        <v>2965</v>
      </c>
      <c r="C232" s="661" t="s">
        <v>2588</v>
      </c>
      <c r="D232" s="661" t="s">
        <v>2589</v>
      </c>
      <c r="E232" s="661" t="s">
        <v>2590</v>
      </c>
      <c r="F232" s="664"/>
      <c r="G232" s="664"/>
      <c r="H232" s="677">
        <v>0</v>
      </c>
      <c r="I232" s="664">
        <v>4</v>
      </c>
      <c r="J232" s="664">
        <v>240.08</v>
      </c>
      <c r="K232" s="677">
        <v>1</v>
      </c>
      <c r="L232" s="664">
        <v>4</v>
      </c>
      <c r="M232" s="665">
        <v>240.08</v>
      </c>
    </row>
    <row r="233" spans="1:13" ht="14.4" customHeight="1" x14ac:dyDescent="0.3">
      <c r="A233" s="660" t="s">
        <v>3098</v>
      </c>
      <c r="B233" s="661" t="s">
        <v>2965</v>
      </c>
      <c r="C233" s="661" t="s">
        <v>3394</v>
      </c>
      <c r="D233" s="661" t="s">
        <v>3395</v>
      </c>
      <c r="E233" s="661" t="s">
        <v>2590</v>
      </c>
      <c r="F233" s="664">
        <v>1</v>
      </c>
      <c r="G233" s="664">
        <v>60.02</v>
      </c>
      <c r="H233" s="677">
        <v>1</v>
      </c>
      <c r="I233" s="664"/>
      <c r="J233" s="664"/>
      <c r="K233" s="677">
        <v>0</v>
      </c>
      <c r="L233" s="664">
        <v>1</v>
      </c>
      <c r="M233" s="665">
        <v>60.02</v>
      </c>
    </row>
    <row r="234" spans="1:13" ht="14.4" customHeight="1" x14ac:dyDescent="0.3">
      <c r="A234" s="660" t="s">
        <v>3098</v>
      </c>
      <c r="B234" s="661" t="s">
        <v>2965</v>
      </c>
      <c r="C234" s="661" t="s">
        <v>3207</v>
      </c>
      <c r="D234" s="661" t="s">
        <v>3208</v>
      </c>
      <c r="E234" s="661" t="s">
        <v>1082</v>
      </c>
      <c r="F234" s="664">
        <v>3</v>
      </c>
      <c r="G234" s="664">
        <v>134.67000000000002</v>
      </c>
      <c r="H234" s="677">
        <v>1</v>
      </c>
      <c r="I234" s="664"/>
      <c r="J234" s="664"/>
      <c r="K234" s="677">
        <v>0</v>
      </c>
      <c r="L234" s="664">
        <v>3</v>
      </c>
      <c r="M234" s="665">
        <v>134.67000000000002</v>
      </c>
    </row>
    <row r="235" spans="1:13" ht="14.4" customHeight="1" x14ac:dyDescent="0.3">
      <c r="A235" s="660" t="s">
        <v>3098</v>
      </c>
      <c r="B235" s="661" t="s">
        <v>2966</v>
      </c>
      <c r="C235" s="661" t="s">
        <v>1780</v>
      </c>
      <c r="D235" s="661" t="s">
        <v>1781</v>
      </c>
      <c r="E235" s="661" t="s">
        <v>1782</v>
      </c>
      <c r="F235" s="664"/>
      <c r="G235" s="664"/>
      <c r="H235" s="677">
        <v>0</v>
      </c>
      <c r="I235" s="664">
        <v>1</v>
      </c>
      <c r="J235" s="664">
        <v>25.07</v>
      </c>
      <c r="K235" s="677">
        <v>1</v>
      </c>
      <c r="L235" s="664">
        <v>1</v>
      </c>
      <c r="M235" s="665">
        <v>25.07</v>
      </c>
    </row>
    <row r="236" spans="1:13" ht="14.4" customHeight="1" x14ac:dyDescent="0.3">
      <c r="A236" s="660" t="s">
        <v>3098</v>
      </c>
      <c r="B236" s="661" t="s">
        <v>2966</v>
      </c>
      <c r="C236" s="661" t="s">
        <v>3449</v>
      </c>
      <c r="D236" s="661" t="s">
        <v>3450</v>
      </c>
      <c r="E236" s="661" t="s">
        <v>3451</v>
      </c>
      <c r="F236" s="664">
        <v>1</v>
      </c>
      <c r="G236" s="664">
        <v>25.07</v>
      </c>
      <c r="H236" s="677">
        <v>1</v>
      </c>
      <c r="I236" s="664"/>
      <c r="J236" s="664"/>
      <c r="K236" s="677">
        <v>0</v>
      </c>
      <c r="L236" s="664">
        <v>1</v>
      </c>
      <c r="M236" s="665">
        <v>25.07</v>
      </c>
    </row>
    <row r="237" spans="1:13" ht="14.4" customHeight="1" x14ac:dyDescent="0.3">
      <c r="A237" s="660" t="s">
        <v>3098</v>
      </c>
      <c r="B237" s="661" t="s">
        <v>2967</v>
      </c>
      <c r="C237" s="661" t="s">
        <v>3300</v>
      </c>
      <c r="D237" s="661" t="s">
        <v>1165</v>
      </c>
      <c r="E237" s="661" t="s">
        <v>1166</v>
      </c>
      <c r="F237" s="664"/>
      <c r="G237" s="664"/>
      <c r="H237" s="677">
        <v>0</v>
      </c>
      <c r="I237" s="664">
        <v>1</v>
      </c>
      <c r="J237" s="664">
        <v>81.209999999999994</v>
      </c>
      <c r="K237" s="677">
        <v>1</v>
      </c>
      <c r="L237" s="664">
        <v>1</v>
      </c>
      <c r="M237" s="665">
        <v>81.209999999999994</v>
      </c>
    </row>
    <row r="238" spans="1:13" ht="14.4" customHeight="1" x14ac:dyDescent="0.3">
      <c r="A238" s="660" t="s">
        <v>3098</v>
      </c>
      <c r="B238" s="661" t="s">
        <v>2968</v>
      </c>
      <c r="C238" s="661" t="s">
        <v>3250</v>
      </c>
      <c r="D238" s="661" t="s">
        <v>3251</v>
      </c>
      <c r="E238" s="661" t="s">
        <v>1166</v>
      </c>
      <c r="F238" s="664"/>
      <c r="G238" s="664"/>
      <c r="H238" s="677">
        <v>0</v>
      </c>
      <c r="I238" s="664">
        <v>1</v>
      </c>
      <c r="J238" s="664">
        <v>41.53</v>
      </c>
      <c r="K238" s="677">
        <v>1</v>
      </c>
      <c r="L238" s="664">
        <v>1</v>
      </c>
      <c r="M238" s="665">
        <v>41.53</v>
      </c>
    </row>
    <row r="239" spans="1:13" ht="14.4" customHeight="1" x14ac:dyDescent="0.3">
      <c r="A239" s="660" t="s">
        <v>3098</v>
      </c>
      <c r="B239" s="661" t="s">
        <v>2968</v>
      </c>
      <c r="C239" s="661" t="s">
        <v>1831</v>
      </c>
      <c r="D239" s="661" t="s">
        <v>1832</v>
      </c>
      <c r="E239" s="661" t="s">
        <v>1833</v>
      </c>
      <c r="F239" s="664"/>
      <c r="G239" s="664"/>
      <c r="H239" s="677">
        <v>0</v>
      </c>
      <c r="I239" s="664">
        <v>10</v>
      </c>
      <c r="J239" s="664">
        <v>553.80000000000007</v>
      </c>
      <c r="K239" s="677">
        <v>1</v>
      </c>
      <c r="L239" s="664">
        <v>10</v>
      </c>
      <c r="M239" s="665">
        <v>553.80000000000007</v>
      </c>
    </row>
    <row r="240" spans="1:13" ht="14.4" customHeight="1" x14ac:dyDescent="0.3">
      <c r="A240" s="660" t="s">
        <v>3098</v>
      </c>
      <c r="B240" s="661" t="s">
        <v>2968</v>
      </c>
      <c r="C240" s="661" t="s">
        <v>3512</v>
      </c>
      <c r="D240" s="661" t="s">
        <v>1832</v>
      </c>
      <c r="E240" s="661" t="s">
        <v>3513</v>
      </c>
      <c r="F240" s="664"/>
      <c r="G240" s="664"/>
      <c r="H240" s="677">
        <v>0</v>
      </c>
      <c r="I240" s="664">
        <v>1</v>
      </c>
      <c r="J240" s="664">
        <v>184.61</v>
      </c>
      <c r="K240" s="677">
        <v>1</v>
      </c>
      <c r="L240" s="664">
        <v>1</v>
      </c>
      <c r="M240" s="665">
        <v>184.61</v>
      </c>
    </row>
    <row r="241" spans="1:13" ht="14.4" customHeight="1" x14ac:dyDescent="0.3">
      <c r="A241" s="660" t="s">
        <v>3098</v>
      </c>
      <c r="B241" s="661" t="s">
        <v>2968</v>
      </c>
      <c r="C241" s="661" t="s">
        <v>3169</v>
      </c>
      <c r="D241" s="661" t="s">
        <v>3170</v>
      </c>
      <c r="E241" s="661" t="s">
        <v>3171</v>
      </c>
      <c r="F241" s="664">
        <v>1</v>
      </c>
      <c r="G241" s="664">
        <v>51.69</v>
      </c>
      <c r="H241" s="677">
        <v>1</v>
      </c>
      <c r="I241" s="664"/>
      <c r="J241" s="664"/>
      <c r="K241" s="677">
        <v>0</v>
      </c>
      <c r="L241" s="664">
        <v>1</v>
      </c>
      <c r="M241" s="665">
        <v>51.69</v>
      </c>
    </row>
    <row r="242" spans="1:13" ht="14.4" customHeight="1" x14ac:dyDescent="0.3">
      <c r="A242" s="660" t="s">
        <v>3098</v>
      </c>
      <c r="B242" s="661" t="s">
        <v>4539</v>
      </c>
      <c r="C242" s="661" t="s">
        <v>4029</v>
      </c>
      <c r="D242" s="661" t="s">
        <v>4030</v>
      </c>
      <c r="E242" s="661" t="s">
        <v>4031</v>
      </c>
      <c r="F242" s="664">
        <v>1</v>
      </c>
      <c r="G242" s="664">
        <v>0</v>
      </c>
      <c r="H242" s="677"/>
      <c r="I242" s="664"/>
      <c r="J242" s="664"/>
      <c r="K242" s="677"/>
      <c r="L242" s="664">
        <v>1</v>
      </c>
      <c r="M242" s="665">
        <v>0</v>
      </c>
    </row>
    <row r="243" spans="1:13" ht="14.4" customHeight="1" x14ac:dyDescent="0.3">
      <c r="A243" s="660" t="s">
        <v>3098</v>
      </c>
      <c r="B243" s="661" t="s">
        <v>4537</v>
      </c>
      <c r="C243" s="661" t="s">
        <v>3533</v>
      </c>
      <c r="D243" s="661" t="s">
        <v>3534</v>
      </c>
      <c r="E243" s="661" t="s">
        <v>614</v>
      </c>
      <c r="F243" s="664">
        <v>1</v>
      </c>
      <c r="G243" s="664">
        <v>67.42</v>
      </c>
      <c r="H243" s="677">
        <v>1</v>
      </c>
      <c r="I243" s="664"/>
      <c r="J243" s="664"/>
      <c r="K243" s="677">
        <v>0</v>
      </c>
      <c r="L243" s="664">
        <v>1</v>
      </c>
      <c r="M243" s="665">
        <v>67.42</v>
      </c>
    </row>
    <row r="244" spans="1:13" ht="14.4" customHeight="1" x14ac:dyDescent="0.3">
      <c r="A244" s="660" t="s">
        <v>3098</v>
      </c>
      <c r="B244" s="661" t="s">
        <v>2971</v>
      </c>
      <c r="C244" s="661" t="s">
        <v>1641</v>
      </c>
      <c r="D244" s="661" t="s">
        <v>2972</v>
      </c>
      <c r="E244" s="661" t="s">
        <v>1166</v>
      </c>
      <c r="F244" s="664"/>
      <c r="G244" s="664"/>
      <c r="H244" s="677">
        <v>0</v>
      </c>
      <c r="I244" s="664">
        <v>8</v>
      </c>
      <c r="J244" s="664">
        <v>909.09000000000015</v>
      </c>
      <c r="K244" s="677">
        <v>1</v>
      </c>
      <c r="L244" s="664">
        <v>8</v>
      </c>
      <c r="M244" s="665">
        <v>909.09000000000015</v>
      </c>
    </row>
    <row r="245" spans="1:13" ht="14.4" customHeight="1" x14ac:dyDescent="0.3">
      <c r="A245" s="660" t="s">
        <v>3098</v>
      </c>
      <c r="B245" s="661" t="s">
        <v>2971</v>
      </c>
      <c r="C245" s="661" t="s">
        <v>3548</v>
      </c>
      <c r="D245" s="661" t="s">
        <v>1613</v>
      </c>
      <c r="E245" s="661" t="s">
        <v>3549</v>
      </c>
      <c r="F245" s="664"/>
      <c r="G245" s="664"/>
      <c r="H245" s="677">
        <v>0</v>
      </c>
      <c r="I245" s="664">
        <v>3</v>
      </c>
      <c r="J245" s="664">
        <v>60.160000000000004</v>
      </c>
      <c r="K245" s="677">
        <v>1</v>
      </c>
      <c r="L245" s="664">
        <v>3</v>
      </c>
      <c r="M245" s="665">
        <v>60.160000000000004</v>
      </c>
    </row>
    <row r="246" spans="1:13" ht="14.4" customHeight="1" x14ac:dyDescent="0.3">
      <c r="A246" s="660" t="s">
        <v>3098</v>
      </c>
      <c r="B246" s="661" t="s">
        <v>2971</v>
      </c>
      <c r="C246" s="661" t="s">
        <v>3353</v>
      </c>
      <c r="D246" s="661" t="s">
        <v>1613</v>
      </c>
      <c r="E246" s="661" t="s">
        <v>3354</v>
      </c>
      <c r="F246" s="664"/>
      <c r="G246" s="664"/>
      <c r="H246" s="677">
        <v>0</v>
      </c>
      <c r="I246" s="664">
        <v>1</v>
      </c>
      <c r="J246" s="664">
        <v>27.21</v>
      </c>
      <c r="K246" s="677">
        <v>1</v>
      </c>
      <c r="L246" s="664">
        <v>1</v>
      </c>
      <c r="M246" s="665">
        <v>27.21</v>
      </c>
    </row>
    <row r="247" spans="1:13" ht="14.4" customHeight="1" x14ac:dyDescent="0.3">
      <c r="A247" s="660" t="s">
        <v>3098</v>
      </c>
      <c r="B247" s="661" t="s">
        <v>2971</v>
      </c>
      <c r="C247" s="661" t="s">
        <v>3268</v>
      </c>
      <c r="D247" s="661" t="s">
        <v>1616</v>
      </c>
      <c r="E247" s="661" t="s">
        <v>3143</v>
      </c>
      <c r="F247" s="664"/>
      <c r="G247" s="664"/>
      <c r="H247" s="677">
        <v>0</v>
      </c>
      <c r="I247" s="664">
        <v>5</v>
      </c>
      <c r="J247" s="664">
        <v>160.11000000000001</v>
      </c>
      <c r="K247" s="677">
        <v>1</v>
      </c>
      <c r="L247" s="664">
        <v>5</v>
      </c>
      <c r="M247" s="665">
        <v>160.11000000000001</v>
      </c>
    </row>
    <row r="248" spans="1:13" ht="14.4" customHeight="1" x14ac:dyDescent="0.3">
      <c r="A248" s="660" t="s">
        <v>3098</v>
      </c>
      <c r="B248" s="661" t="s">
        <v>2971</v>
      </c>
      <c r="C248" s="661" t="s">
        <v>3550</v>
      </c>
      <c r="D248" s="661" t="s">
        <v>1616</v>
      </c>
      <c r="E248" s="661" t="s">
        <v>3551</v>
      </c>
      <c r="F248" s="664"/>
      <c r="G248" s="664"/>
      <c r="H248" s="677">
        <v>0</v>
      </c>
      <c r="I248" s="664">
        <v>1</v>
      </c>
      <c r="J248" s="664">
        <v>56.18</v>
      </c>
      <c r="K248" s="677">
        <v>1</v>
      </c>
      <c r="L248" s="664">
        <v>1</v>
      </c>
      <c r="M248" s="665">
        <v>56.18</v>
      </c>
    </row>
    <row r="249" spans="1:13" ht="14.4" customHeight="1" x14ac:dyDescent="0.3">
      <c r="A249" s="660" t="s">
        <v>3098</v>
      </c>
      <c r="B249" s="661" t="s">
        <v>2971</v>
      </c>
      <c r="C249" s="661" t="s">
        <v>1708</v>
      </c>
      <c r="D249" s="661" t="s">
        <v>2973</v>
      </c>
      <c r="E249" s="661" t="s">
        <v>1078</v>
      </c>
      <c r="F249" s="664"/>
      <c r="G249" s="664"/>
      <c r="H249" s="677">
        <v>0</v>
      </c>
      <c r="I249" s="664">
        <v>11</v>
      </c>
      <c r="J249" s="664">
        <v>690.7700000000001</v>
      </c>
      <c r="K249" s="677">
        <v>1</v>
      </c>
      <c r="L249" s="664">
        <v>11</v>
      </c>
      <c r="M249" s="665">
        <v>690.7700000000001</v>
      </c>
    </row>
    <row r="250" spans="1:13" ht="14.4" customHeight="1" x14ac:dyDescent="0.3">
      <c r="A250" s="660" t="s">
        <v>3098</v>
      </c>
      <c r="B250" s="661" t="s">
        <v>2971</v>
      </c>
      <c r="C250" s="661" t="s">
        <v>3355</v>
      </c>
      <c r="D250" s="661" t="s">
        <v>2973</v>
      </c>
      <c r="E250" s="661" t="s">
        <v>3299</v>
      </c>
      <c r="F250" s="664"/>
      <c r="G250" s="664"/>
      <c r="H250" s="677">
        <v>0</v>
      </c>
      <c r="I250" s="664">
        <v>2</v>
      </c>
      <c r="J250" s="664">
        <v>224.72</v>
      </c>
      <c r="K250" s="677">
        <v>1</v>
      </c>
      <c r="L250" s="664">
        <v>2</v>
      </c>
      <c r="M250" s="665">
        <v>224.72</v>
      </c>
    </row>
    <row r="251" spans="1:13" ht="14.4" customHeight="1" x14ac:dyDescent="0.3">
      <c r="A251" s="660" t="s">
        <v>3098</v>
      </c>
      <c r="B251" s="661" t="s">
        <v>2971</v>
      </c>
      <c r="C251" s="661" t="s">
        <v>3552</v>
      </c>
      <c r="D251" s="661" t="s">
        <v>3553</v>
      </c>
      <c r="E251" s="661" t="s">
        <v>1078</v>
      </c>
      <c r="F251" s="664">
        <v>1</v>
      </c>
      <c r="G251" s="664">
        <v>67.42</v>
      </c>
      <c r="H251" s="677">
        <v>1</v>
      </c>
      <c r="I251" s="664"/>
      <c r="J251" s="664"/>
      <c r="K251" s="677">
        <v>0</v>
      </c>
      <c r="L251" s="664">
        <v>1</v>
      </c>
      <c r="M251" s="665">
        <v>67.42</v>
      </c>
    </row>
    <row r="252" spans="1:13" ht="14.4" customHeight="1" x14ac:dyDescent="0.3">
      <c r="A252" s="660" t="s">
        <v>3098</v>
      </c>
      <c r="B252" s="661" t="s">
        <v>2978</v>
      </c>
      <c r="C252" s="661" t="s">
        <v>1892</v>
      </c>
      <c r="D252" s="661" t="s">
        <v>1639</v>
      </c>
      <c r="E252" s="661" t="s">
        <v>1295</v>
      </c>
      <c r="F252" s="664"/>
      <c r="G252" s="664"/>
      <c r="H252" s="677">
        <v>0</v>
      </c>
      <c r="I252" s="664">
        <v>1</v>
      </c>
      <c r="J252" s="664">
        <v>81.33</v>
      </c>
      <c r="K252" s="677">
        <v>1</v>
      </c>
      <c r="L252" s="664">
        <v>1</v>
      </c>
      <c r="M252" s="665">
        <v>81.33</v>
      </c>
    </row>
    <row r="253" spans="1:13" ht="14.4" customHeight="1" x14ac:dyDescent="0.3">
      <c r="A253" s="660" t="s">
        <v>3098</v>
      </c>
      <c r="B253" s="661" t="s">
        <v>2980</v>
      </c>
      <c r="C253" s="661" t="s">
        <v>3384</v>
      </c>
      <c r="D253" s="661" t="s">
        <v>3385</v>
      </c>
      <c r="E253" s="661" t="s">
        <v>1092</v>
      </c>
      <c r="F253" s="664">
        <v>1</v>
      </c>
      <c r="G253" s="664">
        <v>130.59</v>
      </c>
      <c r="H253" s="677">
        <v>1</v>
      </c>
      <c r="I253" s="664"/>
      <c r="J253" s="664"/>
      <c r="K253" s="677">
        <v>0</v>
      </c>
      <c r="L253" s="664">
        <v>1</v>
      </c>
      <c r="M253" s="665">
        <v>130.59</v>
      </c>
    </row>
    <row r="254" spans="1:13" ht="14.4" customHeight="1" x14ac:dyDescent="0.3">
      <c r="A254" s="660" t="s">
        <v>3098</v>
      </c>
      <c r="B254" s="661" t="s">
        <v>2980</v>
      </c>
      <c r="C254" s="661" t="s">
        <v>3386</v>
      </c>
      <c r="D254" s="661" t="s">
        <v>3387</v>
      </c>
      <c r="E254" s="661" t="s">
        <v>3388</v>
      </c>
      <c r="F254" s="664">
        <v>1</v>
      </c>
      <c r="G254" s="664">
        <v>168.46</v>
      </c>
      <c r="H254" s="677">
        <v>1</v>
      </c>
      <c r="I254" s="664"/>
      <c r="J254" s="664"/>
      <c r="K254" s="677">
        <v>0</v>
      </c>
      <c r="L254" s="664">
        <v>1</v>
      </c>
      <c r="M254" s="665">
        <v>168.46</v>
      </c>
    </row>
    <row r="255" spans="1:13" ht="14.4" customHeight="1" x14ac:dyDescent="0.3">
      <c r="A255" s="660" t="s">
        <v>3098</v>
      </c>
      <c r="B255" s="661" t="s">
        <v>2980</v>
      </c>
      <c r="C255" s="661" t="s">
        <v>3202</v>
      </c>
      <c r="D255" s="661" t="s">
        <v>3203</v>
      </c>
      <c r="E255" s="661" t="s">
        <v>1092</v>
      </c>
      <c r="F255" s="664">
        <v>5</v>
      </c>
      <c r="G255" s="664">
        <v>652.95000000000005</v>
      </c>
      <c r="H255" s="677">
        <v>1</v>
      </c>
      <c r="I255" s="664"/>
      <c r="J255" s="664"/>
      <c r="K255" s="677">
        <v>0</v>
      </c>
      <c r="L255" s="664">
        <v>5</v>
      </c>
      <c r="M255" s="665">
        <v>652.95000000000005</v>
      </c>
    </row>
    <row r="256" spans="1:13" ht="14.4" customHeight="1" x14ac:dyDescent="0.3">
      <c r="A256" s="660" t="s">
        <v>3098</v>
      </c>
      <c r="B256" s="661" t="s">
        <v>2980</v>
      </c>
      <c r="C256" s="661" t="s">
        <v>3389</v>
      </c>
      <c r="D256" s="661" t="s">
        <v>3203</v>
      </c>
      <c r="E256" s="661" t="s">
        <v>2583</v>
      </c>
      <c r="F256" s="664">
        <v>2</v>
      </c>
      <c r="G256" s="664">
        <v>0</v>
      </c>
      <c r="H256" s="677"/>
      <c r="I256" s="664"/>
      <c r="J256" s="664"/>
      <c r="K256" s="677"/>
      <c r="L256" s="664">
        <v>2</v>
      </c>
      <c r="M256" s="665">
        <v>0</v>
      </c>
    </row>
    <row r="257" spans="1:13" ht="14.4" customHeight="1" x14ac:dyDescent="0.3">
      <c r="A257" s="660" t="s">
        <v>3098</v>
      </c>
      <c r="B257" s="661" t="s">
        <v>2980</v>
      </c>
      <c r="C257" s="661" t="s">
        <v>1743</v>
      </c>
      <c r="D257" s="661" t="s">
        <v>1748</v>
      </c>
      <c r="E257" s="661" t="s">
        <v>1092</v>
      </c>
      <c r="F257" s="664"/>
      <c r="G257" s="664"/>
      <c r="H257" s="677">
        <v>0</v>
      </c>
      <c r="I257" s="664">
        <v>24</v>
      </c>
      <c r="J257" s="664">
        <v>3134.1600000000003</v>
      </c>
      <c r="K257" s="677">
        <v>1</v>
      </c>
      <c r="L257" s="664">
        <v>24</v>
      </c>
      <c r="M257" s="665">
        <v>3134.1600000000003</v>
      </c>
    </row>
    <row r="258" spans="1:13" ht="14.4" customHeight="1" x14ac:dyDescent="0.3">
      <c r="A258" s="660" t="s">
        <v>3098</v>
      </c>
      <c r="B258" s="661" t="s">
        <v>2980</v>
      </c>
      <c r="C258" s="661" t="s">
        <v>1747</v>
      </c>
      <c r="D258" s="661" t="s">
        <v>1748</v>
      </c>
      <c r="E258" s="661" t="s">
        <v>2981</v>
      </c>
      <c r="F258" s="664"/>
      <c r="G258" s="664"/>
      <c r="H258" s="677">
        <v>0</v>
      </c>
      <c r="I258" s="664">
        <v>7</v>
      </c>
      <c r="J258" s="664">
        <v>3047.1000000000004</v>
      </c>
      <c r="K258" s="677">
        <v>1</v>
      </c>
      <c r="L258" s="664">
        <v>7</v>
      </c>
      <c r="M258" s="665">
        <v>3047.1000000000004</v>
      </c>
    </row>
    <row r="259" spans="1:13" ht="14.4" customHeight="1" x14ac:dyDescent="0.3">
      <c r="A259" s="660" t="s">
        <v>3098</v>
      </c>
      <c r="B259" s="661" t="s">
        <v>2980</v>
      </c>
      <c r="C259" s="661" t="s">
        <v>1816</v>
      </c>
      <c r="D259" s="661" t="s">
        <v>1821</v>
      </c>
      <c r="E259" s="661" t="s">
        <v>617</v>
      </c>
      <c r="F259" s="664"/>
      <c r="G259" s="664"/>
      <c r="H259" s="677">
        <v>0</v>
      </c>
      <c r="I259" s="664">
        <v>26</v>
      </c>
      <c r="J259" s="664">
        <v>5248.88</v>
      </c>
      <c r="K259" s="677">
        <v>1</v>
      </c>
      <c r="L259" s="664">
        <v>26</v>
      </c>
      <c r="M259" s="665">
        <v>5248.88</v>
      </c>
    </row>
    <row r="260" spans="1:13" ht="14.4" customHeight="1" x14ac:dyDescent="0.3">
      <c r="A260" s="660" t="s">
        <v>3098</v>
      </c>
      <c r="B260" s="661" t="s">
        <v>2980</v>
      </c>
      <c r="C260" s="661" t="s">
        <v>1820</v>
      </c>
      <c r="D260" s="661" t="s">
        <v>1821</v>
      </c>
      <c r="E260" s="661" t="s">
        <v>2982</v>
      </c>
      <c r="F260" s="664"/>
      <c r="G260" s="664"/>
      <c r="H260" s="677">
        <v>0</v>
      </c>
      <c r="I260" s="664">
        <v>4</v>
      </c>
      <c r="J260" s="664">
        <v>2691.76</v>
      </c>
      <c r="K260" s="677">
        <v>1</v>
      </c>
      <c r="L260" s="664">
        <v>4</v>
      </c>
      <c r="M260" s="665">
        <v>2691.76</v>
      </c>
    </row>
    <row r="261" spans="1:13" ht="14.4" customHeight="1" x14ac:dyDescent="0.3">
      <c r="A261" s="660" t="s">
        <v>3098</v>
      </c>
      <c r="B261" s="661" t="s">
        <v>2980</v>
      </c>
      <c r="C261" s="661" t="s">
        <v>3302</v>
      </c>
      <c r="D261" s="661" t="s">
        <v>3198</v>
      </c>
      <c r="E261" s="661" t="s">
        <v>3199</v>
      </c>
      <c r="F261" s="664"/>
      <c r="G261" s="664"/>
      <c r="H261" s="677">
        <v>0</v>
      </c>
      <c r="I261" s="664">
        <v>1</v>
      </c>
      <c r="J261" s="664">
        <v>312.54000000000002</v>
      </c>
      <c r="K261" s="677">
        <v>1</v>
      </c>
      <c r="L261" s="664">
        <v>1</v>
      </c>
      <c r="M261" s="665">
        <v>312.54000000000002</v>
      </c>
    </row>
    <row r="262" spans="1:13" ht="14.4" customHeight="1" x14ac:dyDescent="0.3">
      <c r="A262" s="660" t="s">
        <v>3098</v>
      </c>
      <c r="B262" s="661" t="s">
        <v>2983</v>
      </c>
      <c r="C262" s="661" t="s">
        <v>3272</v>
      </c>
      <c r="D262" s="661" t="s">
        <v>3273</v>
      </c>
      <c r="E262" s="661" t="s">
        <v>1092</v>
      </c>
      <c r="F262" s="664"/>
      <c r="G262" s="664"/>
      <c r="H262" s="677">
        <v>0</v>
      </c>
      <c r="I262" s="664">
        <v>1</v>
      </c>
      <c r="J262" s="664">
        <v>201.88</v>
      </c>
      <c r="K262" s="677">
        <v>1</v>
      </c>
      <c r="L262" s="664">
        <v>1</v>
      </c>
      <c r="M262" s="665">
        <v>201.88</v>
      </c>
    </row>
    <row r="263" spans="1:13" ht="14.4" customHeight="1" x14ac:dyDescent="0.3">
      <c r="A263" s="660" t="s">
        <v>3098</v>
      </c>
      <c r="B263" s="661" t="s">
        <v>2983</v>
      </c>
      <c r="C263" s="661" t="s">
        <v>3274</v>
      </c>
      <c r="D263" s="661" t="s">
        <v>1828</v>
      </c>
      <c r="E263" s="661" t="s">
        <v>617</v>
      </c>
      <c r="F263" s="664"/>
      <c r="G263" s="664"/>
      <c r="H263" s="677">
        <v>0</v>
      </c>
      <c r="I263" s="664">
        <v>1</v>
      </c>
      <c r="J263" s="664">
        <v>312.54000000000002</v>
      </c>
      <c r="K263" s="677">
        <v>1</v>
      </c>
      <c r="L263" s="664">
        <v>1</v>
      </c>
      <c r="M263" s="665">
        <v>312.54000000000002</v>
      </c>
    </row>
    <row r="264" spans="1:13" ht="14.4" customHeight="1" x14ac:dyDescent="0.3">
      <c r="A264" s="660" t="s">
        <v>3098</v>
      </c>
      <c r="B264" s="661" t="s">
        <v>2983</v>
      </c>
      <c r="C264" s="661" t="s">
        <v>3554</v>
      </c>
      <c r="D264" s="661" t="s">
        <v>3555</v>
      </c>
      <c r="E264" s="661" t="s">
        <v>2590</v>
      </c>
      <c r="F264" s="664">
        <v>1</v>
      </c>
      <c r="G264" s="664">
        <v>0</v>
      </c>
      <c r="H264" s="677"/>
      <c r="I264" s="664"/>
      <c r="J264" s="664"/>
      <c r="K264" s="677"/>
      <c r="L264" s="664">
        <v>1</v>
      </c>
      <c r="M264" s="665">
        <v>0</v>
      </c>
    </row>
    <row r="265" spans="1:13" ht="14.4" customHeight="1" x14ac:dyDescent="0.3">
      <c r="A265" s="660" t="s">
        <v>3098</v>
      </c>
      <c r="B265" s="661" t="s">
        <v>2983</v>
      </c>
      <c r="C265" s="661" t="s">
        <v>3556</v>
      </c>
      <c r="D265" s="661" t="s">
        <v>3557</v>
      </c>
      <c r="E265" s="661" t="s">
        <v>1695</v>
      </c>
      <c r="F265" s="664">
        <v>1</v>
      </c>
      <c r="G265" s="664">
        <v>188.43</v>
      </c>
      <c r="H265" s="677">
        <v>1</v>
      </c>
      <c r="I265" s="664"/>
      <c r="J265" s="664"/>
      <c r="K265" s="677">
        <v>0</v>
      </c>
      <c r="L265" s="664">
        <v>1</v>
      </c>
      <c r="M265" s="665">
        <v>188.43</v>
      </c>
    </row>
    <row r="266" spans="1:13" ht="14.4" customHeight="1" x14ac:dyDescent="0.3">
      <c r="A266" s="660" t="s">
        <v>3098</v>
      </c>
      <c r="B266" s="661" t="s">
        <v>2983</v>
      </c>
      <c r="C266" s="661" t="s">
        <v>3558</v>
      </c>
      <c r="D266" s="661" t="s">
        <v>3559</v>
      </c>
      <c r="E266" s="661" t="s">
        <v>1695</v>
      </c>
      <c r="F266" s="664">
        <v>1</v>
      </c>
      <c r="G266" s="664">
        <v>188.43</v>
      </c>
      <c r="H266" s="677">
        <v>1</v>
      </c>
      <c r="I266" s="664"/>
      <c r="J266" s="664"/>
      <c r="K266" s="677">
        <v>0</v>
      </c>
      <c r="L266" s="664">
        <v>1</v>
      </c>
      <c r="M266" s="665">
        <v>188.43</v>
      </c>
    </row>
    <row r="267" spans="1:13" ht="14.4" customHeight="1" x14ac:dyDescent="0.3">
      <c r="A267" s="660" t="s">
        <v>3098</v>
      </c>
      <c r="B267" s="661" t="s">
        <v>2985</v>
      </c>
      <c r="C267" s="661" t="s">
        <v>1634</v>
      </c>
      <c r="D267" s="661" t="s">
        <v>1635</v>
      </c>
      <c r="E267" s="661" t="s">
        <v>2986</v>
      </c>
      <c r="F267" s="664"/>
      <c r="G267" s="664"/>
      <c r="H267" s="677">
        <v>0</v>
      </c>
      <c r="I267" s="664">
        <v>1</v>
      </c>
      <c r="J267" s="664">
        <v>164.15</v>
      </c>
      <c r="K267" s="677">
        <v>1</v>
      </c>
      <c r="L267" s="664">
        <v>1</v>
      </c>
      <c r="M267" s="665">
        <v>164.15</v>
      </c>
    </row>
    <row r="268" spans="1:13" ht="14.4" customHeight="1" x14ac:dyDescent="0.3">
      <c r="A268" s="660" t="s">
        <v>3098</v>
      </c>
      <c r="B268" s="661" t="s">
        <v>2985</v>
      </c>
      <c r="C268" s="661" t="s">
        <v>3563</v>
      </c>
      <c r="D268" s="661" t="s">
        <v>3564</v>
      </c>
      <c r="E268" s="661" t="s">
        <v>3565</v>
      </c>
      <c r="F268" s="664">
        <v>2</v>
      </c>
      <c r="G268" s="664">
        <v>328.3</v>
      </c>
      <c r="H268" s="677">
        <v>1</v>
      </c>
      <c r="I268" s="664"/>
      <c r="J268" s="664"/>
      <c r="K268" s="677">
        <v>0</v>
      </c>
      <c r="L268" s="664">
        <v>2</v>
      </c>
      <c r="M268" s="665">
        <v>328.3</v>
      </c>
    </row>
    <row r="269" spans="1:13" ht="14.4" customHeight="1" x14ac:dyDescent="0.3">
      <c r="A269" s="660" t="s">
        <v>3098</v>
      </c>
      <c r="B269" s="661" t="s">
        <v>2985</v>
      </c>
      <c r="C269" s="661" t="s">
        <v>1806</v>
      </c>
      <c r="D269" s="661" t="s">
        <v>1635</v>
      </c>
      <c r="E269" s="661" t="s">
        <v>1807</v>
      </c>
      <c r="F269" s="664"/>
      <c r="G269" s="664"/>
      <c r="H269" s="677">
        <v>0</v>
      </c>
      <c r="I269" s="664">
        <v>1</v>
      </c>
      <c r="J269" s="664">
        <v>492.45</v>
      </c>
      <c r="K269" s="677">
        <v>1</v>
      </c>
      <c r="L269" s="664">
        <v>1</v>
      </c>
      <c r="M269" s="665">
        <v>492.45</v>
      </c>
    </row>
    <row r="270" spans="1:13" ht="14.4" customHeight="1" x14ac:dyDescent="0.3">
      <c r="A270" s="660" t="s">
        <v>3098</v>
      </c>
      <c r="B270" s="661" t="s">
        <v>2985</v>
      </c>
      <c r="C270" s="661" t="s">
        <v>3566</v>
      </c>
      <c r="D270" s="661" t="s">
        <v>3567</v>
      </c>
      <c r="E270" s="661" t="s">
        <v>3568</v>
      </c>
      <c r="F270" s="664">
        <v>1</v>
      </c>
      <c r="G270" s="664">
        <v>0</v>
      </c>
      <c r="H270" s="677"/>
      <c r="I270" s="664"/>
      <c r="J270" s="664"/>
      <c r="K270" s="677"/>
      <c r="L270" s="664">
        <v>1</v>
      </c>
      <c r="M270" s="665">
        <v>0</v>
      </c>
    </row>
    <row r="271" spans="1:13" ht="14.4" customHeight="1" x14ac:dyDescent="0.3">
      <c r="A271" s="660" t="s">
        <v>3098</v>
      </c>
      <c r="B271" s="661" t="s">
        <v>2985</v>
      </c>
      <c r="C271" s="661" t="s">
        <v>3569</v>
      </c>
      <c r="D271" s="661" t="s">
        <v>3570</v>
      </c>
      <c r="E271" s="661" t="s">
        <v>3571</v>
      </c>
      <c r="F271" s="664">
        <v>1</v>
      </c>
      <c r="G271" s="664">
        <v>153.19999999999999</v>
      </c>
      <c r="H271" s="677">
        <v>1</v>
      </c>
      <c r="I271" s="664"/>
      <c r="J271" s="664"/>
      <c r="K271" s="677">
        <v>0</v>
      </c>
      <c r="L271" s="664">
        <v>1</v>
      </c>
      <c r="M271" s="665">
        <v>153.19999999999999</v>
      </c>
    </row>
    <row r="272" spans="1:13" ht="14.4" customHeight="1" x14ac:dyDescent="0.3">
      <c r="A272" s="660" t="s">
        <v>3098</v>
      </c>
      <c r="B272" s="661" t="s">
        <v>2987</v>
      </c>
      <c r="C272" s="661" t="s">
        <v>3405</v>
      </c>
      <c r="D272" s="661" t="s">
        <v>3406</v>
      </c>
      <c r="E272" s="661" t="s">
        <v>1082</v>
      </c>
      <c r="F272" s="664">
        <v>1</v>
      </c>
      <c r="G272" s="664">
        <v>273.48</v>
      </c>
      <c r="H272" s="677">
        <v>1</v>
      </c>
      <c r="I272" s="664"/>
      <c r="J272" s="664"/>
      <c r="K272" s="677">
        <v>0</v>
      </c>
      <c r="L272" s="664">
        <v>1</v>
      </c>
      <c r="M272" s="665">
        <v>273.48</v>
      </c>
    </row>
    <row r="273" spans="1:13" ht="14.4" customHeight="1" x14ac:dyDescent="0.3">
      <c r="A273" s="660" t="s">
        <v>3098</v>
      </c>
      <c r="B273" s="661" t="s">
        <v>2993</v>
      </c>
      <c r="C273" s="661" t="s">
        <v>3236</v>
      </c>
      <c r="D273" s="661" t="s">
        <v>3237</v>
      </c>
      <c r="E273" s="661" t="s">
        <v>3238</v>
      </c>
      <c r="F273" s="664"/>
      <c r="G273" s="664"/>
      <c r="H273" s="677">
        <v>0</v>
      </c>
      <c r="I273" s="664">
        <v>2</v>
      </c>
      <c r="J273" s="664">
        <v>101.14</v>
      </c>
      <c r="K273" s="677">
        <v>1</v>
      </c>
      <c r="L273" s="664">
        <v>2</v>
      </c>
      <c r="M273" s="665">
        <v>101.14</v>
      </c>
    </row>
    <row r="274" spans="1:13" ht="14.4" customHeight="1" x14ac:dyDescent="0.3">
      <c r="A274" s="660" t="s">
        <v>3098</v>
      </c>
      <c r="B274" s="661" t="s">
        <v>2993</v>
      </c>
      <c r="C274" s="661" t="s">
        <v>3486</v>
      </c>
      <c r="D274" s="661" t="s">
        <v>1682</v>
      </c>
      <c r="E274" s="661" t="s">
        <v>3487</v>
      </c>
      <c r="F274" s="664">
        <v>1</v>
      </c>
      <c r="G274" s="664">
        <v>0</v>
      </c>
      <c r="H274" s="677"/>
      <c r="I274" s="664"/>
      <c r="J274" s="664"/>
      <c r="K274" s="677"/>
      <c r="L274" s="664">
        <v>1</v>
      </c>
      <c r="M274" s="665">
        <v>0</v>
      </c>
    </row>
    <row r="275" spans="1:13" ht="14.4" customHeight="1" x14ac:dyDescent="0.3">
      <c r="A275" s="660" t="s">
        <v>3098</v>
      </c>
      <c r="B275" s="661" t="s">
        <v>2993</v>
      </c>
      <c r="C275" s="661" t="s">
        <v>1681</v>
      </c>
      <c r="D275" s="661" t="s">
        <v>1682</v>
      </c>
      <c r="E275" s="661" t="s">
        <v>2995</v>
      </c>
      <c r="F275" s="664"/>
      <c r="G275" s="664"/>
      <c r="H275" s="677">
        <v>0</v>
      </c>
      <c r="I275" s="664">
        <v>1</v>
      </c>
      <c r="J275" s="664">
        <v>86.76</v>
      </c>
      <c r="K275" s="677">
        <v>1</v>
      </c>
      <c r="L275" s="664">
        <v>1</v>
      </c>
      <c r="M275" s="665">
        <v>86.76</v>
      </c>
    </row>
    <row r="276" spans="1:13" ht="14.4" customHeight="1" x14ac:dyDescent="0.3">
      <c r="A276" s="660" t="s">
        <v>3098</v>
      </c>
      <c r="B276" s="661" t="s">
        <v>4544</v>
      </c>
      <c r="C276" s="661" t="s">
        <v>3980</v>
      </c>
      <c r="D276" s="661" t="s">
        <v>3981</v>
      </c>
      <c r="E276" s="661" t="s">
        <v>3982</v>
      </c>
      <c r="F276" s="664"/>
      <c r="G276" s="664"/>
      <c r="H276" s="677">
        <v>0</v>
      </c>
      <c r="I276" s="664">
        <v>2</v>
      </c>
      <c r="J276" s="664">
        <v>83.1</v>
      </c>
      <c r="K276" s="677">
        <v>1</v>
      </c>
      <c r="L276" s="664">
        <v>2</v>
      </c>
      <c r="M276" s="665">
        <v>83.1</v>
      </c>
    </row>
    <row r="277" spans="1:13" ht="14.4" customHeight="1" x14ac:dyDescent="0.3">
      <c r="A277" s="660" t="s">
        <v>3098</v>
      </c>
      <c r="B277" s="661" t="s">
        <v>2998</v>
      </c>
      <c r="C277" s="661" t="s">
        <v>3379</v>
      </c>
      <c r="D277" s="661" t="s">
        <v>3380</v>
      </c>
      <c r="E277" s="661" t="s">
        <v>3000</v>
      </c>
      <c r="F277" s="664">
        <v>3</v>
      </c>
      <c r="G277" s="664">
        <v>470.58000000000004</v>
      </c>
      <c r="H277" s="677">
        <v>1</v>
      </c>
      <c r="I277" s="664"/>
      <c r="J277" s="664"/>
      <c r="K277" s="677">
        <v>0</v>
      </c>
      <c r="L277" s="664">
        <v>3</v>
      </c>
      <c r="M277" s="665">
        <v>470.58000000000004</v>
      </c>
    </row>
    <row r="278" spans="1:13" ht="14.4" customHeight="1" x14ac:dyDescent="0.3">
      <c r="A278" s="660" t="s">
        <v>3098</v>
      </c>
      <c r="B278" s="661" t="s">
        <v>2998</v>
      </c>
      <c r="C278" s="661" t="s">
        <v>2001</v>
      </c>
      <c r="D278" s="661" t="s">
        <v>2999</v>
      </c>
      <c r="E278" s="661" t="s">
        <v>3000</v>
      </c>
      <c r="F278" s="664"/>
      <c r="G278" s="664"/>
      <c r="H278" s="677">
        <v>0</v>
      </c>
      <c r="I278" s="664">
        <v>3</v>
      </c>
      <c r="J278" s="664">
        <v>647.03</v>
      </c>
      <c r="K278" s="677">
        <v>1</v>
      </c>
      <c r="L278" s="664">
        <v>3</v>
      </c>
      <c r="M278" s="665">
        <v>647.03</v>
      </c>
    </row>
    <row r="279" spans="1:13" ht="14.4" customHeight="1" x14ac:dyDescent="0.3">
      <c r="A279" s="660" t="s">
        <v>3098</v>
      </c>
      <c r="B279" s="661" t="s">
        <v>3007</v>
      </c>
      <c r="C279" s="661" t="s">
        <v>2096</v>
      </c>
      <c r="D279" s="661" t="s">
        <v>2097</v>
      </c>
      <c r="E279" s="661" t="s">
        <v>3008</v>
      </c>
      <c r="F279" s="664"/>
      <c r="G279" s="664"/>
      <c r="H279" s="677">
        <v>0</v>
      </c>
      <c r="I279" s="664">
        <v>1</v>
      </c>
      <c r="J279" s="664">
        <v>184.22</v>
      </c>
      <c r="K279" s="677">
        <v>1</v>
      </c>
      <c r="L279" s="664">
        <v>1</v>
      </c>
      <c r="M279" s="665">
        <v>184.22</v>
      </c>
    </row>
    <row r="280" spans="1:13" ht="14.4" customHeight="1" x14ac:dyDescent="0.3">
      <c r="A280" s="660" t="s">
        <v>3098</v>
      </c>
      <c r="B280" s="661" t="s">
        <v>3021</v>
      </c>
      <c r="C280" s="661" t="s">
        <v>4007</v>
      </c>
      <c r="D280" s="661" t="s">
        <v>4008</v>
      </c>
      <c r="E280" s="661" t="s">
        <v>3008</v>
      </c>
      <c r="F280" s="664">
        <v>1</v>
      </c>
      <c r="G280" s="664">
        <v>69.86</v>
      </c>
      <c r="H280" s="677">
        <v>1</v>
      </c>
      <c r="I280" s="664"/>
      <c r="J280" s="664"/>
      <c r="K280" s="677">
        <v>0</v>
      </c>
      <c r="L280" s="664">
        <v>1</v>
      </c>
      <c r="M280" s="665">
        <v>69.86</v>
      </c>
    </row>
    <row r="281" spans="1:13" ht="14.4" customHeight="1" x14ac:dyDescent="0.3">
      <c r="A281" s="660" t="s">
        <v>3098</v>
      </c>
      <c r="B281" s="661" t="s">
        <v>3027</v>
      </c>
      <c r="C281" s="661" t="s">
        <v>4014</v>
      </c>
      <c r="D281" s="661" t="s">
        <v>1624</v>
      </c>
      <c r="E281" s="661" t="s">
        <v>4015</v>
      </c>
      <c r="F281" s="664"/>
      <c r="G281" s="664"/>
      <c r="H281" s="677">
        <v>0</v>
      </c>
      <c r="I281" s="664">
        <v>1</v>
      </c>
      <c r="J281" s="664">
        <v>193.26</v>
      </c>
      <c r="K281" s="677">
        <v>1</v>
      </c>
      <c r="L281" s="664">
        <v>1</v>
      </c>
      <c r="M281" s="665">
        <v>193.26</v>
      </c>
    </row>
    <row r="282" spans="1:13" ht="14.4" customHeight="1" x14ac:dyDescent="0.3">
      <c r="A282" s="660" t="s">
        <v>3098</v>
      </c>
      <c r="B282" s="661" t="s">
        <v>4546</v>
      </c>
      <c r="C282" s="661" t="s">
        <v>3476</v>
      </c>
      <c r="D282" s="661" t="s">
        <v>3477</v>
      </c>
      <c r="E282" s="661" t="s">
        <v>3478</v>
      </c>
      <c r="F282" s="664"/>
      <c r="G282" s="664"/>
      <c r="H282" s="677">
        <v>0</v>
      </c>
      <c r="I282" s="664">
        <v>1</v>
      </c>
      <c r="J282" s="664">
        <v>215.92</v>
      </c>
      <c r="K282" s="677">
        <v>1</v>
      </c>
      <c r="L282" s="664">
        <v>1</v>
      </c>
      <c r="M282" s="665">
        <v>215.92</v>
      </c>
    </row>
    <row r="283" spans="1:13" ht="14.4" customHeight="1" x14ac:dyDescent="0.3">
      <c r="A283" s="660" t="s">
        <v>3098</v>
      </c>
      <c r="B283" s="661" t="s">
        <v>4543</v>
      </c>
      <c r="C283" s="661" t="s">
        <v>3538</v>
      </c>
      <c r="D283" s="661" t="s">
        <v>3539</v>
      </c>
      <c r="E283" s="661" t="s">
        <v>3540</v>
      </c>
      <c r="F283" s="664"/>
      <c r="G283" s="664"/>
      <c r="H283" s="677">
        <v>0</v>
      </c>
      <c r="I283" s="664">
        <v>1</v>
      </c>
      <c r="J283" s="664">
        <v>1344.66</v>
      </c>
      <c r="K283" s="677">
        <v>1</v>
      </c>
      <c r="L283" s="664">
        <v>1</v>
      </c>
      <c r="M283" s="665">
        <v>1344.66</v>
      </c>
    </row>
    <row r="284" spans="1:13" ht="14.4" customHeight="1" x14ac:dyDescent="0.3">
      <c r="A284" s="660" t="s">
        <v>3098</v>
      </c>
      <c r="B284" s="661" t="s">
        <v>3041</v>
      </c>
      <c r="C284" s="661" t="s">
        <v>3560</v>
      </c>
      <c r="D284" s="661" t="s">
        <v>3561</v>
      </c>
      <c r="E284" s="661" t="s">
        <v>3562</v>
      </c>
      <c r="F284" s="664">
        <v>1</v>
      </c>
      <c r="G284" s="664">
        <v>0</v>
      </c>
      <c r="H284" s="677"/>
      <c r="I284" s="664"/>
      <c r="J284" s="664"/>
      <c r="K284" s="677"/>
      <c r="L284" s="664">
        <v>1</v>
      </c>
      <c r="M284" s="665">
        <v>0</v>
      </c>
    </row>
    <row r="285" spans="1:13" ht="14.4" customHeight="1" x14ac:dyDescent="0.3">
      <c r="A285" s="660" t="s">
        <v>3099</v>
      </c>
      <c r="B285" s="661" t="s">
        <v>2928</v>
      </c>
      <c r="C285" s="661" t="s">
        <v>1686</v>
      </c>
      <c r="D285" s="661" t="s">
        <v>1610</v>
      </c>
      <c r="E285" s="661" t="s">
        <v>2930</v>
      </c>
      <c r="F285" s="664"/>
      <c r="G285" s="664"/>
      <c r="H285" s="677">
        <v>0</v>
      </c>
      <c r="I285" s="664">
        <v>3</v>
      </c>
      <c r="J285" s="664">
        <v>146.94</v>
      </c>
      <c r="K285" s="677">
        <v>1</v>
      </c>
      <c r="L285" s="664">
        <v>3</v>
      </c>
      <c r="M285" s="665">
        <v>146.94</v>
      </c>
    </row>
    <row r="286" spans="1:13" ht="14.4" customHeight="1" x14ac:dyDescent="0.3">
      <c r="A286" s="660" t="s">
        <v>3099</v>
      </c>
      <c r="B286" s="661" t="s">
        <v>2928</v>
      </c>
      <c r="C286" s="661" t="s">
        <v>1689</v>
      </c>
      <c r="D286" s="661" t="s">
        <v>1690</v>
      </c>
      <c r="E286" s="661" t="s">
        <v>2931</v>
      </c>
      <c r="F286" s="664"/>
      <c r="G286" s="664"/>
      <c r="H286" s="677">
        <v>0</v>
      </c>
      <c r="I286" s="664">
        <v>2</v>
      </c>
      <c r="J286" s="664">
        <v>195.94</v>
      </c>
      <c r="K286" s="677">
        <v>1</v>
      </c>
      <c r="L286" s="664">
        <v>2</v>
      </c>
      <c r="M286" s="665">
        <v>195.94</v>
      </c>
    </row>
    <row r="287" spans="1:13" ht="14.4" customHeight="1" x14ac:dyDescent="0.3">
      <c r="A287" s="660" t="s">
        <v>3099</v>
      </c>
      <c r="B287" s="661" t="s">
        <v>2928</v>
      </c>
      <c r="C287" s="661" t="s">
        <v>3676</v>
      </c>
      <c r="D287" s="661" t="s">
        <v>1690</v>
      </c>
      <c r="E287" s="661" t="s">
        <v>3677</v>
      </c>
      <c r="F287" s="664"/>
      <c r="G287" s="664"/>
      <c r="H287" s="677">
        <v>0</v>
      </c>
      <c r="I287" s="664">
        <v>2</v>
      </c>
      <c r="J287" s="664">
        <v>97.96</v>
      </c>
      <c r="K287" s="677">
        <v>1</v>
      </c>
      <c r="L287" s="664">
        <v>2</v>
      </c>
      <c r="M287" s="665">
        <v>97.96</v>
      </c>
    </row>
    <row r="288" spans="1:13" ht="14.4" customHeight="1" x14ac:dyDescent="0.3">
      <c r="A288" s="660" t="s">
        <v>3099</v>
      </c>
      <c r="B288" s="661" t="s">
        <v>2928</v>
      </c>
      <c r="C288" s="661" t="s">
        <v>3255</v>
      </c>
      <c r="D288" s="661" t="s">
        <v>1690</v>
      </c>
      <c r="E288" s="661" t="s">
        <v>1691</v>
      </c>
      <c r="F288" s="664"/>
      <c r="G288" s="664"/>
      <c r="H288" s="677"/>
      <c r="I288" s="664">
        <v>4</v>
      </c>
      <c r="J288" s="664">
        <v>0</v>
      </c>
      <c r="K288" s="677"/>
      <c r="L288" s="664">
        <v>4</v>
      </c>
      <c r="M288" s="665">
        <v>0</v>
      </c>
    </row>
    <row r="289" spans="1:13" ht="14.4" customHeight="1" x14ac:dyDescent="0.3">
      <c r="A289" s="660" t="s">
        <v>3099</v>
      </c>
      <c r="B289" s="661" t="s">
        <v>2928</v>
      </c>
      <c r="C289" s="661" t="s">
        <v>3256</v>
      </c>
      <c r="D289" s="661" t="s">
        <v>1690</v>
      </c>
      <c r="E289" s="661" t="s">
        <v>3257</v>
      </c>
      <c r="F289" s="664"/>
      <c r="G289" s="664"/>
      <c r="H289" s="677"/>
      <c r="I289" s="664">
        <v>1</v>
      </c>
      <c r="J289" s="664">
        <v>0</v>
      </c>
      <c r="K289" s="677"/>
      <c r="L289" s="664">
        <v>1</v>
      </c>
      <c r="M289" s="665">
        <v>0</v>
      </c>
    </row>
    <row r="290" spans="1:13" ht="14.4" customHeight="1" x14ac:dyDescent="0.3">
      <c r="A290" s="660" t="s">
        <v>3099</v>
      </c>
      <c r="B290" s="661" t="s">
        <v>2928</v>
      </c>
      <c r="C290" s="661" t="s">
        <v>3348</v>
      </c>
      <c r="D290" s="661" t="s">
        <v>1690</v>
      </c>
      <c r="E290" s="661" t="s">
        <v>3349</v>
      </c>
      <c r="F290" s="664"/>
      <c r="G290" s="664"/>
      <c r="H290" s="677"/>
      <c r="I290" s="664">
        <v>1</v>
      </c>
      <c r="J290" s="664">
        <v>0</v>
      </c>
      <c r="K290" s="677"/>
      <c r="L290" s="664">
        <v>1</v>
      </c>
      <c r="M290" s="665">
        <v>0</v>
      </c>
    </row>
    <row r="291" spans="1:13" ht="14.4" customHeight="1" x14ac:dyDescent="0.3">
      <c r="A291" s="660" t="s">
        <v>3099</v>
      </c>
      <c r="B291" s="661" t="s">
        <v>2928</v>
      </c>
      <c r="C291" s="661" t="s">
        <v>3678</v>
      </c>
      <c r="D291" s="661" t="s">
        <v>1690</v>
      </c>
      <c r="E291" s="661" t="s">
        <v>3679</v>
      </c>
      <c r="F291" s="664"/>
      <c r="G291" s="664"/>
      <c r="H291" s="677"/>
      <c r="I291" s="664">
        <v>1</v>
      </c>
      <c r="J291" s="664">
        <v>0</v>
      </c>
      <c r="K291" s="677"/>
      <c r="L291" s="664">
        <v>1</v>
      </c>
      <c r="M291" s="665">
        <v>0</v>
      </c>
    </row>
    <row r="292" spans="1:13" ht="14.4" customHeight="1" x14ac:dyDescent="0.3">
      <c r="A292" s="660" t="s">
        <v>3099</v>
      </c>
      <c r="B292" s="661" t="s">
        <v>2942</v>
      </c>
      <c r="C292" s="661" t="s">
        <v>3640</v>
      </c>
      <c r="D292" s="661" t="s">
        <v>3641</v>
      </c>
      <c r="E292" s="661" t="s">
        <v>3642</v>
      </c>
      <c r="F292" s="664">
        <v>1</v>
      </c>
      <c r="G292" s="664">
        <v>0</v>
      </c>
      <c r="H292" s="677"/>
      <c r="I292" s="664"/>
      <c r="J292" s="664"/>
      <c r="K292" s="677"/>
      <c r="L292" s="664">
        <v>1</v>
      </c>
      <c r="M292" s="665">
        <v>0</v>
      </c>
    </row>
    <row r="293" spans="1:13" ht="14.4" customHeight="1" x14ac:dyDescent="0.3">
      <c r="A293" s="660" t="s">
        <v>3099</v>
      </c>
      <c r="B293" s="661" t="s">
        <v>4547</v>
      </c>
      <c r="C293" s="661" t="s">
        <v>3644</v>
      </c>
      <c r="D293" s="661" t="s">
        <v>3645</v>
      </c>
      <c r="E293" s="661" t="s">
        <v>3642</v>
      </c>
      <c r="F293" s="664">
        <v>1</v>
      </c>
      <c r="G293" s="664">
        <v>0</v>
      </c>
      <c r="H293" s="677"/>
      <c r="I293" s="664"/>
      <c r="J293" s="664"/>
      <c r="K293" s="677"/>
      <c r="L293" s="664">
        <v>1</v>
      </c>
      <c r="M293" s="665">
        <v>0</v>
      </c>
    </row>
    <row r="294" spans="1:13" ht="14.4" customHeight="1" x14ac:dyDescent="0.3">
      <c r="A294" s="660" t="s">
        <v>3099</v>
      </c>
      <c r="B294" s="661" t="s">
        <v>2945</v>
      </c>
      <c r="C294" s="661" t="s">
        <v>3158</v>
      </c>
      <c r="D294" s="661" t="s">
        <v>1701</v>
      </c>
      <c r="E294" s="661" t="s">
        <v>3159</v>
      </c>
      <c r="F294" s="664">
        <v>2</v>
      </c>
      <c r="G294" s="664">
        <v>0</v>
      </c>
      <c r="H294" s="677"/>
      <c r="I294" s="664"/>
      <c r="J294" s="664"/>
      <c r="K294" s="677"/>
      <c r="L294" s="664">
        <v>2</v>
      </c>
      <c r="M294" s="665">
        <v>0</v>
      </c>
    </row>
    <row r="295" spans="1:13" ht="14.4" customHeight="1" x14ac:dyDescent="0.3">
      <c r="A295" s="660" t="s">
        <v>3099</v>
      </c>
      <c r="B295" s="661" t="s">
        <v>2945</v>
      </c>
      <c r="C295" s="661" t="s">
        <v>3654</v>
      </c>
      <c r="D295" s="661" t="s">
        <v>3655</v>
      </c>
      <c r="E295" s="661" t="s">
        <v>3656</v>
      </c>
      <c r="F295" s="664">
        <v>1</v>
      </c>
      <c r="G295" s="664">
        <v>0</v>
      </c>
      <c r="H295" s="677"/>
      <c r="I295" s="664"/>
      <c r="J295" s="664"/>
      <c r="K295" s="677"/>
      <c r="L295" s="664">
        <v>1</v>
      </c>
      <c r="M295" s="665">
        <v>0</v>
      </c>
    </row>
    <row r="296" spans="1:13" ht="14.4" customHeight="1" x14ac:dyDescent="0.3">
      <c r="A296" s="660" t="s">
        <v>3099</v>
      </c>
      <c r="B296" s="661" t="s">
        <v>2945</v>
      </c>
      <c r="C296" s="661" t="s">
        <v>3657</v>
      </c>
      <c r="D296" s="661" t="s">
        <v>3658</v>
      </c>
      <c r="E296" s="661" t="s">
        <v>3659</v>
      </c>
      <c r="F296" s="664">
        <v>1</v>
      </c>
      <c r="G296" s="664">
        <v>159.46</v>
      </c>
      <c r="H296" s="677">
        <v>1</v>
      </c>
      <c r="I296" s="664"/>
      <c r="J296" s="664"/>
      <c r="K296" s="677">
        <v>0</v>
      </c>
      <c r="L296" s="664">
        <v>1</v>
      </c>
      <c r="M296" s="665">
        <v>159.46</v>
      </c>
    </row>
    <row r="297" spans="1:13" ht="14.4" customHeight="1" x14ac:dyDescent="0.3">
      <c r="A297" s="660" t="s">
        <v>3099</v>
      </c>
      <c r="B297" s="661" t="s">
        <v>2945</v>
      </c>
      <c r="C297" s="661" t="s">
        <v>3156</v>
      </c>
      <c r="D297" s="661" t="s">
        <v>1913</v>
      </c>
      <c r="E297" s="661" t="s">
        <v>3157</v>
      </c>
      <c r="F297" s="664">
        <v>1</v>
      </c>
      <c r="G297" s="664">
        <v>0</v>
      </c>
      <c r="H297" s="677"/>
      <c r="I297" s="664"/>
      <c r="J297" s="664"/>
      <c r="K297" s="677"/>
      <c r="L297" s="664">
        <v>1</v>
      </c>
      <c r="M297" s="665">
        <v>0</v>
      </c>
    </row>
    <row r="298" spans="1:13" ht="14.4" customHeight="1" x14ac:dyDescent="0.3">
      <c r="A298" s="660" t="s">
        <v>3099</v>
      </c>
      <c r="B298" s="661" t="s">
        <v>2945</v>
      </c>
      <c r="C298" s="661" t="s">
        <v>1704</v>
      </c>
      <c r="D298" s="661" t="s">
        <v>1705</v>
      </c>
      <c r="E298" s="661" t="s">
        <v>2947</v>
      </c>
      <c r="F298" s="664"/>
      <c r="G298" s="664"/>
      <c r="H298" s="677">
        <v>0</v>
      </c>
      <c r="I298" s="664">
        <v>1</v>
      </c>
      <c r="J298" s="664">
        <v>90.35</v>
      </c>
      <c r="K298" s="677">
        <v>1</v>
      </c>
      <c r="L298" s="664">
        <v>1</v>
      </c>
      <c r="M298" s="665">
        <v>90.35</v>
      </c>
    </row>
    <row r="299" spans="1:13" ht="14.4" customHeight="1" x14ac:dyDescent="0.3">
      <c r="A299" s="660" t="s">
        <v>3099</v>
      </c>
      <c r="B299" s="661" t="s">
        <v>2945</v>
      </c>
      <c r="C299" s="661" t="s">
        <v>3662</v>
      </c>
      <c r="D299" s="661" t="s">
        <v>3663</v>
      </c>
      <c r="E299" s="661" t="s">
        <v>3664</v>
      </c>
      <c r="F299" s="664">
        <v>1</v>
      </c>
      <c r="G299" s="664">
        <v>44.3</v>
      </c>
      <c r="H299" s="677">
        <v>1</v>
      </c>
      <c r="I299" s="664"/>
      <c r="J299" s="664"/>
      <c r="K299" s="677">
        <v>0</v>
      </c>
      <c r="L299" s="664">
        <v>1</v>
      </c>
      <c r="M299" s="665">
        <v>44.3</v>
      </c>
    </row>
    <row r="300" spans="1:13" ht="14.4" customHeight="1" x14ac:dyDescent="0.3">
      <c r="A300" s="660" t="s">
        <v>3099</v>
      </c>
      <c r="B300" s="661" t="s">
        <v>2945</v>
      </c>
      <c r="C300" s="661" t="s">
        <v>3660</v>
      </c>
      <c r="D300" s="661" t="s">
        <v>3661</v>
      </c>
      <c r="E300" s="661" t="s">
        <v>2946</v>
      </c>
      <c r="F300" s="664">
        <v>1</v>
      </c>
      <c r="G300" s="664">
        <v>53.16</v>
      </c>
      <c r="H300" s="677">
        <v>1</v>
      </c>
      <c r="I300" s="664"/>
      <c r="J300" s="664"/>
      <c r="K300" s="677">
        <v>0</v>
      </c>
      <c r="L300" s="664">
        <v>1</v>
      </c>
      <c r="M300" s="665">
        <v>53.16</v>
      </c>
    </row>
    <row r="301" spans="1:13" ht="14.4" customHeight="1" x14ac:dyDescent="0.3">
      <c r="A301" s="660" t="s">
        <v>3099</v>
      </c>
      <c r="B301" s="661" t="s">
        <v>2945</v>
      </c>
      <c r="C301" s="661" t="s">
        <v>3665</v>
      </c>
      <c r="D301" s="661" t="s">
        <v>1913</v>
      </c>
      <c r="E301" s="661" t="s">
        <v>3666</v>
      </c>
      <c r="F301" s="664">
        <v>1</v>
      </c>
      <c r="G301" s="664">
        <v>0</v>
      </c>
      <c r="H301" s="677"/>
      <c r="I301" s="664"/>
      <c r="J301" s="664"/>
      <c r="K301" s="677"/>
      <c r="L301" s="664">
        <v>1</v>
      </c>
      <c r="M301" s="665">
        <v>0</v>
      </c>
    </row>
    <row r="302" spans="1:13" ht="14.4" customHeight="1" x14ac:dyDescent="0.3">
      <c r="A302" s="660" t="s">
        <v>3099</v>
      </c>
      <c r="B302" s="661" t="s">
        <v>2948</v>
      </c>
      <c r="C302" s="661" t="s">
        <v>3632</v>
      </c>
      <c r="D302" s="661" t="s">
        <v>613</v>
      </c>
      <c r="E302" s="661" t="s">
        <v>3633</v>
      </c>
      <c r="F302" s="664">
        <v>1</v>
      </c>
      <c r="G302" s="664">
        <v>0</v>
      </c>
      <c r="H302" s="677"/>
      <c r="I302" s="664"/>
      <c r="J302" s="664"/>
      <c r="K302" s="677"/>
      <c r="L302" s="664">
        <v>1</v>
      </c>
      <c r="M302" s="665">
        <v>0</v>
      </c>
    </row>
    <row r="303" spans="1:13" ht="14.4" customHeight="1" x14ac:dyDescent="0.3">
      <c r="A303" s="660" t="s">
        <v>3099</v>
      </c>
      <c r="B303" s="661" t="s">
        <v>2948</v>
      </c>
      <c r="C303" s="661" t="s">
        <v>3630</v>
      </c>
      <c r="D303" s="661" t="s">
        <v>3631</v>
      </c>
      <c r="E303" s="661" t="s">
        <v>3136</v>
      </c>
      <c r="F303" s="664">
        <v>1</v>
      </c>
      <c r="G303" s="664">
        <v>0</v>
      </c>
      <c r="H303" s="677"/>
      <c r="I303" s="664"/>
      <c r="J303" s="664"/>
      <c r="K303" s="677"/>
      <c r="L303" s="664">
        <v>1</v>
      </c>
      <c r="M303" s="665">
        <v>0</v>
      </c>
    </row>
    <row r="304" spans="1:13" ht="14.4" customHeight="1" x14ac:dyDescent="0.3">
      <c r="A304" s="660" t="s">
        <v>3099</v>
      </c>
      <c r="B304" s="661" t="s">
        <v>2949</v>
      </c>
      <c r="C304" s="661" t="s">
        <v>3295</v>
      </c>
      <c r="D304" s="661" t="s">
        <v>1740</v>
      </c>
      <c r="E304" s="661" t="s">
        <v>3296</v>
      </c>
      <c r="F304" s="664"/>
      <c r="G304" s="664"/>
      <c r="H304" s="677">
        <v>0</v>
      </c>
      <c r="I304" s="664">
        <v>1</v>
      </c>
      <c r="J304" s="664">
        <v>49.01</v>
      </c>
      <c r="K304" s="677">
        <v>1</v>
      </c>
      <c r="L304" s="664">
        <v>1</v>
      </c>
      <c r="M304" s="665">
        <v>49.01</v>
      </c>
    </row>
    <row r="305" spans="1:13" ht="14.4" customHeight="1" x14ac:dyDescent="0.3">
      <c r="A305" s="660" t="s">
        <v>3099</v>
      </c>
      <c r="B305" s="661" t="s">
        <v>2949</v>
      </c>
      <c r="C305" s="661" t="s">
        <v>3297</v>
      </c>
      <c r="D305" s="661" t="s">
        <v>3298</v>
      </c>
      <c r="E305" s="661" t="s">
        <v>3299</v>
      </c>
      <c r="F305" s="664"/>
      <c r="G305" s="664"/>
      <c r="H305" s="677">
        <v>0</v>
      </c>
      <c r="I305" s="664">
        <v>4</v>
      </c>
      <c r="J305" s="664">
        <v>386.32</v>
      </c>
      <c r="K305" s="677">
        <v>1</v>
      </c>
      <c r="L305" s="664">
        <v>4</v>
      </c>
      <c r="M305" s="665">
        <v>386.32</v>
      </c>
    </row>
    <row r="306" spans="1:13" ht="14.4" customHeight="1" x14ac:dyDescent="0.3">
      <c r="A306" s="660" t="s">
        <v>3099</v>
      </c>
      <c r="B306" s="661" t="s">
        <v>2949</v>
      </c>
      <c r="C306" s="661" t="s">
        <v>1824</v>
      </c>
      <c r="D306" s="661" t="s">
        <v>2950</v>
      </c>
      <c r="E306" s="661" t="s">
        <v>2951</v>
      </c>
      <c r="F306" s="664"/>
      <c r="G306" s="664"/>
      <c r="H306" s="677">
        <v>0</v>
      </c>
      <c r="I306" s="664">
        <v>3</v>
      </c>
      <c r="J306" s="664">
        <v>378.27</v>
      </c>
      <c r="K306" s="677">
        <v>1</v>
      </c>
      <c r="L306" s="664">
        <v>3</v>
      </c>
      <c r="M306" s="665">
        <v>378.27</v>
      </c>
    </row>
    <row r="307" spans="1:13" ht="14.4" customHeight="1" x14ac:dyDescent="0.3">
      <c r="A307" s="660" t="s">
        <v>3099</v>
      </c>
      <c r="B307" s="661" t="s">
        <v>2949</v>
      </c>
      <c r="C307" s="661" t="s">
        <v>1751</v>
      </c>
      <c r="D307" s="661" t="s">
        <v>2952</v>
      </c>
      <c r="E307" s="661" t="s">
        <v>1160</v>
      </c>
      <c r="F307" s="664"/>
      <c r="G307" s="664"/>
      <c r="H307" s="677">
        <v>0</v>
      </c>
      <c r="I307" s="664">
        <v>2</v>
      </c>
      <c r="J307" s="664">
        <v>386.28</v>
      </c>
      <c r="K307" s="677">
        <v>1</v>
      </c>
      <c r="L307" s="664">
        <v>2</v>
      </c>
      <c r="M307" s="665">
        <v>386.28</v>
      </c>
    </row>
    <row r="308" spans="1:13" ht="14.4" customHeight="1" x14ac:dyDescent="0.3">
      <c r="A308" s="660" t="s">
        <v>3099</v>
      </c>
      <c r="B308" s="661" t="s">
        <v>2953</v>
      </c>
      <c r="C308" s="661" t="s">
        <v>1663</v>
      </c>
      <c r="D308" s="661" t="s">
        <v>1664</v>
      </c>
      <c r="E308" s="661" t="s">
        <v>1665</v>
      </c>
      <c r="F308" s="664"/>
      <c r="G308" s="664"/>
      <c r="H308" s="677">
        <v>0</v>
      </c>
      <c r="I308" s="664">
        <v>1</v>
      </c>
      <c r="J308" s="664">
        <v>937.93</v>
      </c>
      <c r="K308" s="677">
        <v>1</v>
      </c>
      <c r="L308" s="664">
        <v>1</v>
      </c>
      <c r="M308" s="665">
        <v>937.93</v>
      </c>
    </row>
    <row r="309" spans="1:13" ht="14.4" customHeight="1" x14ac:dyDescent="0.3">
      <c r="A309" s="660" t="s">
        <v>3099</v>
      </c>
      <c r="B309" s="661" t="s">
        <v>2953</v>
      </c>
      <c r="C309" s="661" t="s">
        <v>1716</v>
      </c>
      <c r="D309" s="661" t="s">
        <v>1717</v>
      </c>
      <c r="E309" s="661" t="s">
        <v>1665</v>
      </c>
      <c r="F309" s="664"/>
      <c r="G309" s="664"/>
      <c r="H309" s="677">
        <v>0</v>
      </c>
      <c r="I309" s="664">
        <v>3</v>
      </c>
      <c r="J309" s="664">
        <v>5249.07</v>
      </c>
      <c r="K309" s="677">
        <v>1</v>
      </c>
      <c r="L309" s="664">
        <v>3</v>
      </c>
      <c r="M309" s="665">
        <v>5249.07</v>
      </c>
    </row>
    <row r="310" spans="1:13" ht="14.4" customHeight="1" x14ac:dyDescent="0.3">
      <c r="A310" s="660" t="s">
        <v>3099</v>
      </c>
      <c r="B310" s="661" t="s">
        <v>2954</v>
      </c>
      <c r="C310" s="661" t="s">
        <v>1909</v>
      </c>
      <c r="D310" s="661" t="s">
        <v>1910</v>
      </c>
      <c r="E310" s="661" t="s">
        <v>1911</v>
      </c>
      <c r="F310" s="664"/>
      <c r="G310" s="664"/>
      <c r="H310" s="677">
        <v>0</v>
      </c>
      <c r="I310" s="664">
        <v>6</v>
      </c>
      <c r="J310" s="664">
        <v>586.08000000000004</v>
      </c>
      <c r="K310" s="677">
        <v>1</v>
      </c>
      <c r="L310" s="664">
        <v>6</v>
      </c>
      <c r="M310" s="665">
        <v>586.08000000000004</v>
      </c>
    </row>
    <row r="311" spans="1:13" ht="14.4" customHeight="1" x14ac:dyDescent="0.3">
      <c r="A311" s="660" t="s">
        <v>3099</v>
      </c>
      <c r="B311" s="661" t="s">
        <v>2954</v>
      </c>
      <c r="C311" s="661" t="s">
        <v>3145</v>
      </c>
      <c r="D311" s="661" t="s">
        <v>1910</v>
      </c>
      <c r="E311" s="661" t="s">
        <v>3146</v>
      </c>
      <c r="F311" s="664">
        <v>4</v>
      </c>
      <c r="G311" s="664">
        <v>0</v>
      </c>
      <c r="H311" s="677"/>
      <c r="I311" s="664"/>
      <c r="J311" s="664"/>
      <c r="K311" s="677"/>
      <c r="L311" s="664">
        <v>4</v>
      </c>
      <c r="M311" s="665">
        <v>0</v>
      </c>
    </row>
    <row r="312" spans="1:13" ht="14.4" customHeight="1" x14ac:dyDescent="0.3">
      <c r="A312" s="660" t="s">
        <v>3099</v>
      </c>
      <c r="B312" s="661" t="s">
        <v>2954</v>
      </c>
      <c r="C312" s="661" t="s">
        <v>3147</v>
      </c>
      <c r="D312" s="661" t="s">
        <v>1910</v>
      </c>
      <c r="E312" s="661" t="s">
        <v>3148</v>
      </c>
      <c r="F312" s="664">
        <v>1</v>
      </c>
      <c r="G312" s="664">
        <v>0</v>
      </c>
      <c r="H312" s="677"/>
      <c r="I312" s="664"/>
      <c r="J312" s="664"/>
      <c r="K312" s="677"/>
      <c r="L312" s="664">
        <v>1</v>
      </c>
      <c r="M312" s="665">
        <v>0</v>
      </c>
    </row>
    <row r="313" spans="1:13" ht="14.4" customHeight="1" x14ac:dyDescent="0.3">
      <c r="A313" s="660" t="s">
        <v>3099</v>
      </c>
      <c r="B313" s="661" t="s">
        <v>2959</v>
      </c>
      <c r="C313" s="661" t="s">
        <v>1627</v>
      </c>
      <c r="D313" s="661" t="s">
        <v>1628</v>
      </c>
      <c r="E313" s="661" t="s">
        <v>2960</v>
      </c>
      <c r="F313" s="664"/>
      <c r="G313" s="664"/>
      <c r="H313" s="677">
        <v>0</v>
      </c>
      <c r="I313" s="664">
        <v>11</v>
      </c>
      <c r="J313" s="664">
        <v>828.08</v>
      </c>
      <c r="K313" s="677">
        <v>1</v>
      </c>
      <c r="L313" s="664">
        <v>11</v>
      </c>
      <c r="M313" s="665">
        <v>828.08</v>
      </c>
    </row>
    <row r="314" spans="1:13" ht="14.4" customHeight="1" x14ac:dyDescent="0.3">
      <c r="A314" s="660" t="s">
        <v>3099</v>
      </c>
      <c r="B314" s="661" t="s">
        <v>2959</v>
      </c>
      <c r="C314" s="661" t="s">
        <v>3370</v>
      </c>
      <c r="D314" s="661" t="s">
        <v>3371</v>
      </c>
      <c r="E314" s="661" t="s">
        <v>3372</v>
      </c>
      <c r="F314" s="664">
        <v>2</v>
      </c>
      <c r="G314" s="664">
        <v>250.92</v>
      </c>
      <c r="H314" s="677">
        <v>1</v>
      </c>
      <c r="I314" s="664"/>
      <c r="J314" s="664"/>
      <c r="K314" s="677">
        <v>0</v>
      </c>
      <c r="L314" s="664">
        <v>2</v>
      </c>
      <c r="M314" s="665">
        <v>250.92</v>
      </c>
    </row>
    <row r="315" spans="1:13" ht="14.4" customHeight="1" x14ac:dyDescent="0.3">
      <c r="A315" s="660" t="s">
        <v>3099</v>
      </c>
      <c r="B315" s="661" t="s">
        <v>2962</v>
      </c>
      <c r="C315" s="661" t="s">
        <v>3616</v>
      </c>
      <c r="D315" s="661" t="s">
        <v>1917</v>
      </c>
      <c r="E315" s="661" t="s">
        <v>614</v>
      </c>
      <c r="F315" s="664"/>
      <c r="G315" s="664"/>
      <c r="H315" s="677">
        <v>0</v>
      </c>
      <c r="I315" s="664">
        <v>1</v>
      </c>
      <c r="J315" s="664">
        <v>164.15</v>
      </c>
      <c r="K315" s="677">
        <v>1</v>
      </c>
      <c r="L315" s="664">
        <v>1</v>
      </c>
      <c r="M315" s="665">
        <v>164.15</v>
      </c>
    </row>
    <row r="316" spans="1:13" ht="14.4" customHeight="1" x14ac:dyDescent="0.3">
      <c r="A316" s="660" t="s">
        <v>3099</v>
      </c>
      <c r="B316" s="661" t="s">
        <v>2965</v>
      </c>
      <c r="C316" s="661" t="s">
        <v>3117</v>
      </c>
      <c r="D316" s="661" t="s">
        <v>3118</v>
      </c>
      <c r="E316" s="661" t="s">
        <v>3119</v>
      </c>
      <c r="F316" s="664">
        <v>1</v>
      </c>
      <c r="G316" s="664">
        <v>31.43</v>
      </c>
      <c r="H316" s="677">
        <v>1</v>
      </c>
      <c r="I316" s="664"/>
      <c r="J316" s="664"/>
      <c r="K316" s="677">
        <v>0</v>
      </c>
      <c r="L316" s="664">
        <v>1</v>
      </c>
      <c r="M316" s="665">
        <v>31.43</v>
      </c>
    </row>
    <row r="317" spans="1:13" ht="14.4" customHeight="1" x14ac:dyDescent="0.3">
      <c r="A317" s="660" t="s">
        <v>3099</v>
      </c>
      <c r="B317" s="661" t="s">
        <v>2965</v>
      </c>
      <c r="C317" s="661" t="s">
        <v>1684</v>
      </c>
      <c r="D317" s="661" t="s">
        <v>631</v>
      </c>
      <c r="E317" s="661" t="s">
        <v>1082</v>
      </c>
      <c r="F317" s="664"/>
      <c r="G317" s="664"/>
      <c r="H317" s="677">
        <v>0</v>
      </c>
      <c r="I317" s="664">
        <v>13</v>
      </c>
      <c r="J317" s="664">
        <v>583.56999999999994</v>
      </c>
      <c r="K317" s="677">
        <v>1</v>
      </c>
      <c r="L317" s="664">
        <v>13</v>
      </c>
      <c r="M317" s="665">
        <v>583.56999999999994</v>
      </c>
    </row>
    <row r="318" spans="1:13" ht="14.4" customHeight="1" x14ac:dyDescent="0.3">
      <c r="A318" s="660" t="s">
        <v>3099</v>
      </c>
      <c r="B318" s="661" t="s">
        <v>2965</v>
      </c>
      <c r="C318" s="661" t="s">
        <v>2588</v>
      </c>
      <c r="D318" s="661" t="s">
        <v>2589</v>
      </c>
      <c r="E318" s="661" t="s">
        <v>2590</v>
      </c>
      <c r="F318" s="664"/>
      <c r="G318" s="664"/>
      <c r="H318" s="677">
        <v>0</v>
      </c>
      <c r="I318" s="664">
        <v>1</v>
      </c>
      <c r="J318" s="664">
        <v>60.02</v>
      </c>
      <c r="K318" s="677">
        <v>1</v>
      </c>
      <c r="L318" s="664">
        <v>1</v>
      </c>
      <c r="M318" s="665">
        <v>60.02</v>
      </c>
    </row>
    <row r="319" spans="1:13" ht="14.4" customHeight="1" x14ac:dyDescent="0.3">
      <c r="A319" s="660" t="s">
        <v>3099</v>
      </c>
      <c r="B319" s="661" t="s">
        <v>2965</v>
      </c>
      <c r="C319" s="661" t="s">
        <v>3207</v>
      </c>
      <c r="D319" s="661" t="s">
        <v>3208</v>
      </c>
      <c r="E319" s="661" t="s">
        <v>1082</v>
      </c>
      <c r="F319" s="664">
        <v>1</v>
      </c>
      <c r="G319" s="664">
        <v>44.89</v>
      </c>
      <c r="H319" s="677">
        <v>1</v>
      </c>
      <c r="I319" s="664"/>
      <c r="J319" s="664"/>
      <c r="K319" s="677">
        <v>0</v>
      </c>
      <c r="L319" s="664">
        <v>1</v>
      </c>
      <c r="M319" s="665">
        <v>44.89</v>
      </c>
    </row>
    <row r="320" spans="1:13" ht="14.4" customHeight="1" x14ac:dyDescent="0.3">
      <c r="A320" s="660" t="s">
        <v>3099</v>
      </c>
      <c r="B320" s="661" t="s">
        <v>2966</v>
      </c>
      <c r="C320" s="661" t="s">
        <v>1780</v>
      </c>
      <c r="D320" s="661" t="s">
        <v>1781</v>
      </c>
      <c r="E320" s="661" t="s">
        <v>1782</v>
      </c>
      <c r="F320" s="664"/>
      <c r="G320" s="664"/>
      <c r="H320" s="677">
        <v>0</v>
      </c>
      <c r="I320" s="664">
        <v>1</v>
      </c>
      <c r="J320" s="664">
        <v>25.07</v>
      </c>
      <c r="K320" s="677">
        <v>1</v>
      </c>
      <c r="L320" s="664">
        <v>1</v>
      </c>
      <c r="M320" s="665">
        <v>25.07</v>
      </c>
    </row>
    <row r="321" spans="1:13" ht="14.4" customHeight="1" x14ac:dyDescent="0.3">
      <c r="A321" s="660" t="s">
        <v>3099</v>
      </c>
      <c r="B321" s="661" t="s">
        <v>2966</v>
      </c>
      <c r="C321" s="661" t="s">
        <v>3647</v>
      </c>
      <c r="D321" s="661" t="s">
        <v>3648</v>
      </c>
      <c r="E321" s="661" t="s">
        <v>3451</v>
      </c>
      <c r="F321" s="664">
        <v>1</v>
      </c>
      <c r="G321" s="664">
        <v>25.07</v>
      </c>
      <c r="H321" s="677">
        <v>1</v>
      </c>
      <c r="I321" s="664"/>
      <c r="J321" s="664"/>
      <c r="K321" s="677">
        <v>0</v>
      </c>
      <c r="L321" s="664">
        <v>1</v>
      </c>
      <c r="M321" s="665">
        <v>25.07</v>
      </c>
    </row>
    <row r="322" spans="1:13" ht="14.4" customHeight="1" x14ac:dyDescent="0.3">
      <c r="A322" s="660" t="s">
        <v>3099</v>
      </c>
      <c r="B322" s="661" t="s">
        <v>4538</v>
      </c>
      <c r="C322" s="661" t="s">
        <v>3610</v>
      </c>
      <c r="D322" s="661" t="s">
        <v>3611</v>
      </c>
      <c r="E322" s="661" t="s">
        <v>1299</v>
      </c>
      <c r="F322" s="664">
        <v>1</v>
      </c>
      <c r="G322" s="664">
        <v>73.19</v>
      </c>
      <c r="H322" s="677">
        <v>1</v>
      </c>
      <c r="I322" s="664"/>
      <c r="J322" s="664"/>
      <c r="K322" s="677">
        <v>0</v>
      </c>
      <c r="L322" s="664">
        <v>1</v>
      </c>
      <c r="M322" s="665">
        <v>73.19</v>
      </c>
    </row>
    <row r="323" spans="1:13" ht="14.4" customHeight="1" x14ac:dyDescent="0.3">
      <c r="A323" s="660" t="s">
        <v>3099</v>
      </c>
      <c r="B323" s="661" t="s">
        <v>2968</v>
      </c>
      <c r="C323" s="661" t="s">
        <v>1831</v>
      </c>
      <c r="D323" s="661" t="s">
        <v>1832</v>
      </c>
      <c r="E323" s="661" t="s">
        <v>1833</v>
      </c>
      <c r="F323" s="664"/>
      <c r="G323" s="664"/>
      <c r="H323" s="677">
        <v>0</v>
      </c>
      <c r="I323" s="664">
        <v>2</v>
      </c>
      <c r="J323" s="664">
        <v>110.76</v>
      </c>
      <c r="K323" s="677">
        <v>1</v>
      </c>
      <c r="L323" s="664">
        <v>2</v>
      </c>
      <c r="M323" s="665">
        <v>110.76</v>
      </c>
    </row>
    <row r="324" spans="1:13" ht="14.4" customHeight="1" x14ac:dyDescent="0.3">
      <c r="A324" s="660" t="s">
        <v>3099</v>
      </c>
      <c r="B324" s="661" t="s">
        <v>2968</v>
      </c>
      <c r="C324" s="661" t="s">
        <v>3169</v>
      </c>
      <c r="D324" s="661" t="s">
        <v>3170</v>
      </c>
      <c r="E324" s="661" t="s">
        <v>3171</v>
      </c>
      <c r="F324" s="664">
        <v>2</v>
      </c>
      <c r="G324" s="664">
        <v>103.38</v>
      </c>
      <c r="H324" s="677">
        <v>1</v>
      </c>
      <c r="I324" s="664"/>
      <c r="J324" s="664"/>
      <c r="K324" s="677">
        <v>0</v>
      </c>
      <c r="L324" s="664">
        <v>2</v>
      </c>
      <c r="M324" s="665">
        <v>103.38</v>
      </c>
    </row>
    <row r="325" spans="1:13" ht="14.4" customHeight="1" x14ac:dyDescent="0.3">
      <c r="A325" s="660" t="s">
        <v>3099</v>
      </c>
      <c r="B325" s="661" t="s">
        <v>2968</v>
      </c>
      <c r="C325" s="661" t="s">
        <v>3675</v>
      </c>
      <c r="D325" s="661" t="s">
        <v>1832</v>
      </c>
      <c r="E325" s="661" t="s">
        <v>3547</v>
      </c>
      <c r="F325" s="664">
        <v>2</v>
      </c>
      <c r="G325" s="664">
        <v>0</v>
      </c>
      <c r="H325" s="677"/>
      <c r="I325" s="664"/>
      <c r="J325" s="664"/>
      <c r="K325" s="677"/>
      <c r="L325" s="664">
        <v>2</v>
      </c>
      <c r="M325" s="665">
        <v>0</v>
      </c>
    </row>
    <row r="326" spans="1:13" ht="14.4" customHeight="1" x14ac:dyDescent="0.3">
      <c r="A326" s="660" t="s">
        <v>3099</v>
      </c>
      <c r="B326" s="661" t="s">
        <v>4537</v>
      </c>
      <c r="C326" s="661" t="s">
        <v>3683</v>
      </c>
      <c r="D326" s="661" t="s">
        <v>1081</v>
      </c>
      <c r="E326" s="661" t="s">
        <v>3316</v>
      </c>
      <c r="F326" s="664">
        <v>2</v>
      </c>
      <c r="G326" s="664">
        <v>0</v>
      </c>
      <c r="H326" s="677"/>
      <c r="I326" s="664"/>
      <c r="J326" s="664"/>
      <c r="K326" s="677"/>
      <c r="L326" s="664">
        <v>2</v>
      </c>
      <c r="M326" s="665">
        <v>0</v>
      </c>
    </row>
    <row r="327" spans="1:13" ht="14.4" customHeight="1" x14ac:dyDescent="0.3">
      <c r="A327" s="660" t="s">
        <v>3099</v>
      </c>
      <c r="B327" s="661" t="s">
        <v>4537</v>
      </c>
      <c r="C327" s="661" t="s">
        <v>3259</v>
      </c>
      <c r="D327" s="661" t="s">
        <v>3260</v>
      </c>
      <c r="E327" s="661" t="s">
        <v>614</v>
      </c>
      <c r="F327" s="664"/>
      <c r="G327" s="664"/>
      <c r="H327" s="677">
        <v>0</v>
      </c>
      <c r="I327" s="664">
        <v>2</v>
      </c>
      <c r="J327" s="664">
        <v>100.94</v>
      </c>
      <c r="K327" s="677">
        <v>1</v>
      </c>
      <c r="L327" s="664">
        <v>2</v>
      </c>
      <c r="M327" s="665">
        <v>100.94</v>
      </c>
    </row>
    <row r="328" spans="1:13" ht="14.4" customHeight="1" x14ac:dyDescent="0.3">
      <c r="A328" s="660" t="s">
        <v>3099</v>
      </c>
      <c r="B328" s="661" t="s">
        <v>2971</v>
      </c>
      <c r="C328" s="661" t="s">
        <v>1641</v>
      </c>
      <c r="D328" s="661" t="s">
        <v>2972</v>
      </c>
      <c r="E328" s="661" t="s">
        <v>1166</v>
      </c>
      <c r="F328" s="664"/>
      <c r="G328" s="664"/>
      <c r="H328" s="677">
        <v>0</v>
      </c>
      <c r="I328" s="664">
        <v>2</v>
      </c>
      <c r="J328" s="664">
        <v>201.84</v>
      </c>
      <c r="K328" s="677">
        <v>1</v>
      </c>
      <c r="L328" s="664">
        <v>2</v>
      </c>
      <c r="M328" s="665">
        <v>201.84</v>
      </c>
    </row>
    <row r="329" spans="1:13" ht="14.4" customHeight="1" x14ac:dyDescent="0.3">
      <c r="A329" s="660" t="s">
        <v>3099</v>
      </c>
      <c r="B329" s="661" t="s">
        <v>2971</v>
      </c>
      <c r="C329" s="661" t="s">
        <v>3689</v>
      </c>
      <c r="D329" s="661" t="s">
        <v>1616</v>
      </c>
      <c r="E329" s="661" t="s">
        <v>3690</v>
      </c>
      <c r="F329" s="664">
        <v>1</v>
      </c>
      <c r="G329" s="664">
        <v>0</v>
      </c>
      <c r="H329" s="677"/>
      <c r="I329" s="664"/>
      <c r="J329" s="664"/>
      <c r="K329" s="677"/>
      <c r="L329" s="664">
        <v>1</v>
      </c>
      <c r="M329" s="665">
        <v>0</v>
      </c>
    </row>
    <row r="330" spans="1:13" ht="14.4" customHeight="1" x14ac:dyDescent="0.3">
      <c r="A330" s="660" t="s">
        <v>3099</v>
      </c>
      <c r="B330" s="661" t="s">
        <v>2971</v>
      </c>
      <c r="C330" s="661" t="s">
        <v>3268</v>
      </c>
      <c r="D330" s="661" t="s">
        <v>1616</v>
      </c>
      <c r="E330" s="661" t="s">
        <v>3143</v>
      </c>
      <c r="F330" s="664"/>
      <c r="G330" s="664"/>
      <c r="H330" s="677">
        <v>0</v>
      </c>
      <c r="I330" s="664">
        <v>1</v>
      </c>
      <c r="J330" s="664">
        <v>25.23</v>
      </c>
      <c r="K330" s="677">
        <v>1</v>
      </c>
      <c r="L330" s="664">
        <v>1</v>
      </c>
      <c r="M330" s="665">
        <v>25.23</v>
      </c>
    </row>
    <row r="331" spans="1:13" ht="14.4" customHeight="1" x14ac:dyDescent="0.3">
      <c r="A331" s="660" t="s">
        <v>3099</v>
      </c>
      <c r="B331" s="661" t="s">
        <v>2971</v>
      </c>
      <c r="C331" s="661" t="s">
        <v>1708</v>
      </c>
      <c r="D331" s="661" t="s">
        <v>2973</v>
      </c>
      <c r="E331" s="661" t="s">
        <v>1078</v>
      </c>
      <c r="F331" s="664"/>
      <c r="G331" s="664"/>
      <c r="H331" s="677">
        <v>0</v>
      </c>
      <c r="I331" s="664">
        <v>2</v>
      </c>
      <c r="J331" s="664">
        <v>100.94</v>
      </c>
      <c r="K331" s="677">
        <v>1</v>
      </c>
      <c r="L331" s="664">
        <v>2</v>
      </c>
      <c r="M331" s="665">
        <v>100.94</v>
      </c>
    </row>
    <row r="332" spans="1:13" ht="14.4" customHeight="1" x14ac:dyDescent="0.3">
      <c r="A332" s="660" t="s">
        <v>3099</v>
      </c>
      <c r="B332" s="661" t="s">
        <v>2971</v>
      </c>
      <c r="C332" s="661" t="s">
        <v>3691</v>
      </c>
      <c r="D332" s="661" t="s">
        <v>3692</v>
      </c>
      <c r="E332" s="661" t="s">
        <v>3693</v>
      </c>
      <c r="F332" s="664">
        <v>1</v>
      </c>
      <c r="G332" s="664">
        <v>0</v>
      </c>
      <c r="H332" s="677"/>
      <c r="I332" s="664"/>
      <c r="J332" s="664"/>
      <c r="K332" s="677"/>
      <c r="L332" s="664">
        <v>1</v>
      </c>
      <c r="M332" s="665">
        <v>0</v>
      </c>
    </row>
    <row r="333" spans="1:13" ht="14.4" customHeight="1" x14ac:dyDescent="0.3">
      <c r="A333" s="660" t="s">
        <v>3099</v>
      </c>
      <c r="B333" s="661" t="s">
        <v>2971</v>
      </c>
      <c r="C333" s="661" t="s">
        <v>3694</v>
      </c>
      <c r="D333" s="661" t="s">
        <v>2973</v>
      </c>
      <c r="E333" s="661" t="s">
        <v>3263</v>
      </c>
      <c r="F333" s="664">
        <v>1</v>
      </c>
      <c r="G333" s="664">
        <v>0</v>
      </c>
      <c r="H333" s="677"/>
      <c r="I333" s="664"/>
      <c r="J333" s="664"/>
      <c r="K333" s="677"/>
      <c r="L333" s="664">
        <v>1</v>
      </c>
      <c r="M333" s="665">
        <v>0</v>
      </c>
    </row>
    <row r="334" spans="1:13" ht="14.4" customHeight="1" x14ac:dyDescent="0.3">
      <c r="A334" s="660" t="s">
        <v>3099</v>
      </c>
      <c r="B334" s="661" t="s">
        <v>2971</v>
      </c>
      <c r="C334" s="661" t="s">
        <v>3695</v>
      </c>
      <c r="D334" s="661" t="s">
        <v>2972</v>
      </c>
      <c r="E334" s="661" t="s">
        <v>3696</v>
      </c>
      <c r="F334" s="664">
        <v>2</v>
      </c>
      <c r="G334" s="664">
        <v>0</v>
      </c>
      <c r="H334" s="677"/>
      <c r="I334" s="664"/>
      <c r="J334" s="664"/>
      <c r="K334" s="677"/>
      <c r="L334" s="664">
        <v>2</v>
      </c>
      <c r="M334" s="665">
        <v>0</v>
      </c>
    </row>
    <row r="335" spans="1:13" ht="14.4" customHeight="1" x14ac:dyDescent="0.3">
      <c r="A335" s="660" t="s">
        <v>3099</v>
      </c>
      <c r="B335" s="661" t="s">
        <v>2971</v>
      </c>
      <c r="C335" s="661" t="s">
        <v>3697</v>
      </c>
      <c r="D335" s="661" t="s">
        <v>1616</v>
      </c>
      <c r="E335" s="661" t="s">
        <v>3698</v>
      </c>
      <c r="F335" s="664">
        <v>1</v>
      </c>
      <c r="G335" s="664">
        <v>0</v>
      </c>
      <c r="H335" s="677"/>
      <c r="I335" s="664"/>
      <c r="J335" s="664"/>
      <c r="K335" s="677"/>
      <c r="L335" s="664">
        <v>1</v>
      </c>
      <c r="M335" s="665">
        <v>0</v>
      </c>
    </row>
    <row r="336" spans="1:13" ht="14.4" customHeight="1" x14ac:dyDescent="0.3">
      <c r="A336" s="660" t="s">
        <v>3099</v>
      </c>
      <c r="B336" s="661" t="s">
        <v>2974</v>
      </c>
      <c r="C336" s="661" t="s">
        <v>3684</v>
      </c>
      <c r="D336" s="661" t="s">
        <v>3685</v>
      </c>
      <c r="E336" s="661" t="s">
        <v>3448</v>
      </c>
      <c r="F336" s="664">
        <v>1</v>
      </c>
      <c r="G336" s="664">
        <v>126.91</v>
      </c>
      <c r="H336" s="677">
        <v>1</v>
      </c>
      <c r="I336" s="664"/>
      <c r="J336" s="664"/>
      <c r="K336" s="677">
        <v>0</v>
      </c>
      <c r="L336" s="664">
        <v>1</v>
      </c>
      <c r="M336" s="665">
        <v>126.91</v>
      </c>
    </row>
    <row r="337" spans="1:13" ht="14.4" customHeight="1" x14ac:dyDescent="0.3">
      <c r="A337" s="660" t="s">
        <v>3099</v>
      </c>
      <c r="B337" s="661" t="s">
        <v>2977</v>
      </c>
      <c r="C337" s="661" t="s">
        <v>3709</v>
      </c>
      <c r="D337" s="661" t="s">
        <v>3710</v>
      </c>
      <c r="E337" s="661" t="s">
        <v>3711</v>
      </c>
      <c r="F337" s="664">
        <v>1</v>
      </c>
      <c r="G337" s="664">
        <v>134.12</v>
      </c>
      <c r="H337" s="677">
        <v>1</v>
      </c>
      <c r="I337" s="664"/>
      <c r="J337" s="664"/>
      <c r="K337" s="677">
        <v>0</v>
      </c>
      <c r="L337" s="664">
        <v>1</v>
      </c>
      <c r="M337" s="665">
        <v>134.12</v>
      </c>
    </row>
    <row r="338" spans="1:13" ht="14.4" customHeight="1" x14ac:dyDescent="0.3">
      <c r="A338" s="660" t="s">
        <v>3099</v>
      </c>
      <c r="B338" s="661" t="s">
        <v>2980</v>
      </c>
      <c r="C338" s="661" t="s">
        <v>3591</v>
      </c>
      <c r="D338" s="661" t="s">
        <v>3203</v>
      </c>
      <c r="E338" s="661" t="s">
        <v>1092</v>
      </c>
      <c r="F338" s="664">
        <v>1</v>
      </c>
      <c r="G338" s="664">
        <v>130.59</v>
      </c>
      <c r="H338" s="677">
        <v>1</v>
      </c>
      <c r="I338" s="664"/>
      <c r="J338" s="664"/>
      <c r="K338" s="677">
        <v>0</v>
      </c>
      <c r="L338" s="664">
        <v>1</v>
      </c>
      <c r="M338" s="665">
        <v>130.59</v>
      </c>
    </row>
    <row r="339" spans="1:13" ht="14.4" customHeight="1" x14ac:dyDescent="0.3">
      <c r="A339" s="660" t="s">
        <v>3099</v>
      </c>
      <c r="B339" s="661" t="s">
        <v>2980</v>
      </c>
      <c r="C339" s="661" t="s">
        <v>3592</v>
      </c>
      <c r="D339" s="661" t="s">
        <v>1821</v>
      </c>
      <c r="E339" s="661" t="s">
        <v>3593</v>
      </c>
      <c r="F339" s="664">
        <v>2</v>
      </c>
      <c r="G339" s="664">
        <v>0</v>
      </c>
      <c r="H339" s="677"/>
      <c r="I339" s="664"/>
      <c r="J339" s="664"/>
      <c r="K339" s="677"/>
      <c r="L339" s="664">
        <v>2</v>
      </c>
      <c r="M339" s="665">
        <v>0</v>
      </c>
    </row>
    <row r="340" spans="1:13" ht="14.4" customHeight="1" x14ac:dyDescent="0.3">
      <c r="A340" s="660" t="s">
        <v>3099</v>
      </c>
      <c r="B340" s="661" t="s">
        <v>2980</v>
      </c>
      <c r="C340" s="661" t="s">
        <v>3594</v>
      </c>
      <c r="D340" s="661" t="s">
        <v>3595</v>
      </c>
      <c r="E340" s="661" t="s">
        <v>2590</v>
      </c>
      <c r="F340" s="664"/>
      <c r="G340" s="664"/>
      <c r="H340" s="677">
        <v>0</v>
      </c>
      <c r="I340" s="664">
        <v>2</v>
      </c>
      <c r="J340" s="664">
        <v>130.6</v>
      </c>
      <c r="K340" s="677">
        <v>1</v>
      </c>
      <c r="L340" s="664">
        <v>2</v>
      </c>
      <c r="M340" s="665">
        <v>130.6</v>
      </c>
    </row>
    <row r="341" spans="1:13" ht="14.4" customHeight="1" x14ac:dyDescent="0.3">
      <c r="A341" s="660" t="s">
        <v>3099</v>
      </c>
      <c r="B341" s="661" t="s">
        <v>2980</v>
      </c>
      <c r="C341" s="661" t="s">
        <v>1743</v>
      </c>
      <c r="D341" s="661" t="s">
        <v>1748</v>
      </c>
      <c r="E341" s="661" t="s">
        <v>1092</v>
      </c>
      <c r="F341" s="664"/>
      <c r="G341" s="664"/>
      <c r="H341" s="677">
        <v>0</v>
      </c>
      <c r="I341" s="664">
        <v>9</v>
      </c>
      <c r="J341" s="664">
        <v>1175.31</v>
      </c>
      <c r="K341" s="677">
        <v>1</v>
      </c>
      <c r="L341" s="664">
        <v>9</v>
      </c>
      <c r="M341" s="665">
        <v>1175.31</v>
      </c>
    </row>
    <row r="342" spans="1:13" ht="14.4" customHeight="1" x14ac:dyDescent="0.3">
      <c r="A342" s="660" t="s">
        <v>3099</v>
      </c>
      <c r="B342" s="661" t="s">
        <v>2980</v>
      </c>
      <c r="C342" s="661" t="s">
        <v>3596</v>
      </c>
      <c r="D342" s="661" t="s">
        <v>1748</v>
      </c>
      <c r="E342" s="661" t="s">
        <v>3392</v>
      </c>
      <c r="F342" s="664">
        <v>1</v>
      </c>
      <c r="G342" s="664">
        <v>0</v>
      </c>
      <c r="H342" s="677"/>
      <c r="I342" s="664"/>
      <c r="J342" s="664"/>
      <c r="K342" s="677"/>
      <c r="L342" s="664">
        <v>1</v>
      </c>
      <c r="M342" s="665">
        <v>0</v>
      </c>
    </row>
    <row r="343" spans="1:13" ht="14.4" customHeight="1" x14ac:dyDescent="0.3">
      <c r="A343" s="660" t="s">
        <v>3099</v>
      </c>
      <c r="B343" s="661" t="s">
        <v>2980</v>
      </c>
      <c r="C343" s="661" t="s">
        <v>1816</v>
      </c>
      <c r="D343" s="661" t="s">
        <v>1821</v>
      </c>
      <c r="E343" s="661" t="s">
        <v>617</v>
      </c>
      <c r="F343" s="664"/>
      <c r="G343" s="664"/>
      <c r="H343" s="677">
        <v>0</v>
      </c>
      <c r="I343" s="664">
        <v>8</v>
      </c>
      <c r="J343" s="664">
        <v>1615.04</v>
      </c>
      <c r="K343" s="677">
        <v>1</v>
      </c>
      <c r="L343" s="664">
        <v>8</v>
      </c>
      <c r="M343" s="665">
        <v>1615.04</v>
      </c>
    </row>
    <row r="344" spans="1:13" ht="14.4" customHeight="1" x14ac:dyDescent="0.3">
      <c r="A344" s="660" t="s">
        <v>3099</v>
      </c>
      <c r="B344" s="661" t="s">
        <v>2980</v>
      </c>
      <c r="C344" s="661" t="s">
        <v>3597</v>
      </c>
      <c r="D344" s="661" t="s">
        <v>1748</v>
      </c>
      <c r="E344" s="661" t="s">
        <v>3598</v>
      </c>
      <c r="F344" s="664">
        <v>1</v>
      </c>
      <c r="G344" s="664">
        <v>0</v>
      </c>
      <c r="H344" s="677"/>
      <c r="I344" s="664"/>
      <c r="J344" s="664"/>
      <c r="K344" s="677"/>
      <c r="L344" s="664">
        <v>1</v>
      </c>
      <c r="M344" s="665">
        <v>0</v>
      </c>
    </row>
    <row r="345" spans="1:13" ht="14.4" customHeight="1" x14ac:dyDescent="0.3">
      <c r="A345" s="660" t="s">
        <v>3099</v>
      </c>
      <c r="B345" s="661" t="s">
        <v>2980</v>
      </c>
      <c r="C345" s="661" t="s">
        <v>3599</v>
      </c>
      <c r="D345" s="661" t="s">
        <v>1821</v>
      </c>
      <c r="E345" s="661" t="s">
        <v>3600</v>
      </c>
      <c r="F345" s="664">
        <v>2</v>
      </c>
      <c r="G345" s="664">
        <v>0</v>
      </c>
      <c r="H345" s="677"/>
      <c r="I345" s="664"/>
      <c r="J345" s="664"/>
      <c r="K345" s="677"/>
      <c r="L345" s="664">
        <v>2</v>
      </c>
      <c r="M345" s="665">
        <v>0</v>
      </c>
    </row>
    <row r="346" spans="1:13" ht="14.4" customHeight="1" x14ac:dyDescent="0.3">
      <c r="A346" s="660" t="s">
        <v>3099</v>
      </c>
      <c r="B346" s="661" t="s">
        <v>2980</v>
      </c>
      <c r="C346" s="661" t="s">
        <v>3601</v>
      </c>
      <c r="D346" s="661" t="s">
        <v>3198</v>
      </c>
      <c r="E346" s="661" t="s">
        <v>3602</v>
      </c>
      <c r="F346" s="664">
        <v>1</v>
      </c>
      <c r="G346" s="664">
        <v>0</v>
      </c>
      <c r="H346" s="677"/>
      <c r="I346" s="664"/>
      <c r="J346" s="664"/>
      <c r="K346" s="677"/>
      <c r="L346" s="664">
        <v>1</v>
      </c>
      <c r="M346" s="665">
        <v>0</v>
      </c>
    </row>
    <row r="347" spans="1:13" ht="14.4" customHeight="1" x14ac:dyDescent="0.3">
      <c r="A347" s="660" t="s">
        <v>3099</v>
      </c>
      <c r="B347" s="661" t="s">
        <v>2983</v>
      </c>
      <c r="C347" s="661" t="s">
        <v>3699</v>
      </c>
      <c r="D347" s="661" t="s">
        <v>3700</v>
      </c>
      <c r="E347" s="661" t="s">
        <v>617</v>
      </c>
      <c r="F347" s="664">
        <v>1</v>
      </c>
      <c r="G347" s="664">
        <v>312.54000000000002</v>
      </c>
      <c r="H347" s="677">
        <v>1</v>
      </c>
      <c r="I347" s="664"/>
      <c r="J347" s="664"/>
      <c r="K347" s="677">
        <v>0</v>
      </c>
      <c r="L347" s="664">
        <v>1</v>
      </c>
      <c r="M347" s="665">
        <v>312.54000000000002</v>
      </c>
    </row>
    <row r="348" spans="1:13" ht="14.4" customHeight="1" x14ac:dyDescent="0.3">
      <c r="A348" s="660" t="s">
        <v>3099</v>
      </c>
      <c r="B348" s="661" t="s">
        <v>2985</v>
      </c>
      <c r="C348" s="661" t="s">
        <v>3569</v>
      </c>
      <c r="D348" s="661" t="s">
        <v>3570</v>
      </c>
      <c r="E348" s="661" t="s">
        <v>3571</v>
      </c>
      <c r="F348" s="664">
        <v>1</v>
      </c>
      <c r="G348" s="664">
        <v>0</v>
      </c>
      <c r="H348" s="677"/>
      <c r="I348" s="664"/>
      <c r="J348" s="664"/>
      <c r="K348" s="677"/>
      <c r="L348" s="664">
        <v>1</v>
      </c>
      <c r="M348" s="665">
        <v>0</v>
      </c>
    </row>
    <row r="349" spans="1:13" ht="14.4" customHeight="1" x14ac:dyDescent="0.3">
      <c r="A349" s="660" t="s">
        <v>3099</v>
      </c>
      <c r="B349" s="661" t="s">
        <v>2987</v>
      </c>
      <c r="C349" s="661" t="s">
        <v>3623</v>
      </c>
      <c r="D349" s="661" t="s">
        <v>1889</v>
      </c>
      <c r="E349" s="661" t="s">
        <v>1082</v>
      </c>
      <c r="F349" s="664"/>
      <c r="G349" s="664"/>
      <c r="H349" s="677">
        <v>0</v>
      </c>
      <c r="I349" s="664">
        <v>1</v>
      </c>
      <c r="J349" s="664">
        <v>233.82</v>
      </c>
      <c r="K349" s="677">
        <v>1</v>
      </c>
      <c r="L349" s="664">
        <v>1</v>
      </c>
      <c r="M349" s="665">
        <v>233.82</v>
      </c>
    </row>
    <row r="350" spans="1:13" ht="14.4" customHeight="1" x14ac:dyDescent="0.3">
      <c r="A350" s="660" t="s">
        <v>3099</v>
      </c>
      <c r="B350" s="661" t="s">
        <v>2988</v>
      </c>
      <c r="C350" s="661" t="s">
        <v>3671</v>
      </c>
      <c r="D350" s="661" t="s">
        <v>3672</v>
      </c>
      <c r="E350" s="661" t="s">
        <v>614</v>
      </c>
      <c r="F350" s="664"/>
      <c r="G350" s="664"/>
      <c r="H350" s="677">
        <v>0</v>
      </c>
      <c r="I350" s="664">
        <v>1</v>
      </c>
      <c r="J350" s="664">
        <v>38.85</v>
      </c>
      <c r="K350" s="677">
        <v>1</v>
      </c>
      <c r="L350" s="664">
        <v>1</v>
      </c>
      <c r="M350" s="665">
        <v>38.85</v>
      </c>
    </row>
    <row r="351" spans="1:13" ht="14.4" customHeight="1" x14ac:dyDescent="0.3">
      <c r="A351" s="660" t="s">
        <v>3099</v>
      </c>
      <c r="B351" s="661" t="s">
        <v>4548</v>
      </c>
      <c r="C351" s="661" t="s">
        <v>3681</v>
      </c>
      <c r="D351" s="661" t="s">
        <v>3682</v>
      </c>
      <c r="E351" s="661" t="s">
        <v>1092</v>
      </c>
      <c r="F351" s="664"/>
      <c r="G351" s="664"/>
      <c r="H351" s="677">
        <v>0</v>
      </c>
      <c r="I351" s="664">
        <v>1</v>
      </c>
      <c r="J351" s="664">
        <v>138</v>
      </c>
      <c r="K351" s="677">
        <v>1</v>
      </c>
      <c r="L351" s="664">
        <v>1</v>
      </c>
      <c r="M351" s="665">
        <v>138</v>
      </c>
    </row>
    <row r="352" spans="1:13" ht="14.4" customHeight="1" x14ac:dyDescent="0.3">
      <c r="A352" s="660" t="s">
        <v>3099</v>
      </c>
      <c r="B352" s="661" t="s">
        <v>4549</v>
      </c>
      <c r="C352" s="661" t="s">
        <v>3620</v>
      </c>
      <c r="D352" s="661" t="s">
        <v>3621</v>
      </c>
      <c r="E352" s="661" t="s">
        <v>3622</v>
      </c>
      <c r="F352" s="664">
        <v>1</v>
      </c>
      <c r="G352" s="664">
        <v>0</v>
      </c>
      <c r="H352" s="677"/>
      <c r="I352" s="664"/>
      <c r="J352" s="664"/>
      <c r="K352" s="677"/>
      <c r="L352" s="664">
        <v>1</v>
      </c>
      <c r="M352" s="665">
        <v>0</v>
      </c>
    </row>
    <row r="353" spans="1:13" ht="14.4" customHeight="1" x14ac:dyDescent="0.3">
      <c r="A353" s="660" t="s">
        <v>3100</v>
      </c>
      <c r="B353" s="661" t="s">
        <v>3007</v>
      </c>
      <c r="C353" s="661" t="s">
        <v>2096</v>
      </c>
      <c r="D353" s="661" t="s">
        <v>2097</v>
      </c>
      <c r="E353" s="661" t="s">
        <v>3008</v>
      </c>
      <c r="F353" s="664"/>
      <c r="G353" s="664"/>
      <c r="H353" s="677">
        <v>0</v>
      </c>
      <c r="I353" s="664">
        <v>1</v>
      </c>
      <c r="J353" s="664">
        <v>184.22</v>
      </c>
      <c r="K353" s="677">
        <v>1</v>
      </c>
      <c r="L353" s="664">
        <v>1</v>
      </c>
      <c r="M353" s="665">
        <v>184.22</v>
      </c>
    </row>
    <row r="354" spans="1:13" ht="14.4" customHeight="1" x14ac:dyDescent="0.3">
      <c r="A354" s="660" t="s">
        <v>3100</v>
      </c>
      <c r="B354" s="661" t="s">
        <v>3013</v>
      </c>
      <c r="C354" s="661" t="s">
        <v>4058</v>
      </c>
      <c r="D354" s="661" t="s">
        <v>4059</v>
      </c>
      <c r="E354" s="661" t="s">
        <v>4060</v>
      </c>
      <c r="F354" s="664"/>
      <c r="G354" s="664"/>
      <c r="H354" s="677">
        <v>0</v>
      </c>
      <c r="I354" s="664">
        <v>5</v>
      </c>
      <c r="J354" s="664">
        <v>437.99999999999994</v>
      </c>
      <c r="K354" s="677">
        <v>1</v>
      </c>
      <c r="L354" s="664">
        <v>5</v>
      </c>
      <c r="M354" s="665">
        <v>437.99999999999994</v>
      </c>
    </row>
    <row r="355" spans="1:13" ht="14.4" customHeight="1" x14ac:dyDescent="0.3">
      <c r="A355" s="660" t="s">
        <v>3100</v>
      </c>
      <c r="B355" s="661" t="s">
        <v>3027</v>
      </c>
      <c r="C355" s="661" t="s">
        <v>4075</v>
      </c>
      <c r="D355" s="661" t="s">
        <v>4076</v>
      </c>
      <c r="E355" s="661" t="s">
        <v>4077</v>
      </c>
      <c r="F355" s="664">
        <v>1</v>
      </c>
      <c r="G355" s="664">
        <v>50.62</v>
      </c>
      <c r="H355" s="677">
        <v>1</v>
      </c>
      <c r="I355" s="664"/>
      <c r="J355" s="664"/>
      <c r="K355" s="677">
        <v>0</v>
      </c>
      <c r="L355" s="664">
        <v>1</v>
      </c>
      <c r="M355" s="665">
        <v>50.62</v>
      </c>
    </row>
    <row r="356" spans="1:13" ht="14.4" customHeight="1" x14ac:dyDescent="0.3">
      <c r="A356" s="660" t="s">
        <v>3100</v>
      </c>
      <c r="B356" s="661" t="s">
        <v>4542</v>
      </c>
      <c r="C356" s="661" t="s">
        <v>4082</v>
      </c>
      <c r="D356" s="661" t="s">
        <v>4083</v>
      </c>
      <c r="E356" s="661" t="s">
        <v>4084</v>
      </c>
      <c r="F356" s="664">
        <v>3</v>
      </c>
      <c r="G356" s="664">
        <v>378.78000000000003</v>
      </c>
      <c r="H356" s="677">
        <v>1</v>
      </c>
      <c r="I356" s="664"/>
      <c r="J356" s="664"/>
      <c r="K356" s="677">
        <v>0</v>
      </c>
      <c r="L356" s="664">
        <v>3</v>
      </c>
      <c r="M356" s="665">
        <v>378.78000000000003</v>
      </c>
    </row>
    <row r="357" spans="1:13" ht="14.4" customHeight="1" x14ac:dyDescent="0.3">
      <c r="A357" s="660" t="s">
        <v>3100</v>
      </c>
      <c r="B357" s="661" t="s">
        <v>3037</v>
      </c>
      <c r="C357" s="661" t="s">
        <v>4068</v>
      </c>
      <c r="D357" s="661" t="s">
        <v>4069</v>
      </c>
      <c r="E357" s="661" t="s">
        <v>4070</v>
      </c>
      <c r="F357" s="664"/>
      <c r="G357" s="664"/>
      <c r="H357" s="677"/>
      <c r="I357" s="664">
        <v>24</v>
      </c>
      <c r="J357" s="664">
        <v>0</v>
      </c>
      <c r="K357" s="677"/>
      <c r="L357" s="664">
        <v>24</v>
      </c>
      <c r="M357" s="665">
        <v>0</v>
      </c>
    </row>
    <row r="358" spans="1:13" ht="14.4" customHeight="1" x14ac:dyDescent="0.3">
      <c r="A358" s="660" t="s">
        <v>3100</v>
      </c>
      <c r="B358" s="661" t="s">
        <v>3046</v>
      </c>
      <c r="C358" s="661" t="s">
        <v>1726</v>
      </c>
      <c r="D358" s="661" t="s">
        <v>1727</v>
      </c>
      <c r="E358" s="661" t="s">
        <v>2590</v>
      </c>
      <c r="F358" s="664"/>
      <c r="G358" s="664"/>
      <c r="H358" s="677">
        <v>0</v>
      </c>
      <c r="I358" s="664">
        <v>1</v>
      </c>
      <c r="J358" s="664">
        <v>118.82</v>
      </c>
      <c r="K358" s="677">
        <v>1</v>
      </c>
      <c r="L358" s="664">
        <v>1</v>
      </c>
      <c r="M358" s="665">
        <v>118.82</v>
      </c>
    </row>
    <row r="359" spans="1:13" ht="14.4" customHeight="1" x14ac:dyDescent="0.3">
      <c r="A359" s="660" t="s">
        <v>3100</v>
      </c>
      <c r="B359" s="661" t="s">
        <v>3046</v>
      </c>
      <c r="C359" s="661" t="s">
        <v>2605</v>
      </c>
      <c r="D359" s="661" t="s">
        <v>1727</v>
      </c>
      <c r="E359" s="661" t="s">
        <v>1448</v>
      </c>
      <c r="F359" s="664"/>
      <c r="G359" s="664"/>
      <c r="H359" s="677">
        <v>0</v>
      </c>
      <c r="I359" s="664">
        <v>3</v>
      </c>
      <c r="J359" s="664">
        <v>1069.4100000000001</v>
      </c>
      <c r="K359" s="677">
        <v>1</v>
      </c>
      <c r="L359" s="664">
        <v>3</v>
      </c>
      <c r="M359" s="665">
        <v>1069.4100000000001</v>
      </c>
    </row>
    <row r="360" spans="1:13" ht="14.4" customHeight="1" x14ac:dyDescent="0.3">
      <c r="A360" s="660" t="s">
        <v>3101</v>
      </c>
      <c r="B360" s="661" t="s">
        <v>2928</v>
      </c>
      <c r="C360" s="661" t="s">
        <v>1879</v>
      </c>
      <c r="D360" s="661" t="s">
        <v>1690</v>
      </c>
      <c r="E360" s="661" t="s">
        <v>2929</v>
      </c>
      <c r="F360" s="664"/>
      <c r="G360" s="664"/>
      <c r="H360" s="677">
        <v>0</v>
      </c>
      <c r="I360" s="664">
        <v>12</v>
      </c>
      <c r="J360" s="664">
        <v>4198.5600000000004</v>
      </c>
      <c r="K360" s="677">
        <v>1</v>
      </c>
      <c r="L360" s="664">
        <v>12</v>
      </c>
      <c r="M360" s="665">
        <v>4198.5600000000004</v>
      </c>
    </row>
    <row r="361" spans="1:13" ht="14.4" customHeight="1" x14ac:dyDescent="0.3">
      <c r="A361" s="660" t="s">
        <v>3101</v>
      </c>
      <c r="B361" s="661" t="s">
        <v>2928</v>
      </c>
      <c r="C361" s="661" t="s">
        <v>4260</v>
      </c>
      <c r="D361" s="661" t="s">
        <v>1690</v>
      </c>
      <c r="E361" s="661" t="s">
        <v>1880</v>
      </c>
      <c r="F361" s="664"/>
      <c r="G361" s="664"/>
      <c r="H361" s="677"/>
      <c r="I361" s="664">
        <v>2</v>
      </c>
      <c r="J361" s="664">
        <v>0</v>
      </c>
      <c r="K361" s="677"/>
      <c r="L361" s="664">
        <v>2</v>
      </c>
      <c r="M361" s="665">
        <v>0</v>
      </c>
    </row>
    <row r="362" spans="1:13" ht="14.4" customHeight="1" x14ac:dyDescent="0.3">
      <c r="A362" s="660" t="s">
        <v>3101</v>
      </c>
      <c r="B362" s="661" t="s">
        <v>2928</v>
      </c>
      <c r="C362" s="661" t="s">
        <v>1689</v>
      </c>
      <c r="D362" s="661" t="s">
        <v>1690</v>
      </c>
      <c r="E362" s="661" t="s">
        <v>2931</v>
      </c>
      <c r="F362" s="664"/>
      <c r="G362" s="664"/>
      <c r="H362" s="677">
        <v>0</v>
      </c>
      <c r="I362" s="664">
        <v>3</v>
      </c>
      <c r="J362" s="664">
        <v>293.90999999999997</v>
      </c>
      <c r="K362" s="677">
        <v>1</v>
      </c>
      <c r="L362" s="664">
        <v>3</v>
      </c>
      <c r="M362" s="665">
        <v>293.90999999999997</v>
      </c>
    </row>
    <row r="363" spans="1:13" ht="14.4" customHeight="1" x14ac:dyDescent="0.3">
      <c r="A363" s="660" t="s">
        <v>3101</v>
      </c>
      <c r="B363" s="661" t="s">
        <v>2928</v>
      </c>
      <c r="C363" s="661" t="s">
        <v>3255</v>
      </c>
      <c r="D363" s="661" t="s">
        <v>1690</v>
      </c>
      <c r="E363" s="661" t="s">
        <v>1691</v>
      </c>
      <c r="F363" s="664"/>
      <c r="G363" s="664"/>
      <c r="H363" s="677"/>
      <c r="I363" s="664">
        <v>1</v>
      </c>
      <c r="J363" s="664">
        <v>0</v>
      </c>
      <c r="K363" s="677"/>
      <c r="L363" s="664">
        <v>1</v>
      </c>
      <c r="M363" s="665">
        <v>0</v>
      </c>
    </row>
    <row r="364" spans="1:13" ht="14.4" customHeight="1" x14ac:dyDescent="0.3">
      <c r="A364" s="660" t="s">
        <v>3101</v>
      </c>
      <c r="B364" s="661" t="s">
        <v>2928</v>
      </c>
      <c r="C364" s="661" t="s">
        <v>4261</v>
      </c>
      <c r="D364" s="661" t="s">
        <v>1690</v>
      </c>
      <c r="E364" s="661" t="s">
        <v>4262</v>
      </c>
      <c r="F364" s="664"/>
      <c r="G364" s="664"/>
      <c r="H364" s="677"/>
      <c r="I364" s="664">
        <v>4</v>
      </c>
      <c r="J364" s="664">
        <v>0</v>
      </c>
      <c r="K364" s="677"/>
      <c r="L364" s="664">
        <v>4</v>
      </c>
      <c r="M364" s="665">
        <v>0</v>
      </c>
    </row>
    <row r="365" spans="1:13" ht="14.4" customHeight="1" x14ac:dyDescent="0.3">
      <c r="A365" s="660" t="s">
        <v>3101</v>
      </c>
      <c r="B365" s="661" t="s">
        <v>2928</v>
      </c>
      <c r="C365" s="661" t="s">
        <v>4263</v>
      </c>
      <c r="D365" s="661" t="s">
        <v>1690</v>
      </c>
      <c r="E365" s="661" t="s">
        <v>4264</v>
      </c>
      <c r="F365" s="664"/>
      <c r="G365" s="664"/>
      <c r="H365" s="677"/>
      <c r="I365" s="664">
        <v>15</v>
      </c>
      <c r="J365" s="664">
        <v>0</v>
      </c>
      <c r="K365" s="677"/>
      <c r="L365" s="664">
        <v>15</v>
      </c>
      <c r="M365" s="665">
        <v>0</v>
      </c>
    </row>
    <row r="366" spans="1:13" ht="14.4" customHeight="1" x14ac:dyDescent="0.3">
      <c r="A366" s="660" t="s">
        <v>3101</v>
      </c>
      <c r="B366" s="661" t="s">
        <v>2928</v>
      </c>
      <c r="C366" s="661" t="s">
        <v>3256</v>
      </c>
      <c r="D366" s="661" t="s">
        <v>1690</v>
      </c>
      <c r="E366" s="661" t="s">
        <v>3257</v>
      </c>
      <c r="F366" s="664"/>
      <c r="G366" s="664"/>
      <c r="H366" s="677"/>
      <c r="I366" s="664">
        <v>1</v>
      </c>
      <c r="J366" s="664">
        <v>0</v>
      </c>
      <c r="K366" s="677"/>
      <c r="L366" s="664">
        <v>1</v>
      </c>
      <c r="M366" s="665">
        <v>0</v>
      </c>
    </row>
    <row r="367" spans="1:13" ht="14.4" customHeight="1" x14ac:dyDescent="0.3">
      <c r="A367" s="660" t="s">
        <v>3101</v>
      </c>
      <c r="B367" s="661" t="s">
        <v>2928</v>
      </c>
      <c r="C367" s="661" t="s">
        <v>4265</v>
      </c>
      <c r="D367" s="661" t="s">
        <v>1690</v>
      </c>
      <c r="E367" s="661" t="s">
        <v>4266</v>
      </c>
      <c r="F367" s="664"/>
      <c r="G367" s="664"/>
      <c r="H367" s="677"/>
      <c r="I367" s="664">
        <v>1</v>
      </c>
      <c r="J367" s="664">
        <v>0</v>
      </c>
      <c r="K367" s="677"/>
      <c r="L367" s="664">
        <v>1</v>
      </c>
      <c r="M367" s="665">
        <v>0</v>
      </c>
    </row>
    <row r="368" spans="1:13" ht="14.4" customHeight="1" x14ac:dyDescent="0.3">
      <c r="A368" s="660" t="s">
        <v>3101</v>
      </c>
      <c r="B368" s="661" t="s">
        <v>2932</v>
      </c>
      <c r="C368" s="661" t="s">
        <v>1648</v>
      </c>
      <c r="D368" s="661" t="s">
        <v>2933</v>
      </c>
      <c r="E368" s="661" t="s">
        <v>2935</v>
      </c>
      <c r="F368" s="664"/>
      <c r="G368" s="664"/>
      <c r="H368" s="677">
        <v>0</v>
      </c>
      <c r="I368" s="664">
        <v>4</v>
      </c>
      <c r="J368" s="664">
        <v>783.68</v>
      </c>
      <c r="K368" s="677">
        <v>1</v>
      </c>
      <c r="L368" s="664">
        <v>4</v>
      </c>
      <c r="M368" s="665">
        <v>783.68</v>
      </c>
    </row>
    <row r="369" spans="1:13" ht="14.4" customHeight="1" x14ac:dyDescent="0.3">
      <c r="A369" s="660" t="s">
        <v>3101</v>
      </c>
      <c r="B369" s="661" t="s">
        <v>2936</v>
      </c>
      <c r="C369" s="661" t="s">
        <v>1729</v>
      </c>
      <c r="D369" s="661" t="s">
        <v>1730</v>
      </c>
      <c r="E369" s="661" t="s">
        <v>1731</v>
      </c>
      <c r="F369" s="664"/>
      <c r="G369" s="664"/>
      <c r="H369" s="677">
        <v>0</v>
      </c>
      <c r="I369" s="664">
        <v>2</v>
      </c>
      <c r="J369" s="664">
        <v>112.02</v>
      </c>
      <c r="K369" s="677">
        <v>1</v>
      </c>
      <c r="L369" s="664">
        <v>2</v>
      </c>
      <c r="M369" s="665">
        <v>112.02</v>
      </c>
    </row>
    <row r="370" spans="1:13" ht="14.4" customHeight="1" x14ac:dyDescent="0.3">
      <c r="A370" s="660" t="s">
        <v>3101</v>
      </c>
      <c r="B370" s="661" t="s">
        <v>2936</v>
      </c>
      <c r="C370" s="661" t="s">
        <v>1885</v>
      </c>
      <c r="D370" s="661" t="s">
        <v>1730</v>
      </c>
      <c r="E370" s="661" t="s">
        <v>1886</v>
      </c>
      <c r="F370" s="664"/>
      <c r="G370" s="664"/>
      <c r="H370" s="677">
        <v>0</v>
      </c>
      <c r="I370" s="664">
        <v>19</v>
      </c>
      <c r="J370" s="664">
        <v>2660.57</v>
      </c>
      <c r="K370" s="677">
        <v>1</v>
      </c>
      <c r="L370" s="664">
        <v>19</v>
      </c>
      <c r="M370" s="665">
        <v>2660.57</v>
      </c>
    </row>
    <row r="371" spans="1:13" ht="14.4" customHeight="1" x14ac:dyDescent="0.3">
      <c r="A371" s="660" t="s">
        <v>3101</v>
      </c>
      <c r="B371" s="661" t="s">
        <v>2942</v>
      </c>
      <c r="C371" s="661" t="s">
        <v>1850</v>
      </c>
      <c r="D371" s="661" t="s">
        <v>1851</v>
      </c>
      <c r="E371" s="661" t="s">
        <v>1848</v>
      </c>
      <c r="F371" s="664"/>
      <c r="G371" s="664"/>
      <c r="H371" s="677">
        <v>0</v>
      </c>
      <c r="I371" s="664">
        <v>2</v>
      </c>
      <c r="J371" s="664">
        <v>1773.82</v>
      </c>
      <c r="K371" s="677">
        <v>1</v>
      </c>
      <c r="L371" s="664">
        <v>2</v>
      </c>
      <c r="M371" s="665">
        <v>1773.82</v>
      </c>
    </row>
    <row r="372" spans="1:13" ht="14.4" customHeight="1" x14ac:dyDescent="0.3">
      <c r="A372" s="660" t="s">
        <v>3101</v>
      </c>
      <c r="B372" s="661" t="s">
        <v>2945</v>
      </c>
      <c r="C372" s="661" t="s">
        <v>1700</v>
      </c>
      <c r="D372" s="661" t="s">
        <v>1701</v>
      </c>
      <c r="E372" s="661" t="s">
        <v>2946</v>
      </c>
      <c r="F372" s="664"/>
      <c r="G372" s="664"/>
      <c r="H372" s="677">
        <v>0</v>
      </c>
      <c r="I372" s="664">
        <v>1</v>
      </c>
      <c r="J372" s="664">
        <v>53.16</v>
      </c>
      <c r="K372" s="677">
        <v>1</v>
      </c>
      <c r="L372" s="664">
        <v>1</v>
      </c>
      <c r="M372" s="665">
        <v>53.16</v>
      </c>
    </row>
    <row r="373" spans="1:13" ht="14.4" customHeight="1" x14ac:dyDescent="0.3">
      <c r="A373" s="660" t="s">
        <v>3101</v>
      </c>
      <c r="B373" s="661" t="s">
        <v>2945</v>
      </c>
      <c r="C373" s="661" t="s">
        <v>3904</v>
      </c>
      <c r="D373" s="661" t="s">
        <v>3663</v>
      </c>
      <c r="E373" s="661" t="s">
        <v>2946</v>
      </c>
      <c r="F373" s="664">
        <v>3</v>
      </c>
      <c r="G373" s="664">
        <v>0</v>
      </c>
      <c r="H373" s="677"/>
      <c r="I373" s="664"/>
      <c r="J373" s="664"/>
      <c r="K373" s="677"/>
      <c r="L373" s="664">
        <v>3</v>
      </c>
      <c r="M373" s="665">
        <v>0</v>
      </c>
    </row>
    <row r="374" spans="1:13" ht="14.4" customHeight="1" x14ac:dyDescent="0.3">
      <c r="A374" s="660" t="s">
        <v>3101</v>
      </c>
      <c r="B374" s="661" t="s">
        <v>2945</v>
      </c>
      <c r="C374" s="661" t="s">
        <v>3662</v>
      </c>
      <c r="D374" s="661" t="s">
        <v>3663</v>
      </c>
      <c r="E374" s="661" t="s">
        <v>3664</v>
      </c>
      <c r="F374" s="664">
        <v>2</v>
      </c>
      <c r="G374" s="664">
        <v>88.6</v>
      </c>
      <c r="H374" s="677">
        <v>1</v>
      </c>
      <c r="I374" s="664"/>
      <c r="J374" s="664"/>
      <c r="K374" s="677">
        <v>0</v>
      </c>
      <c r="L374" s="664">
        <v>2</v>
      </c>
      <c r="M374" s="665">
        <v>88.6</v>
      </c>
    </row>
    <row r="375" spans="1:13" ht="14.4" customHeight="1" x14ac:dyDescent="0.3">
      <c r="A375" s="660" t="s">
        <v>3101</v>
      </c>
      <c r="B375" s="661" t="s">
        <v>2948</v>
      </c>
      <c r="C375" s="661" t="s">
        <v>4191</v>
      </c>
      <c r="D375" s="661" t="s">
        <v>4192</v>
      </c>
      <c r="E375" s="661" t="s">
        <v>1774</v>
      </c>
      <c r="F375" s="664">
        <v>3</v>
      </c>
      <c r="G375" s="664">
        <v>145.05000000000001</v>
      </c>
      <c r="H375" s="677">
        <v>1</v>
      </c>
      <c r="I375" s="664"/>
      <c r="J375" s="664"/>
      <c r="K375" s="677">
        <v>0</v>
      </c>
      <c r="L375" s="664">
        <v>3</v>
      </c>
      <c r="M375" s="665">
        <v>145.05000000000001</v>
      </c>
    </row>
    <row r="376" spans="1:13" ht="14.4" customHeight="1" x14ac:dyDescent="0.3">
      <c r="A376" s="660" t="s">
        <v>3101</v>
      </c>
      <c r="B376" s="661" t="s">
        <v>2948</v>
      </c>
      <c r="C376" s="661" t="s">
        <v>3733</v>
      </c>
      <c r="D376" s="661" t="s">
        <v>3433</v>
      </c>
      <c r="E376" s="661" t="s">
        <v>614</v>
      </c>
      <c r="F376" s="664">
        <v>1</v>
      </c>
      <c r="G376" s="664">
        <v>64.47</v>
      </c>
      <c r="H376" s="677">
        <v>1</v>
      </c>
      <c r="I376" s="664"/>
      <c r="J376" s="664"/>
      <c r="K376" s="677">
        <v>0</v>
      </c>
      <c r="L376" s="664">
        <v>1</v>
      </c>
      <c r="M376" s="665">
        <v>64.47</v>
      </c>
    </row>
    <row r="377" spans="1:13" ht="14.4" customHeight="1" x14ac:dyDescent="0.3">
      <c r="A377" s="660" t="s">
        <v>3101</v>
      </c>
      <c r="B377" s="661" t="s">
        <v>2949</v>
      </c>
      <c r="C377" s="661" t="s">
        <v>1824</v>
      </c>
      <c r="D377" s="661" t="s">
        <v>2950</v>
      </c>
      <c r="E377" s="661" t="s">
        <v>2951</v>
      </c>
      <c r="F377" s="664"/>
      <c r="G377" s="664"/>
      <c r="H377" s="677">
        <v>0</v>
      </c>
      <c r="I377" s="664">
        <v>8</v>
      </c>
      <c r="J377" s="664">
        <v>1069.04</v>
      </c>
      <c r="K377" s="677">
        <v>1</v>
      </c>
      <c r="L377" s="664">
        <v>8</v>
      </c>
      <c r="M377" s="665">
        <v>1069.04</v>
      </c>
    </row>
    <row r="378" spans="1:13" ht="14.4" customHeight="1" x14ac:dyDescent="0.3">
      <c r="A378" s="660" t="s">
        <v>3101</v>
      </c>
      <c r="B378" s="661" t="s">
        <v>2949</v>
      </c>
      <c r="C378" s="661" t="s">
        <v>1751</v>
      </c>
      <c r="D378" s="661" t="s">
        <v>2952</v>
      </c>
      <c r="E378" s="661" t="s">
        <v>1160</v>
      </c>
      <c r="F378" s="664"/>
      <c r="G378" s="664"/>
      <c r="H378" s="677">
        <v>0</v>
      </c>
      <c r="I378" s="664">
        <v>8</v>
      </c>
      <c r="J378" s="664">
        <v>1545.12</v>
      </c>
      <c r="K378" s="677">
        <v>1</v>
      </c>
      <c r="L378" s="664">
        <v>8</v>
      </c>
      <c r="M378" s="665">
        <v>1545.12</v>
      </c>
    </row>
    <row r="379" spans="1:13" ht="14.4" customHeight="1" x14ac:dyDescent="0.3">
      <c r="A379" s="660" t="s">
        <v>3101</v>
      </c>
      <c r="B379" s="661" t="s">
        <v>2953</v>
      </c>
      <c r="C379" s="661" t="s">
        <v>1716</v>
      </c>
      <c r="D379" s="661" t="s">
        <v>1717</v>
      </c>
      <c r="E379" s="661" t="s">
        <v>1665</v>
      </c>
      <c r="F379" s="664"/>
      <c r="G379" s="664"/>
      <c r="H379" s="677">
        <v>0</v>
      </c>
      <c r="I379" s="664">
        <v>4</v>
      </c>
      <c r="J379" s="664">
        <v>6998.76</v>
      </c>
      <c r="K379" s="677">
        <v>1</v>
      </c>
      <c r="L379" s="664">
        <v>4</v>
      </c>
      <c r="M379" s="665">
        <v>6998.76</v>
      </c>
    </row>
    <row r="380" spans="1:13" ht="14.4" customHeight="1" x14ac:dyDescent="0.3">
      <c r="A380" s="660" t="s">
        <v>3101</v>
      </c>
      <c r="B380" s="661" t="s">
        <v>2953</v>
      </c>
      <c r="C380" s="661" t="s">
        <v>1720</v>
      </c>
      <c r="D380" s="661" t="s">
        <v>1717</v>
      </c>
      <c r="E380" s="661" t="s">
        <v>1668</v>
      </c>
      <c r="F380" s="664"/>
      <c r="G380" s="664"/>
      <c r="H380" s="677">
        <v>0</v>
      </c>
      <c r="I380" s="664">
        <v>5</v>
      </c>
      <c r="J380" s="664">
        <v>11664.6</v>
      </c>
      <c r="K380" s="677">
        <v>1</v>
      </c>
      <c r="L380" s="664">
        <v>5</v>
      </c>
      <c r="M380" s="665">
        <v>11664.6</v>
      </c>
    </row>
    <row r="381" spans="1:13" ht="14.4" customHeight="1" x14ac:dyDescent="0.3">
      <c r="A381" s="660" t="s">
        <v>3101</v>
      </c>
      <c r="B381" s="661" t="s">
        <v>2953</v>
      </c>
      <c r="C381" s="661" t="s">
        <v>1723</v>
      </c>
      <c r="D381" s="661" t="s">
        <v>1717</v>
      </c>
      <c r="E381" s="661" t="s">
        <v>1671</v>
      </c>
      <c r="F381" s="664"/>
      <c r="G381" s="664"/>
      <c r="H381" s="677">
        <v>0</v>
      </c>
      <c r="I381" s="664">
        <v>7</v>
      </c>
      <c r="J381" s="664">
        <v>20413.12</v>
      </c>
      <c r="K381" s="677">
        <v>1</v>
      </c>
      <c r="L381" s="664">
        <v>7</v>
      </c>
      <c r="M381" s="665">
        <v>20413.12</v>
      </c>
    </row>
    <row r="382" spans="1:13" ht="14.4" customHeight="1" x14ac:dyDescent="0.3">
      <c r="A382" s="660" t="s">
        <v>3101</v>
      </c>
      <c r="B382" s="661" t="s">
        <v>2954</v>
      </c>
      <c r="C382" s="661" t="s">
        <v>1909</v>
      </c>
      <c r="D382" s="661" t="s">
        <v>1910</v>
      </c>
      <c r="E382" s="661" t="s">
        <v>1911</v>
      </c>
      <c r="F382" s="664"/>
      <c r="G382" s="664"/>
      <c r="H382" s="677">
        <v>0</v>
      </c>
      <c r="I382" s="664">
        <v>5</v>
      </c>
      <c r="J382" s="664">
        <v>488.40000000000003</v>
      </c>
      <c r="K382" s="677">
        <v>1</v>
      </c>
      <c r="L382" s="664">
        <v>5</v>
      </c>
      <c r="M382" s="665">
        <v>488.40000000000003</v>
      </c>
    </row>
    <row r="383" spans="1:13" ht="14.4" customHeight="1" x14ac:dyDescent="0.3">
      <c r="A383" s="660" t="s">
        <v>3101</v>
      </c>
      <c r="B383" s="661" t="s">
        <v>2954</v>
      </c>
      <c r="C383" s="661" t="s">
        <v>604</v>
      </c>
      <c r="D383" s="661" t="s">
        <v>605</v>
      </c>
      <c r="E383" s="661" t="s">
        <v>606</v>
      </c>
      <c r="F383" s="664"/>
      <c r="G383" s="664"/>
      <c r="H383" s="677">
        <v>0</v>
      </c>
      <c r="I383" s="664">
        <v>4</v>
      </c>
      <c r="J383" s="664">
        <v>418.64</v>
      </c>
      <c r="K383" s="677">
        <v>1</v>
      </c>
      <c r="L383" s="664">
        <v>4</v>
      </c>
      <c r="M383" s="665">
        <v>418.64</v>
      </c>
    </row>
    <row r="384" spans="1:13" ht="14.4" customHeight="1" x14ac:dyDescent="0.3">
      <c r="A384" s="660" t="s">
        <v>3101</v>
      </c>
      <c r="B384" s="661" t="s">
        <v>2954</v>
      </c>
      <c r="C384" s="661" t="s">
        <v>4223</v>
      </c>
      <c r="D384" s="661" t="s">
        <v>4224</v>
      </c>
      <c r="E384" s="661" t="s">
        <v>4225</v>
      </c>
      <c r="F384" s="664">
        <v>1</v>
      </c>
      <c r="G384" s="664">
        <v>348.86</v>
      </c>
      <c r="H384" s="677">
        <v>1</v>
      </c>
      <c r="I384" s="664"/>
      <c r="J384" s="664"/>
      <c r="K384" s="677">
        <v>0</v>
      </c>
      <c r="L384" s="664">
        <v>1</v>
      </c>
      <c r="M384" s="665">
        <v>348.86</v>
      </c>
    </row>
    <row r="385" spans="1:13" ht="14.4" customHeight="1" x14ac:dyDescent="0.3">
      <c r="A385" s="660" t="s">
        <v>3101</v>
      </c>
      <c r="B385" s="661" t="s">
        <v>2954</v>
      </c>
      <c r="C385" s="661" t="s">
        <v>3229</v>
      </c>
      <c r="D385" s="661" t="s">
        <v>1910</v>
      </c>
      <c r="E385" s="661" t="s">
        <v>3230</v>
      </c>
      <c r="F385" s="664"/>
      <c r="G385" s="664"/>
      <c r="H385" s="677">
        <v>0</v>
      </c>
      <c r="I385" s="664">
        <v>2</v>
      </c>
      <c r="J385" s="664">
        <v>390.72</v>
      </c>
      <c r="K385" s="677">
        <v>1</v>
      </c>
      <c r="L385" s="664">
        <v>2</v>
      </c>
      <c r="M385" s="665">
        <v>390.72</v>
      </c>
    </row>
    <row r="386" spans="1:13" ht="14.4" customHeight="1" x14ac:dyDescent="0.3">
      <c r="A386" s="660" t="s">
        <v>3101</v>
      </c>
      <c r="B386" s="661" t="s">
        <v>2955</v>
      </c>
      <c r="C386" s="661" t="s">
        <v>1755</v>
      </c>
      <c r="D386" s="661" t="s">
        <v>1756</v>
      </c>
      <c r="E386" s="661" t="s">
        <v>2956</v>
      </c>
      <c r="F386" s="664"/>
      <c r="G386" s="664"/>
      <c r="H386" s="677">
        <v>0</v>
      </c>
      <c r="I386" s="664">
        <v>6</v>
      </c>
      <c r="J386" s="664">
        <v>12710.52</v>
      </c>
      <c r="K386" s="677">
        <v>1</v>
      </c>
      <c r="L386" s="664">
        <v>6</v>
      </c>
      <c r="M386" s="665">
        <v>12710.52</v>
      </c>
    </row>
    <row r="387" spans="1:13" ht="14.4" customHeight="1" x14ac:dyDescent="0.3">
      <c r="A387" s="660" t="s">
        <v>3101</v>
      </c>
      <c r="B387" s="661" t="s">
        <v>2955</v>
      </c>
      <c r="C387" s="661" t="s">
        <v>3852</v>
      </c>
      <c r="D387" s="661" t="s">
        <v>3307</v>
      </c>
      <c r="E387" s="661" t="s">
        <v>3853</v>
      </c>
      <c r="F387" s="664"/>
      <c r="G387" s="664"/>
      <c r="H387" s="677">
        <v>0</v>
      </c>
      <c r="I387" s="664">
        <v>3</v>
      </c>
      <c r="J387" s="664">
        <v>6355.2899999999991</v>
      </c>
      <c r="K387" s="677">
        <v>1</v>
      </c>
      <c r="L387" s="664">
        <v>3</v>
      </c>
      <c r="M387" s="665">
        <v>6355.2899999999991</v>
      </c>
    </row>
    <row r="388" spans="1:13" ht="14.4" customHeight="1" x14ac:dyDescent="0.3">
      <c r="A388" s="660" t="s">
        <v>3101</v>
      </c>
      <c r="B388" s="661" t="s">
        <v>2959</v>
      </c>
      <c r="C388" s="661" t="s">
        <v>1627</v>
      </c>
      <c r="D388" s="661" t="s">
        <v>1628</v>
      </c>
      <c r="E388" s="661" t="s">
        <v>2960</v>
      </c>
      <c r="F388" s="664"/>
      <c r="G388" s="664"/>
      <c r="H388" s="677">
        <v>0</v>
      </c>
      <c r="I388" s="664">
        <v>9</v>
      </c>
      <c r="J388" s="664">
        <v>677.52</v>
      </c>
      <c r="K388" s="677">
        <v>1</v>
      </c>
      <c r="L388" s="664">
        <v>9</v>
      </c>
      <c r="M388" s="665">
        <v>677.52</v>
      </c>
    </row>
    <row r="389" spans="1:13" ht="14.4" customHeight="1" x14ac:dyDescent="0.3">
      <c r="A389" s="660" t="s">
        <v>3101</v>
      </c>
      <c r="B389" s="661" t="s">
        <v>2959</v>
      </c>
      <c r="C389" s="661" t="s">
        <v>1631</v>
      </c>
      <c r="D389" s="661" t="s">
        <v>1628</v>
      </c>
      <c r="E389" s="661" t="s">
        <v>2961</v>
      </c>
      <c r="F389" s="664"/>
      <c r="G389" s="664"/>
      <c r="H389" s="677">
        <v>0</v>
      </c>
      <c r="I389" s="664">
        <v>18</v>
      </c>
      <c r="J389" s="664">
        <v>2709.8999999999996</v>
      </c>
      <c r="K389" s="677">
        <v>1</v>
      </c>
      <c r="L389" s="664">
        <v>18</v>
      </c>
      <c r="M389" s="665">
        <v>2709.8999999999996</v>
      </c>
    </row>
    <row r="390" spans="1:13" ht="14.4" customHeight="1" x14ac:dyDescent="0.3">
      <c r="A390" s="660" t="s">
        <v>3101</v>
      </c>
      <c r="B390" s="661" t="s">
        <v>4550</v>
      </c>
      <c r="C390" s="661" t="s">
        <v>4248</v>
      </c>
      <c r="D390" s="661" t="s">
        <v>4249</v>
      </c>
      <c r="E390" s="661" t="s">
        <v>4250</v>
      </c>
      <c r="F390" s="664">
        <v>4</v>
      </c>
      <c r="G390" s="664">
        <v>1920.72</v>
      </c>
      <c r="H390" s="677">
        <v>1</v>
      </c>
      <c r="I390" s="664"/>
      <c r="J390" s="664"/>
      <c r="K390" s="677">
        <v>0</v>
      </c>
      <c r="L390" s="664">
        <v>4</v>
      </c>
      <c r="M390" s="665">
        <v>1920.72</v>
      </c>
    </row>
    <row r="391" spans="1:13" ht="14.4" customHeight="1" x14ac:dyDescent="0.3">
      <c r="A391" s="660" t="s">
        <v>3101</v>
      </c>
      <c r="B391" s="661" t="s">
        <v>2963</v>
      </c>
      <c r="C391" s="661" t="s">
        <v>3219</v>
      </c>
      <c r="D391" s="661" t="s">
        <v>863</v>
      </c>
      <c r="E391" s="661" t="s">
        <v>1156</v>
      </c>
      <c r="F391" s="664">
        <v>1</v>
      </c>
      <c r="G391" s="664">
        <v>0</v>
      </c>
      <c r="H391" s="677"/>
      <c r="I391" s="664"/>
      <c r="J391" s="664"/>
      <c r="K391" s="677"/>
      <c r="L391" s="664">
        <v>1</v>
      </c>
      <c r="M391" s="665">
        <v>0</v>
      </c>
    </row>
    <row r="392" spans="1:13" ht="14.4" customHeight="1" x14ac:dyDescent="0.3">
      <c r="A392" s="660" t="s">
        <v>3101</v>
      </c>
      <c r="B392" s="661" t="s">
        <v>4551</v>
      </c>
      <c r="C392" s="661" t="s">
        <v>3501</v>
      </c>
      <c r="D392" s="661" t="s">
        <v>3502</v>
      </c>
      <c r="E392" s="661" t="s">
        <v>3503</v>
      </c>
      <c r="F392" s="664">
        <v>4</v>
      </c>
      <c r="G392" s="664">
        <v>800.28</v>
      </c>
      <c r="H392" s="677">
        <v>1</v>
      </c>
      <c r="I392" s="664"/>
      <c r="J392" s="664"/>
      <c r="K392" s="677">
        <v>0</v>
      </c>
      <c r="L392" s="664">
        <v>4</v>
      </c>
      <c r="M392" s="665">
        <v>800.28</v>
      </c>
    </row>
    <row r="393" spans="1:13" ht="14.4" customHeight="1" x14ac:dyDescent="0.3">
      <c r="A393" s="660" t="s">
        <v>3101</v>
      </c>
      <c r="B393" s="661" t="s">
        <v>4551</v>
      </c>
      <c r="C393" s="661" t="s">
        <v>851</v>
      </c>
      <c r="D393" s="661" t="s">
        <v>3502</v>
      </c>
      <c r="E393" s="661" t="s">
        <v>919</v>
      </c>
      <c r="F393" s="664">
        <v>3</v>
      </c>
      <c r="G393" s="664">
        <v>180.06</v>
      </c>
      <c r="H393" s="677">
        <v>1</v>
      </c>
      <c r="I393" s="664"/>
      <c r="J393" s="664"/>
      <c r="K393" s="677">
        <v>0</v>
      </c>
      <c r="L393" s="664">
        <v>3</v>
      </c>
      <c r="M393" s="665">
        <v>180.06</v>
      </c>
    </row>
    <row r="394" spans="1:13" ht="14.4" customHeight="1" x14ac:dyDescent="0.3">
      <c r="A394" s="660" t="s">
        <v>3101</v>
      </c>
      <c r="B394" s="661" t="s">
        <v>2964</v>
      </c>
      <c r="C394" s="661" t="s">
        <v>1693</v>
      </c>
      <c r="D394" s="661" t="s">
        <v>1694</v>
      </c>
      <c r="E394" s="661" t="s">
        <v>1695</v>
      </c>
      <c r="F394" s="664"/>
      <c r="G394" s="664"/>
      <c r="H394" s="677">
        <v>0</v>
      </c>
      <c r="I394" s="664">
        <v>6</v>
      </c>
      <c r="J394" s="664">
        <v>251.34</v>
      </c>
      <c r="K394" s="677">
        <v>1</v>
      </c>
      <c r="L394" s="664">
        <v>6</v>
      </c>
      <c r="M394" s="665">
        <v>251.34</v>
      </c>
    </row>
    <row r="395" spans="1:13" ht="14.4" customHeight="1" x14ac:dyDescent="0.3">
      <c r="A395" s="660" t="s">
        <v>3101</v>
      </c>
      <c r="B395" s="661" t="s">
        <v>2964</v>
      </c>
      <c r="C395" s="661" t="s">
        <v>1697</v>
      </c>
      <c r="D395" s="661" t="s">
        <v>1694</v>
      </c>
      <c r="E395" s="661" t="s">
        <v>1698</v>
      </c>
      <c r="F395" s="664"/>
      <c r="G395" s="664"/>
      <c r="H395" s="677">
        <v>0</v>
      </c>
      <c r="I395" s="664">
        <v>9</v>
      </c>
      <c r="J395" s="664">
        <v>1319.67</v>
      </c>
      <c r="K395" s="677">
        <v>1</v>
      </c>
      <c r="L395" s="664">
        <v>9</v>
      </c>
      <c r="M395" s="665">
        <v>1319.67</v>
      </c>
    </row>
    <row r="396" spans="1:13" ht="14.4" customHeight="1" x14ac:dyDescent="0.3">
      <c r="A396" s="660" t="s">
        <v>3101</v>
      </c>
      <c r="B396" s="661" t="s">
        <v>2965</v>
      </c>
      <c r="C396" s="661" t="s">
        <v>630</v>
      </c>
      <c r="D396" s="661" t="s">
        <v>631</v>
      </c>
      <c r="E396" s="661" t="s">
        <v>632</v>
      </c>
      <c r="F396" s="664">
        <v>2</v>
      </c>
      <c r="G396" s="664">
        <v>269.32</v>
      </c>
      <c r="H396" s="677">
        <v>1</v>
      </c>
      <c r="I396" s="664"/>
      <c r="J396" s="664"/>
      <c r="K396" s="677">
        <v>0</v>
      </c>
      <c r="L396" s="664">
        <v>2</v>
      </c>
      <c r="M396" s="665">
        <v>269.32</v>
      </c>
    </row>
    <row r="397" spans="1:13" ht="14.4" customHeight="1" x14ac:dyDescent="0.3">
      <c r="A397" s="660" t="s">
        <v>3101</v>
      </c>
      <c r="B397" s="661" t="s">
        <v>2965</v>
      </c>
      <c r="C397" s="661" t="s">
        <v>3393</v>
      </c>
      <c r="D397" s="661" t="s">
        <v>2589</v>
      </c>
      <c r="E397" s="661" t="s">
        <v>1448</v>
      </c>
      <c r="F397" s="664">
        <v>1</v>
      </c>
      <c r="G397" s="664">
        <v>180.02</v>
      </c>
      <c r="H397" s="677">
        <v>1</v>
      </c>
      <c r="I397" s="664"/>
      <c r="J397" s="664"/>
      <c r="K397" s="677">
        <v>0</v>
      </c>
      <c r="L397" s="664">
        <v>1</v>
      </c>
      <c r="M397" s="665">
        <v>180.02</v>
      </c>
    </row>
    <row r="398" spans="1:13" ht="14.4" customHeight="1" x14ac:dyDescent="0.3">
      <c r="A398" s="660" t="s">
        <v>3101</v>
      </c>
      <c r="B398" s="661" t="s">
        <v>2965</v>
      </c>
      <c r="C398" s="661" t="s">
        <v>3117</v>
      </c>
      <c r="D398" s="661" t="s">
        <v>3118</v>
      </c>
      <c r="E398" s="661" t="s">
        <v>3119</v>
      </c>
      <c r="F398" s="664">
        <v>13</v>
      </c>
      <c r="G398" s="664">
        <v>408.59000000000003</v>
      </c>
      <c r="H398" s="677">
        <v>1</v>
      </c>
      <c r="I398" s="664"/>
      <c r="J398" s="664"/>
      <c r="K398" s="677">
        <v>0</v>
      </c>
      <c r="L398" s="664">
        <v>13</v>
      </c>
      <c r="M398" s="665">
        <v>408.59000000000003</v>
      </c>
    </row>
    <row r="399" spans="1:13" ht="14.4" customHeight="1" x14ac:dyDescent="0.3">
      <c r="A399" s="660" t="s">
        <v>3101</v>
      </c>
      <c r="B399" s="661" t="s">
        <v>2965</v>
      </c>
      <c r="C399" s="661" t="s">
        <v>4122</v>
      </c>
      <c r="D399" s="661" t="s">
        <v>4123</v>
      </c>
      <c r="E399" s="661" t="s">
        <v>4124</v>
      </c>
      <c r="F399" s="664">
        <v>18</v>
      </c>
      <c r="G399" s="664">
        <v>754.02</v>
      </c>
      <c r="H399" s="677">
        <v>1</v>
      </c>
      <c r="I399" s="664"/>
      <c r="J399" s="664"/>
      <c r="K399" s="677">
        <v>0</v>
      </c>
      <c r="L399" s="664">
        <v>18</v>
      </c>
      <c r="M399" s="665">
        <v>754.02</v>
      </c>
    </row>
    <row r="400" spans="1:13" ht="14.4" customHeight="1" x14ac:dyDescent="0.3">
      <c r="A400" s="660" t="s">
        <v>3101</v>
      </c>
      <c r="B400" s="661" t="s">
        <v>2965</v>
      </c>
      <c r="C400" s="661" t="s">
        <v>4125</v>
      </c>
      <c r="D400" s="661" t="s">
        <v>4126</v>
      </c>
      <c r="E400" s="661" t="s">
        <v>1586</v>
      </c>
      <c r="F400" s="664">
        <v>4</v>
      </c>
      <c r="G400" s="664">
        <v>224.08</v>
      </c>
      <c r="H400" s="677">
        <v>1</v>
      </c>
      <c r="I400" s="664"/>
      <c r="J400" s="664"/>
      <c r="K400" s="677">
        <v>0</v>
      </c>
      <c r="L400" s="664">
        <v>4</v>
      </c>
      <c r="M400" s="665">
        <v>224.08</v>
      </c>
    </row>
    <row r="401" spans="1:13" ht="14.4" customHeight="1" x14ac:dyDescent="0.3">
      <c r="A401" s="660" t="s">
        <v>3101</v>
      </c>
      <c r="B401" s="661" t="s">
        <v>2965</v>
      </c>
      <c r="C401" s="661" t="s">
        <v>1684</v>
      </c>
      <c r="D401" s="661" t="s">
        <v>631</v>
      </c>
      <c r="E401" s="661" t="s">
        <v>1082</v>
      </c>
      <c r="F401" s="664"/>
      <c r="G401" s="664"/>
      <c r="H401" s="677">
        <v>0</v>
      </c>
      <c r="I401" s="664">
        <v>41</v>
      </c>
      <c r="J401" s="664">
        <v>1840.4900000000005</v>
      </c>
      <c r="K401" s="677">
        <v>1</v>
      </c>
      <c r="L401" s="664">
        <v>41</v>
      </c>
      <c r="M401" s="665">
        <v>1840.4900000000005</v>
      </c>
    </row>
    <row r="402" spans="1:13" ht="14.4" customHeight="1" x14ac:dyDescent="0.3">
      <c r="A402" s="660" t="s">
        <v>3101</v>
      </c>
      <c r="B402" s="661" t="s">
        <v>2965</v>
      </c>
      <c r="C402" s="661" t="s">
        <v>2588</v>
      </c>
      <c r="D402" s="661" t="s">
        <v>2589</v>
      </c>
      <c r="E402" s="661" t="s">
        <v>2590</v>
      </c>
      <c r="F402" s="664"/>
      <c r="G402" s="664"/>
      <c r="H402" s="677">
        <v>0</v>
      </c>
      <c r="I402" s="664">
        <v>1</v>
      </c>
      <c r="J402" s="664">
        <v>60.02</v>
      </c>
      <c r="K402" s="677">
        <v>1</v>
      </c>
      <c r="L402" s="664">
        <v>1</v>
      </c>
      <c r="M402" s="665">
        <v>60.02</v>
      </c>
    </row>
    <row r="403" spans="1:13" ht="14.4" customHeight="1" x14ac:dyDescent="0.3">
      <c r="A403" s="660" t="s">
        <v>3101</v>
      </c>
      <c r="B403" s="661" t="s">
        <v>2965</v>
      </c>
      <c r="C403" s="661" t="s">
        <v>3207</v>
      </c>
      <c r="D403" s="661" t="s">
        <v>3208</v>
      </c>
      <c r="E403" s="661" t="s">
        <v>1082</v>
      </c>
      <c r="F403" s="664">
        <v>8</v>
      </c>
      <c r="G403" s="664">
        <v>359.12</v>
      </c>
      <c r="H403" s="677">
        <v>1</v>
      </c>
      <c r="I403" s="664"/>
      <c r="J403" s="664"/>
      <c r="K403" s="677">
        <v>0</v>
      </c>
      <c r="L403" s="664">
        <v>8</v>
      </c>
      <c r="M403" s="665">
        <v>359.12</v>
      </c>
    </row>
    <row r="404" spans="1:13" ht="14.4" customHeight="1" x14ac:dyDescent="0.3">
      <c r="A404" s="660" t="s">
        <v>3101</v>
      </c>
      <c r="B404" s="661" t="s">
        <v>2966</v>
      </c>
      <c r="C404" s="661" t="s">
        <v>4211</v>
      </c>
      <c r="D404" s="661" t="s">
        <v>4212</v>
      </c>
      <c r="E404" s="661" t="s">
        <v>4213</v>
      </c>
      <c r="F404" s="664">
        <v>6</v>
      </c>
      <c r="G404" s="664">
        <v>202.07999999999998</v>
      </c>
      <c r="H404" s="677">
        <v>1</v>
      </c>
      <c r="I404" s="664"/>
      <c r="J404" s="664"/>
      <c r="K404" s="677">
        <v>0</v>
      </c>
      <c r="L404" s="664">
        <v>6</v>
      </c>
      <c r="M404" s="665">
        <v>202.07999999999998</v>
      </c>
    </row>
    <row r="405" spans="1:13" ht="14.4" customHeight="1" x14ac:dyDescent="0.3">
      <c r="A405" s="660" t="s">
        <v>3101</v>
      </c>
      <c r="B405" s="661" t="s">
        <v>2967</v>
      </c>
      <c r="C405" s="661" t="s">
        <v>3837</v>
      </c>
      <c r="D405" s="661" t="s">
        <v>1165</v>
      </c>
      <c r="E405" s="661" t="s">
        <v>2259</v>
      </c>
      <c r="F405" s="664"/>
      <c r="G405" s="664"/>
      <c r="H405" s="677">
        <v>0</v>
      </c>
      <c r="I405" s="664">
        <v>1</v>
      </c>
      <c r="J405" s="664">
        <v>270.69</v>
      </c>
      <c r="K405" s="677">
        <v>1</v>
      </c>
      <c r="L405" s="664">
        <v>1</v>
      </c>
      <c r="M405" s="665">
        <v>270.69</v>
      </c>
    </row>
    <row r="406" spans="1:13" ht="14.4" customHeight="1" x14ac:dyDescent="0.3">
      <c r="A406" s="660" t="s">
        <v>3101</v>
      </c>
      <c r="B406" s="661" t="s">
        <v>2967</v>
      </c>
      <c r="C406" s="661" t="s">
        <v>4113</v>
      </c>
      <c r="D406" s="661" t="s">
        <v>4111</v>
      </c>
      <c r="E406" s="661" t="s">
        <v>2259</v>
      </c>
      <c r="F406" s="664">
        <v>1</v>
      </c>
      <c r="G406" s="664">
        <v>270.69</v>
      </c>
      <c r="H406" s="677">
        <v>1</v>
      </c>
      <c r="I406" s="664"/>
      <c r="J406" s="664"/>
      <c r="K406" s="677">
        <v>0</v>
      </c>
      <c r="L406" s="664">
        <v>1</v>
      </c>
      <c r="M406" s="665">
        <v>270.69</v>
      </c>
    </row>
    <row r="407" spans="1:13" ht="14.4" customHeight="1" x14ac:dyDescent="0.3">
      <c r="A407" s="660" t="s">
        <v>3101</v>
      </c>
      <c r="B407" s="661" t="s">
        <v>2968</v>
      </c>
      <c r="C407" s="661" t="s">
        <v>1831</v>
      </c>
      <c r="D407" s="661" t="s">
        <v>1832</v>
      </c>
      <c r="E407" s="661" t="s">
        <v>1833</v>
      </c>
      <c r="F407" s="664"/>
      <c r="G407" s="664"/>
      <c r="H407" s="677">
        <v>0</v>
      </c>
      <c r="I407" s="664">
        <v>2</v>
      </c>
      <c r="J407" s="664">
        <v>110.76</v>
      </c>
      <c r="K407" s="677">
        <v>1</v>
      </c>
      <c r="L407" s="664">
        <v>2</v>
      </c>
      <c r="M407" s="665">
        <v>110.76</v>
      </c>
    </row>
    <row r="408" spans="1:13" ht="14.4" customHeight="1" x14ac:dyDescent="0.3">
      <c r="A408" s="660" t="s">
        <v>3101</v>
      </c>
      <c r="B408" s="661" t="s">
        <v>4539</v>
      </c>
      <c r="C408" s="661" t="s">
        <v>3292</v>
      </c>
      <c r="D408" s="661" t="s">
        <v>3293</v>
      </c>
      <c r="E408" s="661" t="s">
        <v>3294</v>
      </c>
      <c r="F408" s="664"/>
      <c r="G408" s="664"/>
      <c r="H408" s="677">
        <v>0</v>
      </c>
      <c r="I408" s="664">
        <v>1</v>
      </c>
      <c r="J408" s="664">
        <v>525.88</v>
      </c>
      <c r="K408" s="677">
        <v>1</v>
      </c>
      <c r="L408" s="664">
        <v>1</v>
      </c>
      <c r="M408" s="665">
        <v>525.88</v>
      </c>
    </row>
    <row r="409" spans="1:13" ht="14.4" customHeight="1" x14ac:dyDescent="0.3">
      <c r="A409" s="660" t="s">
        <v>3101</v>
      </c>
      <c r="B409" s="661" t="s">
        <v>4539</v>
      </c>
      <c r="C409" s="661" t="s">
        <v>3785</v>
      </c>
      <c r="D409" s="661" t="s">
        <v>3786</v>
      </c>
      <c r="E409" s="661" t="s">
        <v>3787</v>
      </c>
      <c r="F409" s="664">
        <v>4</v>
      </c>
      <c r="G409" s="664">
        <v>631.04</v>
      </c>
      <c r="H409" s="677">
        <v>1</v>
      </c>
      <c r="I409" s="664"/>
      <c r="J409" s="664"/>
      <c r="K409" s="677">
        <v>0</v>
      </c>
      <c r="L409" s="664">
        <v>4</v>
      </c>
      <c r="M409" s="665">
        <v>631.04</v>
      </c>
    </row>
    <row r="410" spans="1:13" ht="14.4" customHeight="1" x14ac:dyDescent="0.3">
      <c r="A410" s="660" t="s">
        <v>3101</v>
      </c>
      <c r="B410" s="661" t="s">
        <v>4539</v>
      </c>
      <c r="C410" s="661" t="s">
        <v>4337</v>
      </c>
      <c r="D410" s="661" t="s">
        <v>3786</v>
      </c>
      <c r="E410" s="661" t="s">
        <v>4338</v>
      </c>
      <c r="F410" s="664">
        <v>4</v>
      </c>
      <c r="G410" s="664">
        <v>2103.52</v>
      </c>
      <c r="H410" s="677">
        <v>1</v>
      </c>
      <c r="I410" s="664"/>
      <c r="J410" s="664"/>
      <c r="K410" s="677">
        <v>0</v>
      </c>
      <c r="L410" s="664">
        <v>4</v>
      </c>
      <c r="M410" s="665">
        <v>2103.52</v>
      </c>
    </row>
    <row r="411" spans="1:13" ht="14.4" customHeight="1" x14ac:dyDescent="0.3">
      <c r="A411" s="660" t="s">
        <v>3101</v>
      </c>
      <c r="B411" s="661" t="s">
        <v>4540</v>
      </c>
      <c r="C411" s="661" t="s">
        <v>3898</v>
      </c>
      <c r="D411" s="661" t="s">
        <v>3899</v>
      </c>
      <c r="E411" s="661" t="s">
        <v>2259</v>
      </c>
      <c r="F411" s="664"/>
      <c r="G411" s="664"/>
      <c r="H411" s="677">
        <v>0</v>
      </c>
      <c r="I411" s="664">
        <v>1</v>
      </c>
      <c r="J411" s="664">
        <v>112.36</v>
      </c>
      <c r="K411" s="677">
        <v>1</v>
      </c>
      <c r="L411" s="664">
        <v>1</v>
      </c>
      <c r="M411" s="665">
        <v>112.36</v>
      </c>
    </row>
    <row r="412" spans="1:13" ht="14.4" customHeight="1" x14ac:dyDescent="0.3">
      <c r="A412" s="660" t="s">
        <v>3101</v>
      </c>
      <c r="B412" s="661" t="s">
        <v>4537</v>
      </c>
      <c r="C412" s="661" t="s">
        <v>4270</v>
      </c>
      <c r="D412" s="661" t="s">
        <v>3260</v>
      </c>
      <c r="E412" s="661" t="s">
        <v>4271</v>
      </c>
      <c r="F412" s="664"/>
      <c r="G412" s="664"/>
      <c r="H412" s="677">
        <v>0</v>
      </c>
      <c r="I412" s="664">
        <v>2</v>
      </c>
      <c r="J412" s="664">
        <v>449.42</v>
      </c>
      <c r="K412" s="677">
        <v>1</v>
      </c>
      <c r="L412" s="664">
        <v>2</v>
      </c>
      <c r="M412" s="665">
        <v>449.42</v>
      </c>
    </row>
    <row r="413" spans="1:13" ht="14.4" customHeight="1" x14ac:dyDescent="0.3">
      <c r="A413" s="660" t="s">
        <v>3101</v>
      </c>
      <c r="B413" s="661" t="s">
        <v>4537</v>
      </c>
      <c r="C413" s="661" t="s">
        <v>4272</v>
      </c>
      <c r="D413" s="661" t="s">
        <v>3351</v>
      </c>
      <c r="E413" s="661" t="s">
        <v>4273</v>
      </c>
      <c r="F413" s="664"/>
      <c r="G413" s="664"/>
      <c r="H413" s="677">
        <v>0</v>
      </c>
      <c r="I413" s="664">
        <v>4</v>
      </c>
      <c r="J413" s="664">
        <v>1571.7</v>
      </c>
      <c r="K413" s="677">
        <v>1</v>
      </c>
      <c r="L413" s="664">
        <v>4</v>
      </c>
      <c r="M413" s="665">
        <v>1571.7</v>
      </c>
    </row>
    <row r="414" spans="1:13" ht="14.4" customHeight="1" x14ac:dyDescent="0.3">
      <c r="A414" s="660" t="s">
        <v>3101</v>
      </c>
      <c r="B414" s="661" t="s">
        <v>2971</v>
      </c>
      <c r="C414" s="661" t="s">
        <v>1641</v>
      </c>
      <c r="D414" s="661" t="s">
        <v>2972</v>
      </c>
      <c r="E414" s="661" t="s">
        <v>1166</v>
      </c>
      <c r="F414" s="664"/>
      <c r="G414" s="664"/>
      <c r="H414" s="677">
        <v>0</v>
      </c>
      <c r="I414" s="664">
        <v>20</v>
      </c>
      <c r="J414" s="664">
        <v>2459.2299999999996</v>
      </c>
      <c r="K414" s="677">
        <v>1</v>
      </c>
      <c r="L414" s="664">
        <v>20</v>
      </c>
      <c r="M414" s="665">
        <v>2459.2299999999996</v>
      </c>
    </row>
    <row r="415" spans="1:13" ht="14.4" customHeight="1" x14ac:dyDescent="0.3">
      <c r="A415" s="660" t="s">
        <v>3101</v>
      </c>
      <c r="B415" s="661" t="s">
        <v>2971</v>
      </c>
      <c r="C415" s="661" t="s">
        <v>4280</v>
      </c>
      <c r="D415" s="661" t="s">
        <v>4281</v>
      </c>
      <c r="E415" s="661" t="s">
        <v>1078</v>
      </c>
      <c r="F415" s="664">
        <v>3</v>
      </c>
      <c r="G415" s="664">
        <v>202.26</v>
      </c>
      <c r="H415" s="677">
        <v>1</v>
      </c>
      <c r="I415" s="664"/>
      <c r="J415" s="664"/>
      <c r="K415" s="677">
        <v>0</v>
      </c>
      <c r="L415" s="664">
        <v>3</v>
      </c>
      <c r="M415" s="665">
        <v>202.26</v>
      </c>
    </row>
    <row r="416" spans="1:13" ht="14.4" customHeight="1" x14ac:dyDescent="0.3">
      <c r="A416" s="660" t="s">
        <v>3101</v>
      </c>
      <c r="B416" s="661" t="s">
        <v>2971</v>
      </c>
      <c r="C416" s="661" t="s">
        <v>4282</v>
      </c>
      <c r="D416" s="661" t="s">
        <v>4283</v>
      </c>
      <c r="E416" s="661" t="s">
        <v>1166</v>
      </c>
      <c r="F416" s="664">
        <v>3</v>
      </c>
      <c r="G416" s="664">
        <v>404.49</v>
      </c>
      <c r="H416" s="677">
        <v>1</v>
      </c>
      <c r="I416" s="664"/>
      <c r="J416" s="664"/>
      <c r="K416" s="677">
        <v>0</v>
      </c>
      <c r="L416" s="664">
        <v>3</v>
      </c>
      <c r="M416" s="665">
        <v>404.49</v>
      </c>
    </row>
    <row r="417" spans="1:13" ht="14.4" customHeight="1" x14ac:dyDescent="0.3">
      <c r="A417" s="660" t="s">
        <v>3101</v>
      </c>
      <c r="B417" s="661" t="s">
        <v>2971</v>
      </c>
      <c r="C417" s="661" t="s">
        <v>1612</v>
      </c>
      <c r="D417" s="661" t="s">
        <v>1613</v>
      </c>
      <c r="E417" s="661" t="s">
        <v>1614</v>
      </c>
      <c r="F417" s="664"/>
      <c r="G417" s="664"/>
      <c r="H417" s="677">
        <v>0</v>
      </c>
      <c r="I417" s="664">
        <v>23</v>
      </c>
      <c r="J417" s="664">
        <v>280</v>
      </c>
      <c r="K417" s="677">
        <v>1</v>
      </c>
      <c r="L417" s="664">
        <v>23</v>
      </c>
      <c r="M417" s="665">
        <v>280</v>
      </c>
    </row>
    <row r="418" spans="1:13" ht="14.4" customHeight="1" x14ac:dyDescent="0.3">
      <c r="A418" s="660" t="s">
        <v>3101</v>
      </c>
      <c r="B418" s="661" t="s">
        <v>2971</v>
      </c>
      <c r="C418" s="661" t="s">
        <v>1708</v>
      </c>
      <c r="D418" s="661" t="s">
        <v>2973</v>
      </c>
      <c r="E418" s="661" t="s">
        <v>1078</v>
      </c>
      <c r="F418" s="664"/>
      <c r="G418" s="664"/>
      <c r="H418" s="677">
        <v>0</v>
      </c>
      <c r="I418" s="664">
        <v>7</v>
      </c>
      <c r="J418" s="664">
        <v>404.14</v>
      </c>
      <c r="K418" s="677">
        <v>1</v>
      </c>
      <c r="L418" s="664">
        <v>7</v>
      </c>
      <c r="M418" s="665">
        <v>404.14</v>
      </c>
    </row>
    <row r="419" spans="1:13" ht="14.4" customHeight="1" x14ac:dyDescent="0.3">
      <c r="A419" s="660" t="s">
        <v>3101</v>
      </c>
      <c r="B419" s="661" t="s">
        <v>2971</v>
      </c>
      <c r="C419" s="661" t="s">
        <v>3355</v>
      </c>
      <c r="D419" s="661" t="s">
        <v>2973</v>
      </c>
      <c r="E419" s="661" t="s">
        <v>3299</v>
      </c>
      <c r="F419" s="664"/>
      <c r="G419" s="664"/>
      <c r="H419" s="677">
        <v>0</v>
      </c>
      <c r="I419" s="664">
        <v>2</v>
      </c>
      <c r="J419" s="664">
        <v>168.2</v>
      </c>
      <c r="K419" s="677">
        <v>1</v>
      </c>
      <c r="L419" s="664">
        <v>2</v>
      </c>
      <c r="M419" s="665">
        <v>168.2</v>
      </c>
    </row>
    <row r="420" spans="1:13" ht="14.4" customHeight="1" x14ac:dyDescent="0.3">
      <c r="A420" s="660" t="s">
        <v>3101</v>
      </c>
      <c r="B420" s="661" t="s">
        <v>2971</v>
      </c>
      <c r="C420" s="661" t="s">
        <v>4284</v>
      </c>
      <c r="D420" s="661" t="s">
        <v>2973</v>
      </c>
      <c r="E420" s="661" t="s">
        <v>1160</v>
      </c>
      <c r="F420" s="664">
        <v>6</v>
      </c>
      <c r="G420" s="664">
        <v>1291.76</v>
      </c>
      <c r="H420" s="677">
        <v>1</v>
      </c>
      <c r="I420" s="664"/>
      <c r="J420" s="664"/>
      <c r="K420" s="677">
        <v>0</v>
      </c>
      <c r="L420" s="664">
        <v>6</v>
      </c>
      <c r="M420" s="665">
        <v>1291.76</v>
      </c>
    </row>
    <row r="421" spans="1:13" ht="14.4" customHeight="1" x14ac:dyDescent="0.3">
      <c r="A421" s="660" t="s">
        <v>3101</v>
      </c>
      <c r="B421" s="661" t="s">
        <v>2971</v>
      </c>
      <c r="C421" s="661" t="s">
        <v>4285</v>
      </c>
      <c r="D421" s="661" t="s">
        <v>4281</v>
      </c>
      <c r="E421" s="661" t="s">
        <v>1078</v>
      </c>
      <c r="F421" s="664">
        <v>6</v>
      </c>
      <c r="G421" s="664">
        <v>404.52</v>
      </c>
      <c r="H421" s="677">
        <v>1</v>
      </c>
      <c r="I421" s="664"/>
      <c r="J421" s="664"/>
      <c r="K421" s="677">
        <v>0</v>
      </c>
      <c r="L421" s="664">
        <v>6</v>
      </c>
      <c r="M421" s="665">
        <v>404.52</v>
      </c>
    </row>
    <row r="422" spans="1:13" ht="14.4" customHeight="1" x14ac:dyDescent="0.3">
      <c r="A422" s="660" t="s">
        <v>3101</v>
      </c>
      <c r="B422" s="661" t="s">
        <v>2974</v>
      </c>
      <c r="C422" s="661" t="s">
        <v>3734</v>
      </c>
      <c r="D422" s="661" t="s">
        <v>3735</v>
      </c>
      <c r="E422" s="661" t="s">
        <v>1299</v>
      </c>
      <c r="F422" s="664"/>
      <c r="G422" s="664"/>
      <c r="H422" s="677">
        <v>0</v>
      </c>
      <c r="I422" s="664">
        <v>1</v>
      </c>
      <c r="J422" s="664">
        <v>76.27</v>
      </c>
      <c r="K422" s="677">
        <v>1</v>
      </c>
      <c r="L422" s="664">
        <v>1</v>
      </c>
      <c r="M422" s="665">
        <v>76.27</v>
      </c>
    </row>
    <row r="423" spans="1:13" ht="14.4" customHeight="1" x14ac:dyDescent="0.3">
      <c r="A423" s="660" t="s">
        <v>3101</v>
      </c>
      <c r="B423" s="661" t="s">
        <v>2975</v>
      </c>
      <c r="C423" s="661" t="s">
        <v>4287</v>
      </c>
      <c r="D423" s="661" t="s">
        <v>1903</v>
      </c>
      <c r="E423" s="661" t="s">
        <v>1144</v>
      </c>
      <c r="F423" s="664"/>
      <c r="G423" s="664"/>
      <c r="H423" s="677">
        <v>0</v>
      </c>
      <c r="I423" s="664">
        <v>3</v>
      </c>
      <c r="J423" s="664">
        <v>1355.8799999999999</v>
      </c>
      <c r="K423" s="677">
        <v>1</v>
      </c>
      <c r="L423" s="664">
        <v>3</v>
      </c>
      <c r="M423" s="665">
        <v>1355.8799999999999</v>
      </c>
    </row>
    <row r="424" spans="1:13" ht="14.4" customHeight="1" x14ac:dyDescent="0.3">
      <c r="A424" s="660" t="s">
        <v>3101</v>
      </c>
      <c r="B424" s="661" t="s">
        <v>4552</v>
      </c>
      <c r="C424" s="661" t="s">
        <v>4198</v>
      </c>
      <c r="D424" s="661" t="s">
        <v>4199</v>
      </c>
      <c r="E424" s="661" t="s">
        <v>4200</v>
      </c>
      <c r="F424" s="664"/>
      <c r="G424" s="664"/>
      <c r="H424" s="677">
        <v>0</v>
      </c>
      <c r="I424" s="664">
        <v>4</v>
      </c>
      <c r="J424" s="664">
        <v>1204.2</v>
      </c>
      <c r="K424" s="677">
        <v>1</v>
      </c>
      <c r="L424" s="664">
        <v>4</v>
      </c>
      <c r="M424" s="665">
        <v>1204.2</v>
      </c>
    </row>
    <row r="425" spans="1:13" ht="14.4" customHeight="1" x14ac:dyDescent="0.3">
      <c r="A425" s="660" t="s">
        <v>3101</v>
      </c>
      <c r="B425" s="661" t="s">
        <v>4552</v>
      </c>
      <c r="C425" s="661" t="s">
        <v>4201</v>
      </c>
      <c r="D425" s="661" t="s">
        <v>4202</v>
      </c>
      <c r="E425" s="661" t="s">
        <v>4200</v>
      </c>
      <c r="F425" s="664"/>
      <c r="G425" s="664"/>
      <c r="H425" s="677">
        <v>0</v>
      </c>
      <c r="I425" s="664">
        <v>2</v>
      </c>
      <c r="J425" s="664">
        <v>499.08</v>
      </c>
      <c r="K425" s="677">
        <v>1</v>
      </c>
      <c r="L425" s="664">
        <v>2</v>
      </c>
      <c r="M425" s="665">
        <v>499.08</v>
      </c>
    </row>
    <row r="426" spans="1:13" ht="14.4" customHeight="1" x14ac:dyDescent="0.3">
      <c r="A426" s="660" t="s">
        <v>3101</v>
      </c>
      <c r="B426" s="661" t="s">
        <v>2976</v>
      </c>
      <c r="C426" s="661" t="s">
        <v>4231</v>
      </c>
      <c r="D426" s="661" t="s">
        <v>1760</v>
      </c>
      <c r="E426" s="661" t="s">
        <v>4232</v>
      </c>
      <c r="F426" s="664"/>
      <c r="G426" s="664"/>
      <c r="H426" s="677"/>
      <c r="I426" s="664">
        <v>1</v>
      </c>
      <c r="J426" s="664">
        <v>0</v>
      </c>
      <c r="K426" s="677"/>
      <c r="L426" s="664">
        <v>1</v>
      </c>
      <c r="M426" s="665">
        <v>0</v>
      </c>
    </row>
    <row r="427" spans="1:13" ht="14.4" customHeight="1" x14ac:dyDescent="0.3">
      <c r="A427" s="660" t="s">
        <v>3101</v>
      </c>
      <c r="B427" s="661" t="s">
        <v>2977</v>
      </c>
      <c r="C427" s="661" t="s">
        <v>1812</v>
      </c>
      <c r="D427" s="661" t="s">
        <v>1813</v>
      </c>
      <c r="E427" s="661" t="s">
        <v>1814</v>
      </c>
      <c r="F427" s="664"/>
      <c r="G427" s="664"/>
      <c r="H427" s="677">
        <v>0</v>
      </c>
      <c r="I427" s="664">
        <v>2</v>
      </c>
      <c r="J427" s="664">
        <v>287.39999999999998</v>
      </c>
      <c r="K427" s="677">
        <v>1</v>
      </c>
      <c r="L427" s="664">
        <v>2</v>
      </c>
      <c r="M427" s="665">
        <v>287.39999999999998</v>
      </c>
    </row>
    <row r="428" spans="1:13" ht="14.4" customHeight="1" x14ac:dyDescent="0.3">
      <c r="A428" s="660" t="s">
        <v>3101</v>
      </c>
      <c r="B428" s="661" t="s">
        <v>2977</v>
      </c>
      <c r="C428" s="661" t="s">
        <v>3933</v>
      </c>
      <c r="D428" s="661" t="s">
        <v>1813</v>
      </c>
      <c r="E428" s="661" t="s">
        <v>3190</v>
      </c>
      <c r="F428" s="664"/>
      <c r="G428" s="664"/>
      <c r="H428" s="677">
        <v>0</v>
      </c>
      <c r="I428" s="664">
        <v>10</v>
      </c>
      <c r="J428" s="664">
        <v>4790.24</v>
      </c>
      <c r="K428" s="677">
        <v>1</v>
      </c>
      <c r="L428" s="664">
        <v>10</v>
      </c>
      <c r="M428" s="665">
        <v>4790.24</v>
      </c>
    </row>
    <row r="429" spans="1:13" ht="14.4" customHeight="1" x14ac:dyDescent="0.3">
      <c r="A429" s="660" t="s">
        <v>3101</v>
      </c>
      <c r="B429" s="661" t="s">
        <v>2977</v>
      </c>
      <c r="C429" s="661" t="s">
        <v>4309</v>
      </c>
      <c r="D429" s="661" t="s">
        <v>4310</v>
      </c>
      <c r="E429" s="661" t="s">
        <v>4311</v>
      </c>
      <c r="F429" s="664">
        <v>4</v>
      </c>
      <c r="G429" s="664">
        <v>268.27999999999997</v>
      </c>
      <c r="H429" s="677">
        <v>1</v>
      </c>
      <c r="I429" s="664"/>
      <c r="J429" s="664"/>
      <c r="K429" s="677">
        <v>0</v>
      </c>
      <c r="L429" s="664">
        <v>4</v>
      </c>
      <c r="M429" s="665">
        <v>268.27999999999997</v>
      </c>
    </row>
    <row r="430" spans="1:13" ht="14.4" customHeight="1" x14ac:dyDescent="0.3">
      <c r="A430" s="660" t="s">
        <v>3101</v>
      </c>
      <c r="B430" s="661" t="s">
        <v>2977</v>
      </c>
      <c r="C430" s="661" t="s">
        <v>4312</v>
      </c>
      <c r="D430" s="661" t="s">
        <v>4313</v>
      </c>
      <c r="E430" s="661" t="s">
        <v>4314</v>
      </c>
      <c r="F430" s="664">
        <v>2</v>
      </c>
      <c r="G430" s="664">
        <v>938.94</v>
      </c>
      <c r="H430" s="677">
        <v>1</v>
      </c>
      <c r="I430" s="664"/>
      <c r="J430" s="664"/>
      <c r="K430" s="677">
        <v>0</v>
      </c>
      <c r="L430" s="664">
        <v>2</v>
      </c>
      <c r="M430" s="665">
        <v>938.94</v>
      </c>
    </row>
    <row r="431" spans="1:13" ht="14.4" customHeight="1" x14ac:dyDescent="0.3">
      <c r="A431" s="660" t="s">
        <v>3101</v>
      </c>
      <c r="B431" s="661" t="s">
        <v>2979</v>
      </c>
      <c r="C431" s="661" t="s">
        <v>4298</v>
      </c>
      <c r="D431" s="661" t="s">
        <v>4299</v>
      </c>
      <c r="E431" s="661" t="s">
        <v>1695</v>
      </c>
      <c r="F431" s="664">
        <v>12</v>
      </c>
      <c r="G431" s="664">
        <v>731.28</v>
      </c>
      <c r="H431" s="677">
        <v>1</v>
      </c>
      <c r="I431" s="664"/>
      <c r="J431" s="664"/>
      <c r="K431" s="677">
        <v>0</v>
      </c>
      <c r="L431" s="664">
        <v>12</v>
      </c>
      <c r="M431" s="665">
        <v>731.28</v>
      </c>
    </row>
    <row r="432" spans="1:13" ht="14.4" customHeight="1" x14ac:dyDescent="0.3">
      <c r="A432" s="660" t="s">
        <v>3101</v>
      </c>
      <c r="B432" s="661" t="s">
        <v>2980</v>
      </c>
      <c r="C432" s="661" t="s">
        <v>3197</v>
      </c>
      <c r="D432" s="661" t="s">
        <v>3198</v>
      </c>
      <c r="E432" s="661" t="s">
        <v>3199</v>
      </c>
      <c r="F432" s="664"/>
      <c r="G432" s="664"/>
      <c r="H432" s="677">
        <v>0</v>
      </c>
      <c r="I432" s="664">
        <v>3</v>
      </c>
      <c r="J432" s="664">
        <v>937.62000000000012</v>
      </c>
      <c r="K432" s="677">
        <v>1</v>
      </c>
      <c r="L432" s="664">
        <v>3</v>
      </c>
      <c r="M432" s="665">
        <v>937.62000000000012</v>
      </c>
    </row>
    <row r="433" spans="1:13" ht="14.4" customHeight="1" x14ac:dyDescent="0.3">
      <c r="A433" s="660" t="s">
        <v>3101</v>
      </c>
      <c r="B433" s="661" t="s">
        <v>2980</v>
      </c>
      <c r="C433" s="661" t="s">
        <v>4119</v>
      </c>
      <c r="D433" s="661" t="s">
        <v>3595</v>
      </c>
      <c r="E433" s="661" t="s">
        <v>2574</v>
      </c>
      <c r="F433" s="664"/>
      <c r="G433" s="664"/>
      <c r="H433" s="677">
        <v>0</v>
      </c>
      <c r="I433" s="664">
        <v>2</v>
      </c>
      <c r="J433" s="664">
        <v>435.3</v>
      </c>
      <c r="K433" s="677">
        <v>1</v>
      </c>
      <c r="L433" s="664">
        <v>2</v>
      </c>
      <c r="M433" s="665">
        <v>435.3</v>
      </c>
    </row>
    <row r="434" spans="1:13" ht="14.4" customHeight="1" x14ac:dyDescent="0.3">
      <c r="A434" s="660" t="s">
        <v>3101</v>
      </c>
      <c r="B434" s="661" t="s">
        <v>2980</v>
      </c>
      <c r="C434" s="661" t="s">
        <v>1743</v>
      </c>
      <c r="D434" s="661" t="s">
        <v>1748</v>
      </c>
      <c r="E434" s="661" t="s">
        <v>1092</v>
      </c>
      <c r="F434" s="664"/>
      <c r="G434" s="664"/>
      <c r="H434" s="677">
        <v>0</v>
      </c>
      <c r="I434" s="664">
        <v>2</v>
      </c>
      <c r="J434" s="664">
        <v>261.18</v>
      </c>
      <c r="K434" s="677">
        <v>1</v>
      </c>
      <c r="L434" s="664">
        <v>2</v>
      </c>
      <c r="M434" s="665">
        <v>261.18</v>
      </c>
    </row>
    <row r="435" spans="1:13" ht="14.4" customHeight="1" x14ac:dyDescent="0.3">
      <c r="A435" s="660" t="s">
        <v>3101</v>
      </c>
      <c r="B435" s="661" t="s">
        <v>2980</v>
      </c>
      <c r="C435" s="661" t="s">
        <v>1747</v>
      </c>
      <c r="D435" s="661" t="s">
        <v>1748</v>
      </c>
      <c r="E435" s="661" t="s">
        <v>2981</v>
      </c>
      <c r="F435" s="664"/>
      <c r="G435" s="664"/>
      <c r="H435" s="677">
        <v>0</v>
      </c>
      <c r="I435" s="664">
        <v>18</v>
      </c>
      <c r="J435" s="664">
        <v>7835.4000000000015</v>
      </c>
      <c r="K435" s="677">
        <v>1</v>
      </c>
      <c r="L435" s="664">
        <v>18</v>
      </c>
      <c r="M435" s="665">
        <v>7835.4000000000015</v>
      </c>
    </row>
    <row r="436" spans="1:13" ht="14.4" customHeight="1" x14ac:dyDescent="0.3">
      <c r="A436" s="660" t="s">
        <v>3101</v>
      </c>
      <c r="B436" s="661" t="s">
        <v>2980</v>
      </c>
      <c r="C436" s="661" t="s">
        <v>1816</v>
      </c>
      <c r="D436" s="661" t="s">
        <v>1821</v>
      </c>
      <c r="E436" s="661" t="s">
        <v>617</v>
      </c>
      <c r="F436" s="664"/>
      <c r="G436" s="664"/>
      <c r="H436" s="677">
        <v>0</v>
      </c>
      <c r="I436" s="664">
        <v>3</v>
      </c>
      <c r="J436" s="664">
        <v>605.64</v>
      </c>
      <c r="K436" s="677">
        <v>1</v>
      </c>
      <c r="L436" s="664">
        <v>3</v>
      </c>
      <c r="M436" s="665">
        <v>605.64</v>
      </c>
    </row>
    <row r="437" spans="1:13" ht="14.4" customHeight="1" x14ac:dyDescent="0.3">
      <c r="A437" s="660" t="s">
        <v>3101</v>
      </c>
      <c r="B437" s="661" t="s">
        <v>2980</v>
      </c>
      <c r="C437" s="661" t="s">
        <v>1820</v>
      </c>
      <c r="D437" s="661" t="s">
        <v>1821</v>
      </c>
      <c r="E437" s="661" t="s">
        <v>2982</v>
      </c>
      <c r="F437" s="664"/>
      <c r="G437" s="664"/>
      <c r="H437" s="677">
        <v>0</v>
      </c>
      <c r="I437" s="664">
        <v>20</v>
      </c>
      <c r="J437" s="664">
        <v>13458.800000000003</v>
      </c>
      <c r="K437" s="677">
        <v>1</v>
      </c>
      <c r="L437" s="664">
        <v>20</v>
      </c>
      <c r="M437" s="665">
        <v>13458.800000000003</v>
      </c>
    </row>
    <row r="438" spans="1:13" ht="14.4" customHeight="1" x14ac:dyDescent="0.3">
      <c r="A438" s="660" t="s">
        <v>3101</v>
      </c>
      <c r="B438" s="661" t="s">
        <v>2980</v>
      </c>
      <c r="C438" s="661" t="s">
        <v>3302</v>
      </c>
      <c r="D438" s="661" t="s">
        <v>3198</v>
      </c>
      <c r="E438" s="661" t="s">
        <v>3199</v>
      </c>
      <c r="F438" s="664"/>
      <c r="G438" s="664"/>
      <c r="H438" s="677">
        <v>0</v>
      </c>
      <c r="I438" s="664">
        <v>3</v>
      </c>
      <c r="J438" s="664">
        <v>937.62000000000012</v>
      </c>
      <c r="K438" s="677">
        <v>1</v>
      </c>
      <c r="L438" s="664">
        <v>3</v>
      </c>
      <c r="M438" s="665">
        <v>937.62000000000012</v>
      </c>
    </row>
    <row r="439" spans="1:13" ht="14.4" customHeight="1" x14ac:dyDescent="0.3">
      <c r="A439" s="660" t="s">
        <v>3101</v>
      </c>
      <c r="B439" s="661" t="s">
        <v>2983</v>
      </c>
      <c r="C439" s="661" t="s">
        <v>3356</v>
      </c>
      <c r="D439" s="661" t="s">
        <v>3357</v>
      </c>
      <c r="E439" s="661" t="s">
        <v>2590</v>
      </c>
      <c r="F439" s="664"/>
      <c r="G439" s="664"/>
      <c r="H439" s="677">
        <v>0</v>
      </c>
      <c r="I439" s="664">
        <v>3</v>
      </c>
      <c r="J439" s="664">
        <v>391.77</v>
      </c>
      <c r="K439" s="677">
        <v>1</v>
      </c>
      <c r="L439" s="664">
        <v>3</v>
      </c>
      <c r="M439" s="665">
        <v>391.77</v>
      </c>
    </row>
    <row r="440" spans="1:13" ht="14.4" customHeight="1" x14ac:dyDescent="0.3">
      <c r="A440" s="660" t="s">
        <v>3101</v>
      </c>
      <c r="B440" s="661" t="s">
        <v>2983</v>
      </c>
      <c r="C440" s="661" t="s">
        <v>4288</v>
      </c>
      <c r="D440" s="661" t="s">
        <v>3357</v>
      </c>
      <c r="E440" s="661" t="s">
        <v>1448</v>
      </c>
      <c r="F440" s="664"/>
      <c r="G440" s="664"/>
      <c r="H440" s="677">
        <v>0</v>
      </c>
      <c r="I440" s="664">
        <v>6</v>
      </c>
      <c r="J440" s="664">
        <v>2350.62</v>
      </c>
      <c r="K440" s="677">
        <v>1</v>
      </c>
      <c r="L440" s="664">
        <v>6</v>
      </c>
      <c r="M440" s="665">
        <v>2350.62</v>
      </c>
    </row>
    <row r="441" spans="1:13" ht="14.4" customHeight="1" x14ac:dyDescent="0.3">
      <c r="A441" s="660" t="s">
        <v>3101</v>
      </c>
      <c r="B441" s="661" t="s">
        <v>2983</v>
      </c>
      <c r="C441" s="661" t="s">
        <v>3272</v>
      </c>
      <c r="D441" s="661" t="s">
        <v>3273</v>
      </c>
      <c r="E441" s="661" t="s">
        <v>1092</v>
      </c>
      <c r="F441" s="664"/>
      <c r="G441" s="664"/>
      <c r="H441" s="677">
        <v>0</v>
      </c>
      <c r="I441" s="664">
        <v>1</v>
      </c>
      <c r="J441" s="664">
        <v>201.88</v>
      </c>
      <c r="K441" s="677">
        <v>1</v>
      </c>
      <c r="L441" s="664">
        <v>1</v>
      </c>
      <c r="M441" s="665">
        <v>201.88</v>
      </c>
    </row>
    <row r="442" spans="1:13" ht="14.4" customHeight="1" x14ac:dyDescent="0.3">
      <c r="A442" s="660" t="s">
        <v>3101</v>
      </c>
      <c r="B442" s="661" t="s">
        <v>2983</v>
      </c>
      <c r="C442" s="661" t="s">
        <v>3926</v>
      </c>
      <c r="D442" s="661" t="s">
        <v>3273</v>
      </c>
      <c r="E442" s="661" t="s">
        <v>3840</v>
      </c>
      <c r="F442" s="664"/>
      <c r="G442" s="664"/>
      <c r="H442" s="677">
        <v>0</v>
      </c>
      <c r="I442" s="664">
        <v>18</v>
      </c>
      <c r="J442" s="664">
        <v>10901.699999999997</v>
      </c>
      <c r="K442" s="677">
        <v>1</v>
      </c>
      <c r="L442" s="664">
        <v>18</v>
      </c>
      <c r="M442" s="665">
        <v>10901.699999999997</v>
      </c>
    </row>
    <row r="443" spans="1:13" ht="14.4" customHeight="1" x14ac:dyDescent="0.3">
      <c r="A443" s="660" t="s">
        <v>3101</v>
      </c>
      <c r="B443" s="661" t="s">
        <v>4541</v>
      </c>
      <c r="C443" s="661" t="s">
        <v>3859</v>
      </c>
      <c r="D443" s="661" t="s">
        <v>3860</v>
      </c>
      <c r="E443" s="661" t="s">
        <v>3861</v>
      </c>
      <c r="F443" s="664"/>
      <c r="G443" s="664"/>
      <c r="H443" s="677">
        <v>0</v>
      </c>
      <c r="I443" s="664">
        <v>1</v>
      </c>
      <c r="J443" s="664">
        <v>581.30999999999995</v>
      </c>
      <c r="K443" s="677">
        <v>1</v>
      </c>
      <c r="L443" s="664">
        <v>1</v>
      </c>
      <c r="M443" s="665">
        <v>581.30999999999995</v>
      </c>
    </row>
    <row r="444" spans="1:13" ht="14.4" customHeight="1" x14ac:dyDescent="0.3">
      <c r="A444" s="660" t="s">
        <v>3101</v>
      </c>
      <c r="B444" s="661" t="s">
        <v>2984</v>
      </c>
      <c r="C444" s="661" t="s">
        <v>2613</v>
      </c>
      <c r="D444" s="661" t="s">
        <v>2614</v>
      </c>
      <c r="E444" s="661" t="s">
        <v>1295</v>
      </c>
      <c r="F444" s="664"/>
      <c r="G444" s="664"/>
      <c r="H444" s="677">
        <v>0</v>
      </c>
      <c r="I444" s="664">
        <v>1</v>
      </c>
      <c r="J444" s="664">
        <v>833.79</v>
      </c>
      <c r="K444" s="677">
        <v>1</v>
      </c>
      <c r="L444" s="664">
        <v>1</v>
      </c>
      <c r="M444" s="665">
        <v>833.79</v>
      </c>
    </row>
    <row r="445" spans="1:13" ht="14.4" customHeight="1" x14ac:dyDescent="0.3">
      <c r="A445" s="660" t="s">
        <v>3101</v>
      </c>
      <c r="B445" s="661" t="s">
        <v>2984</v>
      </c>
      <c r="C445" s="661" t="s">
        <v>1869</v>
      </c>
      <c r="D445" s="661" t="s">
        <v>1870</v>
      </c>
      <c r="E445" s="661" t="s">
        <v>1295</v>
      </c>
      <c r="F445" s="664"/>
      <c r="G445" s="664"/>
      <c r="H445" s="677">
        <v>0</v>
      </c>
      <c r="I445" s="664">
        <v>7</v>
      </c>
      <c r="J445" s="664">
        <v>5410.51</v>
      </c>
      <c r="K445" s="677">
        <v>1</v>
      </c>
      <c r="L445" s="664">
        <v>7</v>
      </c>
      <c r="M445" s="665">
        <v>5410.51</v>
      </c>
    </row>
    <row r="446" spans="1:13" ht="14.4" customHeight="1" x14ac:dyDescent="0.3">
      <c r="A446" s="660" t="s">
        <v>3101</v>
      </c>
      <c r="B446" s="661" t="s">
        <v>2984</v>
      </c>
      <c r="C446" s="661" t="s">
        <v>4120</v>
      </c>
      <c r="D446" s="661" t="s">
        <v>1870</v>
      </c>
      <c r="E446" s="661" t="s">
        <v>1295</v>
      </c>
      <c r="F446" s="664"/>
      <c r="G446" s="664"/>
      <c r="H446" s="677"/>
      <c r="I446" s="664">
        <v>5</v>
      </c>
      <c r="J446" s="664">
        <v>0</v>
      </c>
      <c r="K446" s="677"/>
      <c r="L446" s="664">
        <v>5</v>
      </c>
      <c r="M446" s="665">
        <v>0</v>
      </c>
    </row>
    <row r="447" spans="1:13" ht="14.4" customHeight="1" x14ac:dyDescent="0.3">
      <c r="A447" s="660" t="s">
        <v>3101</v>
      </c>
      <c r="B447" s="661" t="s">
        <v>2984</v>
      </c>
      <c r="C447" s="661" t="s">
        <v>4121</v>
      </c>
      <c r="D447" s="661" t="s">
        <v>1870</v>
      </c>
      <c r="E447" s="661" t="s">
        <v>1170</v>
      </c>
      <c r="F447" s="664"/>
      <c r="G447" s="664"/>
      <c r="H447" s="677">
        <v>0</v>
      </c>
      <c r="I447" s="664">
        <v>4</v>
      </c>
      <c r="J447" s="664">
        <v>1030.56</v>
      </c>
      <c r="K447" s="677">
        <v>1</v>
      </c>
      <c r="L447" s="664">
        <v>4</v>
      </c>
      <c r="M447" s="665">
        <v>1030.56</v>
      </c>
    </row>
    <row r="448" spans="1:13" ht="14.4" customHeight="1" x14ac:dyDescent="0.3">
      <c r="A448" s="660" t="s">
        <v>3101</v>
      </c>
      <c r="B448" s="661" t="s">
        <v>2984</v>
      </c>
      <c r="C448" s="661" t="s">
        <v>3842</v>
      </c>
      <c r="D448" s="661" t="s">
        <v>2614</v>
      </c>
      <c r="E448" s="661" t="s">
        <v>1295</v>
      </c>
      <c r="F448" s="664"/>
      <c r="G448" s="664"/>
      <c r="H448" s="677"/>
      <c r="I448" s="664">
        <v>1</v>
      </c>
      <c r="J448" s="664">
        <v>0</v>
      </c>
      <c r="K448" s="677"/>
      <c r="L448" s="664">
        <v>1</v>
      </c>
      <c r="M448" s="665">
        <v>0</v>
      </c>
    </row>
    <row r="449" spans="1:13" ht="14.4" customHeight="1" x14ac:dyDescent="0.3">
      <c r="A449" s="660" t="s">
        <v>3101</v>
      </c>
      <c r="B449" s="661" t="s">
        <v>2985</v>
      </c>
      <c r="C449" s="661" t="s">
        <v>4307</v>
      </c>
      <c r="D449" s="661" t="s">
        <v>3564</v>
      </c>
      <c r="E449" s="661" t="s">
        <v>4308</v>
      </c>
      <c r="F449" s="664">
        <v>1</v>
      </c>
      <c r="G449" s="664">
        <v>547.16999999999996</v>
      </c>
      <c r="H449" s="677">
        <v>1</v>
      </c>
      <c r="I449" s="664"/>
      <c r="J449" s="664"/>
      <c r="K449" s="677">
        <v>0</v>
      </c>
      <c r="L449" s="664">
        <v>1</v>
      </c>
      <c r="M449" s="665">
        <v>547.16999999999996</v>
      </c>
    </row>
    <row r="450" spans="1:13" ht="14.4" customHeight="1" x14ac:dyDescent="0.3">
      <c r="A450" s="660" t="s">
        <v>3101</v>
      </c>
      <c r="B450" s="661" t="s">
        <v>2993</v>
      </c>
      <c r="C450" s="661" t="s">
        <v>2585</v>
      </c>
      <c r="D450" s="661" t="s">
        <v>619</v>
      </c>
      <c r="E450" s="661" t="s">
        <v>3060</v>
      </c>
      <c r="F450" s="664"/>
      <c r="G450" s="664"/>
      <c r="H450" s="677">
        <v>0</v>
      </c>
      <c r="I450" s="664">
        <v>3</v>
      </c>
      <c r="J450" s="664">
        <v>195.20999999999998</v>
      </c>
      <c r="K450" s="677">
        <v>1</v>
      </c>
      <c r="L450" s="664">
        <v>3</v>
      </c>
      <c r="M450" s="665">
        <v>195.20999999999998</v>
      </c>
    </row>
    <row r="451" spans="1:13" ht="14.4" customHeight="1" x14ac:dyDescent="0.3">
      <c r="A451" s="660" t="s">
        <v>3101</v>
      </c>
      <c r="B451" s="661" t="s">
        <v>2993</v>
      </c>
      <c r="C451" s="661" t="s">
        <v>3236</v>
      </c>
      <c r="D451" s="661" t="s">
        <v>3237</v>
      </c>
      <c r="E451" s="661" t="s">
        <v>3238</v>
      </c>
      <c r="F451" s="664"/>
      <c r="G451" s="664"/>
      <c r="H451" s="677">
        <v>0</v>
      </c>
      <c r="I451" s="664">
        <v>1</v>
      </c>
      <c r="J451" s="664">
        <v>50.57</v>
      </c>
      <c r="K451" s="677">
        <v>1</v>
      </c>
      <c r="L451" s="664">
        <v>1</v>
      </c>
      <c r="M451" s="665">
        <v>50.57</v>
      </c>
    </row>
    <row r="452" spans="1:13" ht="14.4" customHeight="1" x14ac:dyDescent="0.3">
      <c r="A452" s="660" t="s">
        <v>3101</v>
      </c>
      <c r="B452" s="661" t="s">
        <v>2998</v>
      </c>
      <c r="C452" s="661" t="s">
        <v>2001</v>
      </c>
      <c r="D452" s="661" t="s">
        <v>2999</v>
      </c>
      <c r="E452" s="661" t="s">
        <v>3000</v>
      </c>
      <c r="F452" s="664"/>
      <c r="G452" s="664"/>
      <c r="H452" s="677">
        <v>0</v>
      </c>
      <c r="I452" s="664">
        <v>1</v>
      </c>
      <c r="J452" s="664">
        <v>156.86000000000001</v>
      </c>
      <c r="K452" s="677">
        <v>1</v>
      </c>
      <c r="L452" s="664">
        <v>1</v>
      </c>
      <c r="M452" s="665">
        <v>156.86000000000001</v>
      </c>
    </row>
    <row r="453" spans="1:13" ht="14.4" customHeight="1" x14ac:dyDescent="0.3">
      <c r="A453" s="660" t="s">
        <v>3101</v>
      </c>
      <c r="B453" s="661" t="s">
        <v>3007</v>
      </c>
      <c r="C453" s="661" t="s">
        <v>2096</v>
      </c>
      <c r="D453" s="661" t="s">
        <v>2097</v>
      </c>
      <c r="E453" s="661" t="s">
        <v>3008</v>
      </c>
      <c r="F453" s="664"/>
      <c r="G453" s="664"/>
      <c r="H453" s="677">
        <v>0</v>
      </c>
      <c r="I453" s="664">
        <v>2</v>
      </c>
      <c r="J453" s="664">
        <v>368.44</v>
      </c>
      <c r="K453" s="677">
        <v>1</v>
      </c>
      <c r="L453" s="664">
        <v>2</v>
      </c>
      <c r="M453" s="665">
        <v>368.44</v>
      </c>
    </row>
    <row r="454" spans="1:13" ht="14.4" customHeight="1" x14ac:dyDescent="0.3">
      <c r="A454" s="660" t="s">
        <v>3101</v>
      </c>
      <c r="B454" s="661" t="s">
        <v>3007</v>
      </c>
      <c r="C454" s="661" t="s">
        <v>4131</v>
      </c>
      <c r="D454" s="661" t="s">
        <v>4132</v>
      </c>
      <c r="E454" s="661" t="s">
        <v>4133</v>
      </c>
      <c r="F454" s="664"/>
      <c r="G454" s="664"/>
      <c r="H454" s="677">
        <v>0</v>
      </c>
      <c r="I454" s="664">
        <v>1</v>
      </c>
      <c r="J454" s="664">
        <v>103.71</v>
      </c>
      <c r="K454" s="677">
        <v>1</v>
      </c>
      <c r="L454" s="664">
        <v>1</v>
      </c>
      <c r="M454" s="665">
        <v>103.71</v>
      </c>
    </row>
    <row r="455" spans="1:13" ht="14.4" customHeight="1" x14ac:dyDescent="0.3">
      <c r="A455" s="660" t="s">
        <v>3101</v>
      </c>
      <c r="B455" s="661" t="s">
        <v>3013</v>
      </c>
      <c r="C455" s="661" t="s">
        <v>4218</v>
      </c>
      <c r="D455" s="661" t="s">
        <v>3877</v>
      </c>
      <c r="E455" s="661" t="s">
        <v>3014</v>
      </c>
      <c r="F455" s="664">
        <v>1</v>
      </c>
      <c r="G455" s="664">
        <v>116.8</v>
      </c>
      <c r="H455" s="677">
        <v>1</v>
      </c>
      <c r="I455" s="664"/>
      <c r="J455" s="664"/>
      <c r="K455" s="677">
        <v>0</v>
      </c>
      <c r="L455" s="664">
        <v>1</v>
      </c>
      <c r="M455" s="665">
        <v>116.8</v>
      </c>
    </row>
    <row r="456" spans="1:13" ht="14.4" customHeight="1" x14ac:dyDescent="0.3">
      <c r="A456" s="660" t="s">
        <v>3101</v>
      </c>
      <c r="B456" s="661" t="s">
        <v>3064</v>
      </c>
      <c r="C456" s="661" t="s">
        <v>2719</v>
      </c>
      <c r="D456" s="661" t="s">
        <v>2720</v>
      </c>
      <c r="E456" s="661" t="s">
        <v>2721</v>
      </c>
      <c r="F456" s="664"/>
      <c r="G456" s="664"/>
      <c r="H456" s="677">
        <v>0</v>
      </c>
      <c r="I456" s="664">
        <v>3</v>
      </c>
      <c r="J456" s="664">
        <v>666.75</v>
      </c>
      <c r="K456" s="677">
        <v>1</v>
      </c>
      <c r="L456" s="664">
        <v>3</v>
      </c>
      <c r="M456" s="665">
        <v>666.75</v>
      </c>
    </row>
    <row r="457" spans="1:13" ht="14.4" customHeight="1" x14ac:dyDescent="0.3">
      <c r="A457" s="660" t="s">
        <v>3101</v>
      </c>
      <c r="B457" s="661" t="s">
        <v>3015</v>
      </c>
      <c r="C457" s="661" t="s">
        <v>3994</v>
      </c>
      <c r="D457" s="661" t="s">
        <v>3995</v>
      </c>
      <c r="E457" s="661" t="s">
        <v>3996</v>
      </c>
      <c r="F457" s="664"/>
      <c r="G457" s="664"/>
      <c r="H457" s="677">
        <v>0</v>
      </c>
      <c r="I457" s="664">
        <v>2</v>
      </c>
      <c r="J457" s="664">
        <v>308.02</v>
      </c>
      <c r="K457" s="677">
        <v>1</v>
      </c>
      <c r="L457" s="664">
        <v>2</v>
      </c>
      <c r="M457" s="665">
        <v>308.02</v>
      </c>
    </row>
    <row r="458" spans="1:13" ht="14.4" customHeight="1" x14ac:dyDescent="0.3">
      <c r="A458" s="660" t="s">
        <v>3101</v>
      </c>
      <c r="B458" s="661" t="s">
        <v>3027</v>
      </c>
      <c r="C458" s="661" t="s">
        <v>1623</v>
      </c>
      <c r="D458" s="661" t="s">
        <v>1624</v>
      </c>
      <c r="E458" s="661" t="s">
        <v>3028</v>
      </c>
      <c r="F458" s="664"/>
      <c r="G458" s="664"/>
      <c r="H458" s="677">
        <v>0</v>
      </c>
      <c r="I458" s="664">
        <v>2</v>
      </c>
      <c r="J458" s="664">
        <v>101.24</v>
      </c>
      <c r="K458" s="677">
        <v>1</v>
      </c>
      <c r="L458" s="664">
        <v>2</v>
      </c>
      <c r="M458" s="665">
        <v>101.24</v>
      </c>
    </row>
    <row r="459" spans="1:13" ht="14.4" customHeight="1" x14ac:dyDescent="0.3">
      <c r="A459" s="660" t="s">
        <v>3101</v>
      </c>
      <c r="B459" s="661" t="s">
        <v>3027</v>
      </c>
      <c r="C459" s="661" t="s">
        <v>4075</v>
      </c>
      <c r="D459" s="661" t="s">
        <v>4076</v>
      </c>
      <c r="E459" s="661" t="s">
        <v>4077</v>
      </c>
      <c r="F459" s="664">
        <v>4</v>
      </c>
      <c r="G459" s="664">
        <v>257.42</v>
      </c>
      <c r="H459" s="677">
        <v>1</v>
      </c>
      <c r="I459" s="664"/>
      <c r="J459" s="664"/>
      <c r="K459" s="677">
        <v>0</v>
      </c>
      <c r="L459" s="664">
        <v>4</v>
      </c>
      <c r="M459" s="665">
        <v>257.42</v>
      </c>
    </row>
    <row r="460" spans="1:13" ht="14.4" customHeight="1" x14ac:dyDescent="0.3">
      <c r="A460" s="660" t="s">
        <v>3101</v>
      </c>
      <c r="B460" s="661" t="s">
        <v>4553</v>
      </c>
      <c r="C460" s="661" t="s">
        <v>1130</v>
      </c>
      <c r="D460" s="661" t="s">
        <v>1131</v>
      </c>
      <c r="E460" s="661" t="s">
        <v>1132</v>
      </c>
      <c r="F460" s="664"/>
      <c r="G460" s="664"/>
      <c r="H460" s="677">
        <v>0</v>
      </c>
      <c r="I460" s="664">
        <v>3</v>
      </c>
      <c r="J460" s="664">
        <v>285.75</v>
      </c>
      <c r="K460" s="677">
        <v>1</v>
      </c>
      <c r="L460" s="664">
        <v>3</v>
      </c>
      <c r="M460" s="665">
        <v>285.75</v>
      </c>
    </row>
    <row r="461" spans="1:13" ht="14.4" customHeight="1" x14ac:dyDescent="0.3">
      <c r="A461" s="660" t="s">
        <v>3101</v>
      </c>
      <c r="B461" s="661" t="s">
        <v>4554</v>
      </c>
      <c r="C461" s="661" t="s">
        <v>4322</v>
      </c>
      <c r="D461" s="661" t="s">
        <v>4323</v>
      </c>
      <c r="E461" s="661" t="s">
        <v>4324</v>
      </c>
      <c r="F461" s="664">
        <v>4</v>
      </c>
      <c r="G461" s="664">
        <v>1257.3599999999999</v>
      </c>
      <c r="H461" s="677">
        <v>1</v>
      </c>
      <c r="I461" s="664"/>
      <c r="J461" s="664"/>
      <c r="K461" s="677">
        <v>0</v>
      </c>
      <c r="L461" s="664">
        <v>4</v>
      </c>
      <c r="M461" s="665">
        <v>1257.3599999999999</v>
      </c>
    </row>
    <row r="462" spans="1:13" ht="14.4" customHeight="1" x14ac:dyDescent="0.3">
      <c r="A462" s="660" t="s">
        <v>3101</v>
      </c>
      <c r="B462" s="661" t="s">
        <v>4554</v>
      </c>
      <c r="C462" s="661" t="s">
        <v>4325</v>
      </c>
      <c r="D462" s="661" t="s">
        <v>4326</v>
      </c>
      <c r="E462" s="661" t="s">
        <v>3511</v>
      </c>
      <c r="F462" s="664"/>
      <c r="G462" s="664"/>
      <c r="H462" s="677">
        <v>0</v>
      </c>
      <c r="I462" s="664">
        <v>2</v>
      </c>
      <c r="J462" s="664">
        <v>327.45999999999998</v>
      </c>
      <c r="K462" s="677">
        <v>1</v>
      </c>
      <c r="L462" s="664">
        <v>2</v>
      </c>
      <c r="M462" s="665">
        <v>327.45999999999998</v>
      </c>
    </row>
    <row r="463" spans="1:13" ht="14.4" customHeight="1" x14ac:dyDescent="0.3">
      <c r="A463" s="660" t="s">
        <v>3101</v>
      </c>
      <c r="B463" s="661" t="s">
        <v>4554</v>
      </c>
      <c r="C463" s="661" t="s">
        <v>4327</v>
      </c>
      <c r="D463" s="661" t="s">
        <v>4328</v>
      </c>
      <c r="E463" s="661" t="s">
        <v>3164</v>
      </c>
      <c r="F463" s="664">
        <v>1</v>
      </c>
      <c r="G463" s="664">
        <v>98.23</v>
      </c>
      <c r="H463" s="677">
        <v>1</v>
      </c>
      <c r="I463" s="664"/>
      <c r="J463" s="664"/>
      <c r="K463" s="677">
        <v>0</v>
      </c>
      <c r="L463" s="664">
        <v>1</v>
      </c>
      <c r="M463" s="665">
        <v>98.23</v>
      </c>
    </row>
    <row r="464" spans="1:13" ht="14.4" customHeight="1" x14ac:dyDescent="0.3">
      <c r="A464" s="660" t="s">
        <v>3101</v>
      </c>
      <c r="B464" s="661" t="s">
        <v>4542</v>
      </c>
      <c r="C464" s="661" t="s">
        <v>4304</v>
      </c>
      <c r="D464" s="661" t="s">
        <v>4305</v>
      </c>
      <c r="E464" s="661" t="s">
        <v>4306</v>
      </c>
      <c r="F464" s="664">
        <v>4</v>
      </c>
      <c r="G464" s="664">
        <v>0</v>
      </c>
      <c r="H464" s="677"/>
      <c r="I464" s="664"/>
      <c r="J464" s="664"/>
      <c r="K464" s="677"/>
      <c r="L464" s="664">
        <v>4</v>
      </c>
      <c r="M464" s="665">
        <v>0</v>
      </c>
    </row>
    <row r="465" spans="1:13" ht="14.4" customHeight="1" x14ac:dyDescent="0.3">
      <c r="A465" s="660" t="s">
        <v>3101</v>
      </c>
      <c r="B465" s="661" t="s">
        <v>3034</v>
      </c>
      <c r="C465" s="661" t="s">
        <v>3194</v>
      </c>
      <c r="D465" s="661" t="s">
        <v>3195</v>
      </c>
      <c r="E465" s="661" t="s">
        <v>3196</v>
      </c>
      <c r="F465" s="664">
        <v>2</v>
      </c>
      <c r="G465" s="664">
        <v>21.46</v>
      </c>
      <c r="H465" s="677">
        <v>1</v>
      </c>
      <c r="I465" s="664"/>
      <c r="J465" s="664"/>
      <c r="K465" s="677">
        <v>0</v>
      </c>
      <c r="L465" s="664">
        <v>2</v>
      </c>
      <c r="M465" s="665">
        <v>21.46</v>
      </c>
    </row>
    <row r="466" spans="1:13" ht="14.4" customHeight="1" x14ac:dyDescent="0.3">
      <c r="A466" s="660" t="s">
        <v>3101</v>
      </c>
      <c r="B466" s="661" t="s">
        <v>3034</v>
      </c>
      <c r="C466" s="661" t="s">
        <v>1737</v>
      </c>
      <c r="D466" s="661" t="s">
        <v>3035</v>
      </c>
      <c r="E466" s="661" t="s">
        <v>3036</v>
      </c>
      <c r="F466" s="664"/>
      <c r="G466" s="664"/>
      <c r="H466" s="677">
        <v>0</v>
      </c>
      <c r="I466" s="664">
        <v>1</v>
      </c>
      <c r="J466" s="664">
        <v>6.98</v>
      </c>
      <c r="K466" s="677">
        <v>1</v>
      </c>
      <c r="L466" s="664">
        <v>1</v>
      </c>
      <c r="M466" s="665">
        <v>6.98</v>
      </c>
    </row>
    <row r="467" spans="1:13" ht="14.4" customHeight="1" x14ac:dyDescent="0.3">
      <c r="A467" s="660" t="s">
        <v>3101</v>
      </c>
      <c r="B467" s="661" t="s">
        <v>3034</v>
      </c>
      <c r="C467" s="661" t="s">
        <v>4105</v>
      </c>
      <c r="D467" s="661" t="s">
        <v>4106</v>
      </c>
      <c r="E467" s="661" t="s">
        <v>3196</v>
      </c>
      <c r="F467" s="664"/>
      <c r="G467" s="664"/>
      <c r="H467" s="677">
        <v>0</v>
      </c>
      <c r="I467" s="664">
        <v>5</v>
      </c>
      <c r="J467" s="664">
        <v>53.650000000000006</v>
      </c>
      <c r="K467" s="677">
        <v>1</v>
      </c>
      <c r="L467" s="664">
        <v>5</v>
      </c>
      <c r="M467" s="665">
        <v>53.650000000000006</v>
      </c>
    </row>
    <row r="468" spans="1:13" ht="14.4" customHeight="1" x14ac:dyDescent="0.3">
      <c r="A468" s="660" t="s">
        <v>3101</v>
      </c>
      <c r="B468" s="661" t="s">
        <v>3034</v>
      </c>
      <c r="C468" s="661" t="s">
        <v>4107</v>
      </c>
      <c r="D468" s="661" t="s">
        <v>4108</v>
      </c>
      <c r="E468" s="661" t="s">
        <v>3777</v>
      </c>
      <c r="F468" s="664"/>
      <c r="G468" s="664"/>
      <c r="H468" s="677">
        <v>0</v>
      </c>
      <c r="I468" s="664">
        <v>4</v>
      </c>
      <c r="J468" s="664">
        <v>70.760000000000005</v>
      </c>
      <c r="K468" s="677">
        <v>1</v>
      </c>
      <c r="L468" s="664">
        <v>4</v>
      </c>
      <c r="M468" s="665">
        <v>70.760000000000005</v>
      </c>
    </row>
    <row r="469" spans="1:13" ht="14.4" customHeight="1" x14ac:dyDescent="0.3">
      <c r="A469" s="660" t="s">
        <v>3101</v>
      </c>
      <c r="B469" s="661" t="s">
        <v>3039</v>
      </c>
      <c r="C469" s="661" t="s">
        <v>4143</v>
      </c>
      <c r="D469" s="661" t="s">
        <v>4144</v>
      </c>
      <c r="E469" s="661" t="s">
        <v>2981</v>
      </c>
      <c r="F469" s="664">
        <v>1</v>
      </c>
      <c r="G469" s="664">
        <v>720.54</v>
      </c>
      <c r="H469" s="677">
        <v>1</v>
      </c>
      <c r="I469" s="664"/>
      <c r="J469" s="664"/>
      <c r="K469" s="677">
        <v>0</v>
      </c>
      <c r="L469" s="664">
        <v>1</v>
      </c>
      <c r="M469" s="665">
        <v>720.54</v>
      </c>
    </row>
    <row r="470" spans="1:13" ht="14.4" customHeight="1" x14ac:dyDescent="0.3">
      <c r="A470" s="660" t="s">
        <v>3101</v>
      </c>
      <c r="B470" s="661" t="s">
        <v>3039</v>
      </c>
      <c r="C470" s="661" t="s">
        <v>4147</v>
      </c>
      <c r="D470" s="661" t="s">
        <v>4146</v>
      </c>
      <c r="E470" s="661" t="s">
        <v>1092</v>
      </c>
      <c r="F470" s="664">
        <v>3</v>
      </c>
      <c r="G470" s="664">
        <v>648.48</v>
      </c>
      <c r="H470" s="677">
        <v>1</v>
      </c>
      <c r="I470" s="664"/>
      <c r="J470" s="664"/>
      <c r="K470" s="677">
        <v>0</v>
      </c>
      <c r="L470" s="664">
        <v>3</v>
      </c>
      <c r="M470" s="665">
        <v>648.48</v>
      </c>
    </row>
    <row r="471" spans="1:13" ht="14.4" customHeight="1" x14ac:dyDescent="0.3">
      <c r="A471" s="660" t="s">
        <v>3101</v>
      </c>
      <c r="B471" s="661" t="s">
        <v>3039</v>
      </c>
      <c r="C471" s="661" t="s">
        <v>1791</v>
      </c>
      <c r="D471" s="661" t="s">
        <v>1792</v>
      </c>
      <c r="E471" s="661" t="s">
        <v>3040</v>
      </c>
      <c r="F471" s="664"/>
      <c r="G471" s="664"/>
      <c r="H471" s="677">
        <v>0</v>
      </c>
      <c r="I471" s="664">
        <v>3</v>
      </c>
      <c r="J471" s="664">
        <v>486.39</v>
      </c>
      <c r="K471" s="677">
        <v>1</v>
      </c>
      <c r="L471" s="664">
        <v>3</v>
      </c>
      <c r="M471" s="665">
        <v>486.39</v>
      </c>
    </row>
    <row r="472" spans="1:13" ht="14.4" customHeight="1" x14ac:dyDescent="0.3">
      <c r="A472" s="660" t="s">
        <v>3101</v>
      </c>
      <c r="B472" s="661" t="s">
        <v>3039</v>
      </c>
      <c r="C472" s="661" t="s">
        <v>4145</v>
      </c>
      <c r="D472" s="661" t="s">
        <v>4146</v>
      </c>
      <c r="E472" s="661" t="s">
        <v>1092</v>
      </c>
      <c r="F472" s="664">
        <v>3</v>
      </c>
      <c r="G472" s="664">
        <v>648.48</v>
      </c>
      <c r="H472" s="677">
        <v>1</v>
      </c>
      <c r="I472" s="664"/>
      <c r="J472" s="664"/>
      <c r="K472" s="677">
        <v>0</v>
      </c>
      <c r="L472" s="664">
        <v>3</v>
      </c>
      <c r="M472" s="665">
        <v>648.48</v>
      </c>
    </row>
    <row r="473" spans="1:13" ht="14.4" customHeight="1" x14ac:dyDescent="0.3">
      <c r="A473" s="660" t="s">
        <v>3101</v>
      </c>
      <c r="B473" s="661" t="s">
        <v>3041</v>
      </c>
      <c r="C473" s="661" t="s">
        <v>1882</v>
      </c>
      <c r="D473" s="661" t="s">
        <v>3042</v>
      </c>
      <c r="E473" s="661" t="s">
        <v>3043</v>
      </c>
      <c r="F473" s="664"/>
      <c r="G473" s="664"/>
      <c r="H473" s="677">
        <v>0</v>
      </c>
      <c r="I473" s="664">
        <v>3</v>
      </c>
      <c r="J473" s="664">
        <v>532.29999999999995</v>
      </c>
      <c r="K473" s="677">
        <v>1</v>
      </c>
      <c r="L473" s="664">
        <v>3</v>
      </c>
      <c r="M473" s="665">
        <v>532.29999999999995</v>
      </c>
    </row>
    <row r="474" spans="1:13" ht="14.4" customHeight="1" x14ac:dyDescent="0.3">
      <c r="A474" s="660" t="s">
        <v>3101</v>
      </c>
      <c r="B474" s="661" t="s">
        <v>4549</v>
      </c>
      <c r="C474" s="661" t="s">
        <v>4167</v>
      </c>
      <c r="D474" s="661" t="s">
        <v>3621</v>
      </c>
      <c r="E474" s="661" t="s">
        <v>4168</v>
      </c>
      <c r="F474" s="664">
        <v>1</v>
      </c>
      <c r="G474" s="664">
        <v>0</v>
      </c>
      <c r="H474" s="677"/>
      <c r="I474" s="664"/>
      <c r="J474" s="664"/>
      <c r="K474" s="677"/>
      <c r="L474" s="664">
        <v>1</v>
      </c>
      <c r="M474" s="665">
        <v>0</v>
      </c>
    </row>
    <row r="475" spans="1:13" ht="14.4" customHeight="1" x14ac:dyDescent="0.3">
      <c r="A475" s="660" t="s">
        <v>3101</v>
      </c>
      <c r="B475" s="661" t="s">
        <v>4549</v>
      </c>
      <c r="C475" s="661" t="s">
        <v>4169</v>
      </c>
      <c r="D475" s="661" t="s">
        <v>4170</v>
      </c>
      <c r="E475" s="661" t="s">
        <v>1448</v>
      </c>
      <c r="F475" s="664">
        <v>1</v>
      </c>
      <c r="G475" s="664">
        <v>697.3</v>
      </c>
      <c r="H475" s="677">
        <v>1</v>
      </c>
      <c r="I475" s="664"/>
      <c r="J475" s="664"/>
      <c r="K475" s="677">
        <v>0</v>
      </c>
      <c r="L475" s="664">
        <v>1</v>
      </c>
      <c r="M475" s="665">
        <v>697.3</v>
      </c>
    </row>
    <row r="476" spans="1:13" ht="14.4" customHeight="1" x14ac:dyDescent="0.3">
      <c r="A476" s="660" t="s">
        <v>3101</v>
      </c>
      <c r="B476" s="661" t="s">
        <v>4549</v>
      </c>
      <c r="C476" s="661" t="s">
        <v>4171</v>
      </c>
      <c r="D476" s="661" t="s">
        <v>4172</v>
      </c>
      <c r="E476" s="661" t="s">
        <v>2590</v>
      </c>
      <c r="F476" s="664"/>
      <c r="G476" s="664"/>
      <c r="H476" s="677">
        <v>0</v>
      </c>
      <c r="I476" s="664">
        <v>2</v>
      </c>
      <c r="J476" s="664">
        <v>464.88</v>
      </c>
      <c r="K476" s="677">
        <v>1</v>
      </c>
      <c r="L476" s="664">
        <v>2</v>
      </c>
      <c r="M476" s="665">
        <v>464.88</v>
      </c>
    </row>
    <row r="477" spans="1:13" ht="14.4" customHeight="1" x14ac:dyDescent="0.3">
      <c r="A477" s="660" t="s">
        <v>3101</v>
      </c>
      <c r="B477" s="661" t="s">
        <v>4549</v>
      </c>
      <c r="C477" s="661" t="s">
        <v>4173</v>
      </c>
      <c r="D477" s="661" t="s">
        <v>3621</v>
      </c>
      <c r="E477" s="661" t="s">
        <v>4174</v>
      </c>
      <c r="F477" s="664">
        <v>4</v>
      </c>
      <c r="G477" s="664">
        <v>807</v>
      </c>
      <c r="H477" s="677">
        <v>1</v>
      </c>
      <c r="I477" s="664"/>
      <c r="J477" s="664"/>
      <c r="K477" s="677">
        <v>0</v>
      </c>
      <c r="L477" s="664">
        <v>4</v>
      </c>
      <c r="M477" s="665">
        <v>807</v>
      </c>
    </row>
    <row r="478" spans="1:13" ht="14.4" customHeight="1" x14ac:dyDescent="0.3">
      <c r="A478" s="660" t="s">
        <v>3101</v>
      </c>
      <c r="B478" s="661" t="s">
        <v>4549</v>
      </c>
      <c r="C478" s="661" t="s">
        <v>3731</v>
      </c>
      <c r="D478" s="661" t="s">
        <v>3732</v>
      </c>
      <c r="E478" s="661" t="s">
        <v>1586</v>
      </c>
      <c r="F478" s="664">
        <v>1</v>
      </c>
      <c r="G478" s="664">
        <v>216.94</v>
      </c>
      <c r="H478" s="677">
        <v>1</v>
      </c>
      <c r="I478" s="664"/>
      <c r="J478" s="664"/>
      <c r="K478" s="677">
        <v>0</v>
      </c>
      <c r="L478" s="664">
        <v>1</v>
      </c>
      <c r="M478" s="665">
        <v>216.94</v>
      </c>
    </row>
    <row r="479" spans="1:13" ht="14.4" customHeight="1" x14ac:dyDescent="0.3">
      <c r="A479" s="660" t="s">
        <v>3101</v>
      </c>
      <c r="B479" s="661" t="s">
        <v>3044</v>
      </c>
      <c r="C479" s="661" t="s">
        <v>1799</v>
      </c>
      <c r="D479" s="661" t="s">
        <v>1800</v>
      </c>
      <c r="E479" s="661" t="s">
        <v>3045</v>
      </c>
      <c r="F479" s="664"/>
      <c r="G479" s="664"/>
      <c r="H479" s="677">
        <v>0</v>
      </c>
      <c r="I479" s="664">
        <v>1</v>
      </c>
      <c r="J479" s="664">
        <v>94.8</v>
      </c>
      <c r="K479" s="677">
        <v>1</v>
      </c>
      <c r="L479" s="664">
        <v>1</v>
      </c>
      <c r="M479" s="665">
        <v>94.8</v>
      </c>
    </row>
    <row r="480" spans="1:13" ht="14.4" customHeight="1" x14ac:dyDescent="0.3">
      <c r="A480" s="660" t="s">
        <v>3101</v>
      </c>
      <c r="B480" s="661" t="s">
        <v>4555</v>
      </c>
      <c r="C480" s="661" t="s">
        <v>4356</v>
      </c>
      <c r="D480" s="661" t="s">
        <v>4357</v>
      </c>
      <c r="E480" s="661" t="s">
        <v>4358</v>
      </c>
      <c r="F480" s="664"/>
      <c r="G480" s="664"/>
      <c r="H480" s="677">
        <v>0</v>
      </c>
      <c r="I480" s="664">
        <v>3</v>
      </c>
      <c r="J480" s="664">
        <v>3928.44</v>
      </c>
      <c r="K480" s="677">
        <v>1</v>
      </c>
      <c r="L480" s="664">
        <v>3</v>
      </c>
      <c r="M480" s="665">
        <v>3928.44</v>
      </c>
    </row>
    <row r="481" spans="1:13" ht="14.4" customHeight="1" x14ac:dyDescent="0.3">
      <c r="A481" s="660" t="s">
        <v>3101</v>
      </c>
      <c r="B481" s="661" t="s">
        <v>3046</v>
      </c>
      <c r="C481" s="661" t="s">
        <v>4134</v>
      </c>
      <c r="D481" s="661" t="s">
        <v>4135</v>
      </c>
      <c r="E481" s="661" t="s">
        <v>4130</v>
      </c>
      <c r="F481" s="664">
        <v>1</v>
      </c>
      <c r="G481" s="664">
        <v>0</v>
      </c>
      <c r="H481" s="677"/>
      <c r="I481" s="664"/>
      <c r="J481" s="664"/>
      <c r="K481" s="677"/>
      <c r="L481" s="664">
        <v>1</v>
      </c>
      <c r="M481" s="665">
        <v>0</v>
      </c>
    </row>
    <row r="482" spans="1:13" ht="14.4" customHeight="1" x14ac:dyDescent="0.3">
      <c r="A482" s="660" t="s">
        <v>3102</v>
      </c>
      <c r="B482" s="661" t="s">
        <v>2932</v>
      </c>
      <c r="C482" s="661" t="s">
        <v>1648</v>
      </c>
      <c r="D482" s="661" t="s">
        <v>2933</v>
      </c>
      <c r="E482" s="661" t="s">
        <v>2935</v>
      </c>
      <c r="F482" s="664"/>
      <c r="G482" s="664"/>
      <c r="H482" s="677">
        <v>0</v>
      </c>
      <c r="I482" s="664">
        <v>1</v>
      </c>
      <c r="J482" s="664">
        <v>195.92</v>
      </c>
      <c r="K482" s="677">
        <v>1</v>
      </c>
      <c r="L482" s="664">
        <v>1</v>
      </c>
      <c r="M482" s="665">
        <v>195.92</v>
      </c>
    </row>
    <row r="483" spans="1:13" ht="14.4" customHeight="1" x14ac:dyDescent="0.3">
      <c r="A483" s="660" t="s">
        <v>3102</v>
      </c>
      <c r="B483" s="661" t="s">
        <v>2949</v>
      </c>
      <c r="C483" s="661" t="s">
        <v>3827</v>
      </c>
      <c r="D483" s="661" t="s">
        <v>3298</v>
      </c>
      <c r="E483" s="661" t="s">
        <v>1160</v>
      </c>
      <c r="F483" s="664"/>
      <c r="G483" s="664"/>
      <c r="H483" s="677">
        <v>0</v>
      </c>
      <c r="I483" s="664">
        <v>1</v>
      </c>
      <c r="J483" s="664">
        <v>193.14</v>
      </c>
      <c r="K483" s="677">
        <v>1</v>
      </c>
      <c r="L483" s="664">
        <v>1</v>
      </c>
      <c r="M483" s="665">
        <v>193.14</v>
      </c>
    </row>
    <row r="484" spans="1:13" ht="14.4" customHeight="1" x14ac:dyDescent="0.3">
      <c r="A484" s="660" t="s">
        <v>3102</v>
      </c>
      <c r="B484" s="661" t="s">
        <v>2949</v>
      </c>
      <c r="C484" s="661" t="s">
        <v>1751</v>
      </c>
      <c r="D484" s="661" t="s">
        <v>2952</v>
      </c>
      <c r="E484" s="661" t="s">
        <v>1160</v>
      </c>
      <c r="F484" s="664"/>
      <c r="G484" s="664"/>
      <c r="H484" s="677">
        <v>0</v>
      </c>
      <c r="I484" s="664">
        <v>1</v>
      </c>
      <c r="J484" s="664">
        <v>193.14</v>
      </c>
      <c r="K484" s="677">
        <v>1</v>
      </c>
      <c r="L484" s="664">
        <v>1</v>
      </c>
      <c r="M484" s="665">
        <v>193.14</v>
      </c>
    </row>
    <row r="485" spans="1:13" ht="14.4" customHeight="1" x14ac:dyDescent="0.3">
      <c r="A485" s="660" t="s">
        <v>3102</v>
      </c>
      <c r="B485" s="661" t="s">
        <v>2953</v>
      </c>
      <c r="C485" s="661" t="s">
        <v>3507</v>
      </c>
      <c r="D485" s="661" t="s">
        <v>1717</v>
      </c>
      <c r="E485" s="661" t="s">
        <v>3508</v>
      </c>
      <c r="F485" s="664"/>
      <c r="G485" s="664"/>
      <c r="H485" s="677">
        <v>0</v>
      </c>
      <c r="I485" s="664">
        <v>2</v>
      </c>
      <c r="J485" s="664">
        <v>699.88</v>
      </c>
      <c r="K485" s="677">
        <v>1</v>
      </c>
      <c r="L485" s="664">
        <v>2</v>
      </c>
      <c r="M485" s="665">
        <v>699.88</v>
      </c>
    </row>
    <row r="486" spans="1:13" ht="14.4" customHeight="1" x14ac:dyDescent="0.3">
      <c r="A486" s="660" t="s">
        <v>3102</v>
      </c>
      <c r="B486" s="661" t="s">
        <v>2954</v>
      </c>
      <c r="C486" s="661" t="s">
        <v>1909</v>
      </c>
      <c r="D486" s="661" t="s">
        <v>1910</v>
      </c>
      <c r="E486" s="661" t="s">
        <v>1911</v>
      </c>
      <c r="F486" s="664"/>
      <c r="G486" s="664"/>
      <c r="H486" s="677">
        <v>0</v>
      </c>
      <c r="I486" s="664">
        <v>1</v>
      </c>
      <c r="J486" s="664">
        <v>387.2</v>
      </c>
      <c r="K486" s="677">
        <v>1</v>
      </c>
      <c r="L486" s="664">
        <v>1</v>
      </c>
      <c r="M486" s="665">
        <v>387.2</v>
      </c>
    </row>
    <row r="487" spans="1:13" ht="14.4" customHeight="1" x14ac:dyDescent="0.3">
      <c r="A487" s="660" t="s">
        <v>3102</v>
      </c>
      <c r="B487" s="661" t="s">
        <v>2954</v>
      </c>
      <c r="C487" s="661" t="s">
        <v>3745</v>
      </c>
      <c r="D487" s="661" t="s">
        <v>3464</v>
      </c>
      <c r="E487" s="661" t="s">
        <v>1911</v>
      </c>
      <c r="F487" s="664">
        <v>1</v>
      </c>
      <c r="G487" s="664">
        <v>0</v>
      </c>
      <c r="H487" s="677"/>
      <c r="I487" s="664"/>
      <c r="J487" s="664"/>
      <c r="K487" s="677"/>
      <c r="L487" s="664">
        <v>1</v>
      </c>
      <c r="M487" s="665">
        <v>0</v>
      </c>
    </row>
    <row r="488" spans="1:13" ht="14.4" customHeight="1" x14ac:dyDescent="0.3">
      <c r="A488" s="660" t="s">
        <v>3102</v>
      </c>
      <c r="B488" s="661" t="s">
        <v>2954</v>
      </c>
      <c r="C488" s="661" t="s">
        <v>3229</v>
      </c>
      <c r="D488" s="661" t="s">
        <v>1910</v>
      </c>
      <c r="E488" s="661" t="s">
        <v>3230</v>
      </c>
      <c r="F488" s="664"/>
      <c r="G488" s="664"/>
      <c r="H488" s="677">
        <v>0</v>
      </c>
      <c r="I488" s="664">
        <v>2</v>
      </c>
      <c r="J488" s="664">
        <v>390.72</v>
      </c>
      <c r="K488" s="677">
        <v>1</v>
      </c>
      <c r="L488" s="664">
        <v>2</v>
      </c>
      <c r="M488" s="665">
        <v>390.72</v>
      </c>
    </row>
    <row r="489" spans="1:13" ht="14.4" customHeight="1" x14ac:dyDescent="0.3">
      <c r="A489" s="660" t="s">
        <v>3102</v>
      </c>
      <c r="B489" s="661" t="s">
        <v>2959</v>
      </c>
      <c r="C489" s="661" t="s">
        <v>1627</v>
      </c>
      <c r="D489" s="661" t="s">
        <v>1628</v>
      </c>
      <c r="E489" s="661" t="s">
        <v>2960</v>
      </c>
      <c r="F489" s="664"/>
      <c r="G489" s="664"/>
      <c r="H489" s="677">
        <v>0</v>
      </c>
      <c r="I489" s="664">
        <v>3</v>
      </c>
      <c r="J489" s="664">
        <v>225.84</v>
      </c>
      <c r="K489" s="677">
        <v>1</v>
      </c>
      <c r="L489" s="664">
        <v>3</v>
      </c>
      <c r="M489" s="665">
        <v>225.84</v>
      </c>
    </row>
    <row r="490" spans="1:13" ht="14.4" customHeight="1" x14ac:dyDescent="0.3">
      <c r="A490" s="660" t="s">
        <v>3102</v>
      </c>
      <c r="B490" s="661" t="s">
        <v>2959</v>
      </c>
      <c r="C490" s="661" t="s">
        <v>1631</v>
      </c>
      <c r="D490" s="661" t="s">
        <v>1628</v>
      </c>
      <c r="E490" s="661" t="s">
        <v>2961</v>
      </c>
      <c r="F490" s="664"/>
      <c r="G490" s="664"/>
      <c r="H490" s="677">
        <v>0</v>
      </c>
      <c r="I490" s="664">
        <v>1</v>
      </c>
      <c r="J490" s="664">
        <v>150.55000000000001</v>
      </c>
      <c r="K490" s="677">
        <v>1</v>
      </c>
      <c r="L490" s="664">
        <v>1</v>
      </c>
      <c r="M490" s="665">
        <v>150.55000000000001</v>
      </c>
    </row>
    <row r="491" spans="1:13" ht="14.4" customHeight="1" x14ac:dyDescent="0.3">
      <c r="A491" s="660" t="s">
        <v>3102</v>
      </c>
      <c r="B491" s="661" t="s">
        <v>2965</v>
      </c>
      <c r="C491" s="661" t="s">
        <v>1684</v>
      </c>
      <c r="D491" s="661" t="s">
        <v>631</v>
      </c>
      <c r="E491" s="661" t="s">
        <v>1082</v>
      </c>
      <c r="F491" s="664"/>
      <c r="G491" s="664"/>
      <c r="H491" s="677">
        <v>0</v>
      </c>
      <c r="I491" s="664">
        <v>4</v>
      </c>
      <c r="J491" s="664">
        <v>179.56</v>
      </c>
      <c r="K491" s="677">
        <v>1</v>
      </c>
      <c r="L491" s="664">
        <v>4</v>
      </c>
      <c r="M491" s="665">
        <v>179.56</v>
      </c>
    </row>
    <row r="492" spans="1:13" ht="14.4" customHeight="1" x14ac:dyDescent="0.3">
      <c r="A492" s="660" t="s">
        <v>3102</v>
      </c>
      <c r="B492" s="661" t="s">
        <v>2968</v>
      </c>
      <c r="C492" s="661" t="s">
        <v>1831</v>
      </c>
      <c r="D492" s="661" t="s">
        <v>1832</v>
      </c>
      <c r="E492" s="661" t="s">
        <v>1833</v>
      </c>
      <c r="F492" s="664"/>
      <c r="G492" s="664"/>
      <c r="H492" s="677">
        <v>0</v>
      </c>
      <c r="I492" s="664">
        <v>1</v>
      </c>
      <c r="J492" s="664">
        <v>55.38</v>
      </c>
      <c r="K492" s="677">
        <v>1</v>
      </c>
      <c r="L492" s="664">
        <v>1</v>
      </c>
      <c r="M492" s="665">
        <v>55.38</v>
      </c>
    </row>
    <row r="493" spans="1:13" ht="14.4" customHeight="1" x14ac:dyDescent="0.3">
      <c r="A493" s="660" t="s">
        <v>3102</v>
      </c>
      <c r="B493" s="661" t="s">
        <v>2968</v>
      </c>
      <c r="C493" s="661" t="s">
        <v>3512</v>
      </c>
      <c r="D493" s="661" t="s">
        <v>1832</v>
      </c>
      <c r="E493" s="661" t="s">
        <v>3513</v>
      </c>
      <c r="F493" s="664"/>
      <c r="G493" s="664"/>
      <c r="H493" s="677">
        <v>0</v>
      </c>
      <c r="I493" s="664">
        <v>1</v>
      </c>
      <c r="J493" s="664">
        <v>184.61</v>
      </c>
      <c r="K493" s="677">
        <v>1</v>
      </c>
      <c r="L493" s="664">
        <v>1</v>
      </c>
      <c r="M493" s="665">
        <v>184.61</v>
      </c>
    </row>
    <row r="494" spans="1:13" ht="14.4" customHeight="1" x14ac:dyDescent="0.3">
      <c r="A494" s="660" t="s">
        <v>3102</v>
      </c>
      <c r="B494" s="661" t="s">
        <v>4537</v>
      </c>
      <c r="C494" s="661" t="s">
        <v>4272</v>
      </c>
      <c r="D494" s="661" t="s">
        <v>3351</v>
      </c>
      <c r="E494" s="661" t="s">
        <v>4273</v>
      </c>
      <c r="F494" s="664"/>
      <c r="G494" s="664"/>
      <c r="H494" s="677">
        <v>0</v>
      </c>
      <c r="I494" s="664">
        <v>1</v>
      </c>
      <c r="J494" s="664">
        <v>336.42</v>
      </c>
      <c r="K494" s="677">
        <v>1</v>
      </c>
      <c r="L494" s="664">
        <v>1</v>
      </c>
      <c r="M494" s="665">
        <v>336.42</v>
      </c>
    </row>
    <row r="495" spans="1:13" ht="14.4" customHeight="1" x14ac:dyDescent="0.3">
      <c r="A495" s="660" t="s">
        <v>3102</v>
      </c>
      <c r="B495" s="661" t="s">
        <v>2971</v>
      </c>
      <c r="C495" s="661" t="s">
        <v>1641</v>
      </c>
      <c r="D495" s="661" t="s">
        <v>2972</v>
      </c>
      <c r="E495" s="661" t="s">
        <v>1166</v>
      </c>
      <c r="F495" s="664"/>
      <c r="G495" s="664"/>
      <c r="H495" s="677">
        <v>0</v>
      </c>
      <c r="I495" s="664">
        <v>2</v>
      </c>
      <c r="J495" s="664">
        <v>235.75</v>
      </c>
      <c r="K495" s="677">
        <v>1</v>
      </c>
      <c r="L495" s="664">
        <v>2</v>
      </c>
      <c r="M495" s="665">
        <v>235.75</v>
      </c>
    </row>
    <row r="496" spans="1:13" ht="14.4" customHeight="1" x14ac:dyDescent="0.3">
      <c r="A496" s="660" t="s">
        <v>3102</v>
      </c>
      <c r="B496" s="661" t="s">
        <v>2980</v>
      </c>
      <c r="C496" s="661" t="s">
        <v>1747</v>
      </c>
      <c r="D496" s="661" t="s">
        <v>1748</v>
      </c>
      <c r="E496" s="661" t="s">
        <v>2981</v>
      </c>
      <c r="F496" s="664"/>
      <c r="G496" s="664"/>
      <c r="H496" s="677">
        <v>0</v>
      </c>
      <c r="I496" s="664">
        <v>3</v>
      </c>
      <c r="J496" s="664">
        <v>1305.9000000000001</v>
      </c>
      <c r="K496" s="677">
        <v>1</v>
      </c>
      <c r="L496" s="664">
        <v>3</v>
      </c>
      <c r="M496" s="665">
        <v>1305.9000000000001</v>
      </c>
    </row>
    <row r="497" spans="1:13" ht="14.4" customHeight="1" x14ac:dyDescent="0.3">
      <c r="A497" s="660" t="s">
        <v>3102</v>
      </c>
      <c r="B497" s="661" t="s">
        <v>2980</v>
      </c>
      <c r="C497" s="661" t="s">
        <v>1816</v>
      </c>
      <c r="D497" s="661" t="s">
        <v>1821</v>
      </c>
      <c r="E497" s="661" t="s">
        <v>617</v>
      </c>
      <c r="F497" s="664"/>
      <c r="G497" s="664"/>
      <c r="H497" s="677">
        <v>0</v>
      </c>
      <c r="I497" s="664">
        <v>1</v>
      </c>
      <c r="J497" s="664">
        <v>201.88</v>
      </c>
      <c r="K497" s="677">
        <v>1</v>
      </c>
      <c r="L497" s="664">
        <v>1</v>
      </c>
      <c r="M497" s="665">
        <v>201.88</v>
      </c>
    </row>
    <row r="498" spans="1:13" ht="14.4" customHeight="1" x14ac:dyDescent="0.3">
      <c r="A498" s="660" t="s">
        <v>3102</v>
      </c>
      <c r="B498" s="661" t="s">
        <v>2993</v>
      </c>
      <c r="C498" s="661" t="s">
        <v>2585</v>
      </c>
      <c r="D498" s="661" t="s">
        <v>619</v>
      </c>
      <c r="E498" s="661" t="s">
        <v>3060</v>
      </c>
      <c r="F498" s="664"/>
      <c r="G498" s="664"/>
      <c r="H498" s="677">
        <v>0</v>
      </c>
      <c r="I498" s="664">
        <v>1</v>
      </c>
      <c r="J498" s="664">
        <v>65.069999999999993</v>
      </c>
      <c r="K498" s="677">
        <v>1</v>
      </c>
      <c r="L498" s="664">
        <v>1</v>
      </c>
      <c r="M498" s="665">
        <v>65.069999999999993</v>
      </c>
    </row>
    <row r="499" spans="1:13" ht="14.4" customHeight="1" x14ac:dyDescent="0.3">
      <c r="A499" s="660" t="s">
        <v>3102</v>
      </c>
      <c r="B499" s="661" t="s">
        <v>3041</v>
      </c>
      <c r="C499" s="661" t="s">
        <v>4389</v>
      </c>
      <c r="D499" s="661" t="s">
        <v>4390</v>
      </c>
      <c r="E499" s="661" t="s">
        <v>4391</v>
      </c>
      <c r="F499" s="664"/>
      <c r="G499" s="664"/>
      <c r="H499" s="677">
        <v>0</v>
      </c>
      <c r="I499" s="664">
        <v>12</v>
      </c>
      <c r="J499" s="664">
        <v>3125.31</v>
      </c>
      <c r="K499" s="677">
        <v>1</v>
      </c>
      <c r="L499" s="664">
        <v>12</v>
      </c>
      <c r="M499" s="665">
        <v>3125.31</v>
      </c>
    </row>
    <row r="500" spans="1:13" ht="14.4" customHeight="1" x14ac:dyDescent="0.3">
      <c r="A500" s="660" t="s">
        <v>3103</v>
      </c>
      <c r="B500" s="661" t="s">
        <v>2928</v>
      </c>
      <c r="C500" s="661" t="s">
        <v>1686</v>
      </c>
      <c r="D500" s="661" t="s">
        <v>1610</v>
      </c>
      <c r="E500" s="661" t="s">
        <v>2930</v>
      </c>
      <c r="F500" s="664"/>
      <c r="G500" s="664"/>
      <c r="H500" s="677">
        <v>0</v>
      </c>
      <c r="I500" s="664">
        <v>2</v>
      </c>
      <c r="J500" s="664">
        <v>97.96</v>
      </c>
      <c r="K500" s="677">
        <v>1</v>
      </c>
      <c r="L500" s="664">
        <v>2</v>
      </c>
      <c r="M500" s="665">
        <v>97.96</v>
      </c>
    </row>
    <row r="501" spans="1:13" ht="14.4" customHeight="1" x14ac:dyDescent="0.3">
      <c r="A501" s="660" t="s">
        <v>3103</v>
      </c>
      <c r="B501" s="661" t="s">
        <v>2928</v>
      </c>
      <c r="C501" s="661" t="s">
        <v>3771</v>
      </c>
      <c r="D501" s="661" t="s">
        <v>1610</v>
      </c>
      <c r="E501" s="661" t="s">
        <v>3772</v>
      </c>
      <c r="F501" s="664"/>
      <c r="G501" s="664"/>
      <c r="H501" s="677"/>
      <c r="I501" s="664">
        <v>1</v>
      </c>
      <c r="J501" s="664">
        <v>0</v>
      </c>
      <c r="K501" s="677"/>
      <c r="L501" s="664">
        <v>1</v>
      </c>
      <c r="M501" s="665">
        <v>0</v>
      </c>
    </row>
    <row r="502" spans="1:13" ht="14.4" customHeight="1" x14ac:dyDescent="0.3">
      <c r="A502" s="660" t="s">
        <v>3103</v>
      </c>
      <c r="B502" s="661" t="s">
        <v>2928</v>
      </c>
      <c r="C502" s="661" t="s">
        <v>3255</v>
      </c>
      <c r="D502" s="661" t="s">
        <v>1690</v>
      </c>
      <c r="E502" s="661" t="s">
        <v>1691</v>
      </c>
      <c r="F502" s="664"/>
      <c r="G502" s="664"/>
      <c r="H502" s="677"/>
      <c r="I502" s="664">
        <v>1</v>
      </c>
      <c r="J502" s="664">
        <v>0</v>
      </c>
      <c r="K502" s="677"/>
      <c r="L502" s="664">
        <v>1</v>
      </c>
      <c r="M502" s="665">
        <v>0</v>
      </c>
    </row>
    <row r="503" spans="1:13" ht="14.4" customHeight="1" x14ac:dyDescent="0.3">
      <c r="A503" s="660" t="s">
        <v>3103</v>
      </c>
      <c r="B503" s="661" t="s">
        <v>2932</v>
      </c>
      <c r="C503" s="661" t="s">
        <v>3761</v>
      </c>
      <c r="D503" s="661" t="s">
        <v>3762</v>
      </c>
      <c r="E503" s="661" t="s">
        <v>3763</v>
      </c>
      <c r="F503" s="664"/>
      <c r="G503" s="664"/>
      <c r="H503" s="677">
        <v>0</v>
      </c>
      <c r="I503" s="664">
        <v>1</v>
      </c>
      <c r="J503" s="664">
        <v>48.98</v>
      </c>
      <c r="K503" s="677">
        <v>1</v>
      </c>
      <c r="L503" s="664">
        <v>1</v>
      </c>
      <c r="M503" s="665">
        <v>48.98</v>
      </c>
    </row>
    <row r="504" spans="1:13" ht="14.4" customHeight="1" x14ac:dyDescent="0.3">
      <c r="A504" s="660" t="s">
        <v>3103</v>
      </c>
      <c r="B504" s="661" t="s">
        <v>2945</v>
      </c>
      <c r="C504" s="661" t="s">
        <v>1876</v>
      </c>
      <c r="D504" s="661" t="s">
        <v>1701</v>
      </c>
      <c r="E504" s="661" t="s">
        <v>1877</v>
      </c>
      <c r="F504" s="664"/>
      <c r="G504" s="664"/>
      <c r="H504" s="677">
        <v>0</v>
      </c>
      <c r="I504" s="664">
        <v>1</v>
      </c>
      <c r="J504" s="664">
        <v>106.31</v>
      </c>
      <c r="K504" s="677">
        <v>1</v>
      </c>
      <c r="L504" s="664">
        <v>1</v>
      </c>
      <c r="M504" s="665">
        <v>106.31</v>
      </c>
    </row>
    <row r="505" spans="1:13" ht="14.4" customHeight="1" x14ac:dyDescent="0.3">
      <c r="A505" s="660" t="s">
        <v>3103</v>
      </c>
      <c r="B505" s="661" t="s">
        <v>2945</v>
      </c>
      <c r="C505" s="661" t="s">
        <v>3245</v>
      </c>
      <c r="D505" s="661" t="s">
        <v>1913</v>
      </c>
      <c r="E505" s="661" t="s">
        <v>1914</v>
      </c>
      <c r="F505" s="664"/>
      <c r="G505" s="664"/>
      <c r="H505" s="677">
        <v>0</v>
      </c>
      <c r="I505" s="664">
        <v>1</v>
      </c>
      <c r="J505" s="664">
        <v>106.3</v>
      </c>
      <c r="K505" s="677">
        <v>1</v>
      </c>
      <c r="L505" s="664">
        <v>1</v>
      </c>
      <c r="M505" s="665">
        <v>106.3</v>
      </c>
    </row>
    <row r="506" spans="1:13" ht="14.4" customHeight="1" x14ac:dyDescent="0.3">
      <c r="A506" s="660" t="s">
        <v>3103</v>
      </c>
      <c r="B506" s="661" t="s">
        <v>2948</v>
      </c>
      <c r="C506" s="661" t="s">
        <v>1772</v>
      </c>
      <c r="D506" s="661" t="s">
        <v>1773</v>
      </c>
      <c r="E506" s="661" t="s">
        <v>1774</v>
      </c>
      <c r="F506" s="664"/>
      <c r="G506" s="664"/>
      <c r="H506" s="677">
        <v>0</v>
      </c>
      <c r="I506" s="664">
        <v>2</v>
      </c>
      <c r="J506" s="664">
        <v>106.64</v>
      </c>
      <c r="K506" s="677">
        <v>1</v>
      </c>
      <c r="L506" s="664">
        <v>2</v>
      </c>
      <c r="M506" s="665">
        <v>106.64</v>
      </c>
    </row>
    <row r="507" spans="1:13" ht="14.4" customHeight="1" x14ac:dyDescent="0.3">
      <c r="A507" s="660" t="s">
        <v>3103</v>
      </c>
      <c r="B507" s="661" t="s">
        <v>2949</v>
      </c>
      <c r="C507" s="661" t="s">
        <v>3297</v>
      </c>
      <c r="D507" s="661" t="s">
        <v>3298</v>
      </c>
      <c r="E507" s="661" t="s">
        <v>3299</v>
      </c>
      <c r="F507" s="664"/>
      <c r="G507" s="664"/>
      <c r="H507" s="677">
        <v>0</v>
      </c>
      <c r="I507" s="664">
        <v>1</v>
      </c>
      <c r="J507" s="664">
        <v>96.58</v>
      </c>
      <c r="K507" s="677">
        <v>1</v>
      </c>
      <c r="L507" s="664">
        <v>1</v>
      </c>
      <c r="M507" s="665">
        <v>96.58</v>
      </c>
    </row>
    <row r="508" spans="1:13" ht="14.4" customHeight="1" x14ac:dyDescent="0.3">
      <c r="A508" s="660" t="s">
        <v>3103</v>
      </c>
      <c r="B508" s="661" t="s">
        <v>2949</v>
      </c>
      <c r="C508" s="661" t="s">
        <v>1824</v>
      </c>
      <c r="D508" s="661" t="s">
        <v>2950</v>
      </c>
      <c r="E508" s="661" t="s">
        <v>2951</v>
      </c>
      <c r="F508" s="664"/>
      <c r="G508" s="664"/>
      <c r="H508" s="677">
        <v>0</v>
      </c>
      <c r="I508" s="664">
        <v>2</v>
      </c>
      <c r="J508" s="664">
        <v>312.5</v>
      </c>
      <c r="K508" s="677">
        <v>1</v>
      </c>
      <c r="L508" s="664">
        <v>2</v>
      </c>
      <c r="M508" s="665">
        <v>312.5</v>
      </c>
    </row>
    <row r="509" spans="1:13" ht="14.4" customHeight="1" x14ac:dyDescent="0.3">
      <c r="A509" s="660" t="s">
        <v>3103</v>
      </c>
      <c r="B509" s="661" t="s">
        <v>2949</v>
      </c>
      <c r="C509" s="661" t="s">
        <v>1751</v>
      </c>
      <c r="D509" s="661" t="s">
        <v>2952</v>
      </c>
      <c r="E509" s="661" t="s">
        <v>1160</v>
      </c>
      <c r="F509" s="664"/>
      <c r="G509" s="664"/>
      <c r="H509" s="677">
        <v>0</v>
      </c>
      <c r="I509" s="664">
        <v>10</v>
      </c>
      <c r="J509" s="664">
        <v>1931.4</v>
      </c>
      <c r="K509" s="677">
        <v>1</v>
      </c>
      <c r="L509" s="664">
        <v>10</v>
      </c>
      <c r="M509" s="665">
        <v>1931.4</v>
      </c>
    </row>
    <row r="510" spans="1:13" ht="14.4" customHeight="1" x14ac:dyDescent="0.3">
      <c r="A510" s="660" t="s">
        <v>3103</v>
      </c>
      <c r="B510" s="661" t="s">
        <v>2953</v>
      </c>
      <c r="C510" s="661" t="s">
        <v>1720</v>
      </c>
      <c r="D510" s="661" t="s">
        <v>1717</v>
      </c>
      <c r="E510" s="661" t="s">
        <v>1668</v>
      </c>
      <c r="F510" s="664"/>
      <c r="G510" s="664"/>
      <c r="H510" s="677">
        <v>0</v>
      </c>
      <c r="I510" s="664">
        <v>1</v>
      </c>
      <c r="J510" s="664">
        <v>2332.92</v>
      </c>
      <c r="K510" s="677">
        <v>1</v>
      </c>
      <c r="L510" s="664">
        <v>1</v>
      </c>
      <c r="M510" s="665">
        <v>2332.92</v>
      </c>
    </row>
    <row r="511" spans="1:13" ht="14.4" customHeight="1" x14ac:dyDescent="0.3">
      <c r="A511" s="660" t="s">
        <v>3103</v>
      </c>
      <c r="B511" s="661" t="s">
        <v>2954</v>
      </c>
      <c r="C511" s="661" t="s">
        <v>1909</v>
      </c>
      <c r="D511" s="661" t="s">
        <v>1910</v>
      </c>
      <c r="E511" s="661" t="s">
        <v>1911</v>
      </c>
      <c r="F511" s="664"/>
      <c r="G511" s="664"/>
      <c r="H511" s="677">
        <v>0</v>
      </c>
      <c r="I511" s="664">
        <v>6</v>
      </c>
      <c r="J511" s="664">
        <v>586.08000000000004</v>
      </c>
      <c r="K511" s="677">
        <v>1</v>
      </c>
      <c r="L511" s="664">
        <v>6</v>
      </c>
      <c r="M511" s="665">
        <v>586.08000000000004</v>
      </c>
    </row>
    <row r="512" spans="1:13" ht="14.4" customHeight="1" x14ac:dyDescent="0.3">
      <c r="A512" s="660" t="s">
        <v>3103</v>
      </c>
      <c r="B512" s="661" t="s">
        <v>2954</v>
      </c>
      <c r="C512" s="661" t="s">
        <v>604</v>
      </c>
      <c r="D512" s="661" t="s">
        <v>605</v>
      </c>
      <c r="E512" s="661" t="s">
        <v>606</v>
      </c>
      <c r="F512" s="664">
        <v>1</v>
      </c>
      <c r="G512" s="664">
        <v>104.66</v>
      </c>
      <c r="H512" s="677">
        <v>0.16666666666666669</v>
      </c>
      <c r="I512" s="664">
        <v>5</v>
      </c>
      <c r="J512" s="664">
        <v>523.29999999999995</v>
      </c>
      <c r="K512" s="677">
        <v>0.83333333333333337</v>
      </c>
      <c r="L512" s="664">
        <v>6</v>
      </c>
      <c r="M512" s="665">
        <v>627.95999999999992</v>
      </c>
    </row>
    <row r="513" spans="1:13" ht="14.4" customHeight="1" x14ac:dyDescent="0.3">
      <c r="A513" s="660" t="s">
        <v>3103</v>
      </c>
      <c r="B513" s="661" t="s">
        <v>2954</v>
      </c>
      <c r="C513" s="661" t="s">
        <v>3760</v>
      </c>
      <c r="D513" s="661" t="s">
        <v>3330</v>
      </c>
      <c r="E513" s="661" t="s">
        <v>1911</v>
      </c>
      <c r="F513" s="664">
        <v>1</v>
      </c>
      <c r="G513" s="664">
        <v>387.19</v>
      </c>
      <c r="H513" s="677">
        <v>1</v>
      </c>
      <c r="I513" s="664"/>
      <c r="J513" s="664"/>
      <c r="K513" s="677">
        <v>0</v>
      </c>
      <c r="L513" s="664">
        <v>1</v>
      </c>
      <c r="M513" s="665">
        <v>387.19</v>
      </c>
    </row>
    <row r="514" spans="1:13" ht="14.4" customHeight="1" x14ac:dyDescent="0.3">
      <c r="A514" s="660" t="s">
        <v>3103</v>
      </c>
      <c r="B514" s="661" t="s">
        <v>4545</v>
      </c>
      <c r="C514" s="661" t="s">
        <v>3773</v>
      </c>
      <c r="D514" s="661" t="s">
        <v>3774</v>
      </c>
      <c r="E514" s="661" t="s">
        <v>3775</v>
      </c>
      <c r="F514" s="664"/>
      <c r="G514" s="664"/>
      <c r="H514" s="677">
        <v>0</v>
      </c>
      <c r="I514" s="664">
        <v>1</v>
      </c>
      <c r="J514" s="664">
        <v>167.38</v>
      </c>
      <c r="K514" s="677">
        <v>1</v>
      </c>
      <c r="L514" s="664">
        <v>1</v>
      </c>
      <c r="M514" s="665">
        <v>167.38</v>
      </c>
    </row>
    <row r="515" spans="1:13" ht="14.4" customHeight="1" x14ac:dyDescent="0.3">
      <c r="A515" s="660" t="s">
        <v>3103</v>
      </c>
      <c r="B515" s="661" t="s">
        <v>2959</v>
      </c>
      <c r="C515" s="661" t="s">
        <v>1627</v>
      </c>
      <c r="D515" s="661" t="s">
        <v>1628</v>
      </c>
      <c r="E515" s="661" t="s">
        <v>2960</v>
      </c>
      <c r="F515" s="664"/>
      <c r="G515" s="664"/>
      <c r="H515" s="677">
        <v>0</v>
      </c>
      <c r="I515" s="664">
        <v>8</v>
      </c>
      <c r="J515" s="664">
        <v>602.24</v>
      </c>
      <c r="K515" s="677">
        <v>1</v>
      </c>
      <c r="L515" s="664">
        <v>8</v>
      </c>
      <c r="M515" s="665">
        <v>602.24</v>
      </c>
    </row>
    <row r="516" spans="1:13" ht="14.4" customHeight="1" x14ac:dyDescent="0.3">
      <c r="A516" s="660" t="s">
        <v>3103</v>
      </c>
      <c r="B516" s="661" t="s">
        <v>2962</v>
      </c>
      <c r="C516" s="661" t="s">
        <v>3616</v>
      </c>
      <c r="D516" s="661" t="s">
        <v>1917</v>
      </c>
      <c r="E516" s="661" t="s">
        <v>614</v>
      </c>
      <c r="F516" s="664"/>
      <c r="G516" s="664"/>
      <c r="H516" s="677">
        <v>0</v>
      </c>
      <c r="I516" s="664">
        <v>1</v>
      </c>
      <c r="J516" s="664">
        <v>164.15</v>
      </c>
      <c r="K516" s="677">
        <v>1</v>
      </c>
      <c r="L516" s="664">
        <v>1</v>
      </c>
      <c r="M516" s="665">
        <v>164.15</v>
      </c>
    </row>
    <row r="517" spans="1:13" ht="14.4" customHeight="1" x14ac:dyDescent="0.3">
      <c r="A517" s="660" t="s">
        <v>3103</v>
      </c>
      <c r="B517" s="661" t="s">
        <v>2964</v>
      </c>
      <c r="C517" s="661" t="s">
        <v>1693</v>
      </c>
      <c r="D517" s="661" t="s">
        <v>1694</v>
      </c>
      <c r="E517" s="661" t="s">
        <v>1695</v>
      </c>
      <c r="F517" s="664"/>
      <c r="G517" s="664"/>
      <c r="H517" s="677">
        <v>0</v>
      </c>
      <c r="I517" s="664">
        <v>1</v>
      </c>
      <c r="J517" s="664">
        <v>41.89</v>
      </c>
      <c r="K517" s="677">
        <v>1</v>
      </c>
      <c r="L517" s="664">
        <v>1</v>
      </c>
      <c r="M517" s="665">
        <v>41.89</v>
      </c>
    </row>
    <row r="518" spans="1:13" ht="14.4" customHeight="1" x14ac:dyDescent="0.3">
      <c r="A518" s="660" t="s">
        <v>3103</v>
      </c>
      <c r="B518" s="661" t="s">
        <v>2965</v>
      </c>
      <c r="C518" s="661" t="s">
        <v>3117</v>
      </c>
      <c r="D518" s="661" t="s">
        <v>3118</v>
      </c>
      <c r="E518" s="661" t="s">
        <v>3119</v>
      </c>
      <c r="F518" s="664">
        <v>2</v>
      </c>
      <c r="G518" s="664">
        <v>62.86</v>
      </c>
      <c r="H518" s="677">
        <v>1</v>
      </c>
      <c r="I518" s="664"/>
      <c r="J518" s="664"/>
      <c r="K518" s="677">
        <v>0</v>
      </c>
      <c r="L518" s="664">
        <v>2</v>
      </c>
      <c r="M518" s="665">
        <v>62.86</v>
      </c>
    </row>
    <row r="519" spans="1:13" ht="14.4" customHeight="1" x14ac:dyDescent="0.3">
      <c r="A519" s="660" t="s">
        <v>3103</v>
      </c>
      <c r="B519" s="661" t="s">
        <v>2965</v>
      </c>
      <c r="C519" s="661" t="s">
        <v>1684</v>
      </c>
      <c r="D519" s="661" t="s">
        <v>631</v>
      </c>
      <c r="E519" s="661" t="s">
        <v>1082</v>
      </c>
      <c r="F519" s="664"/>
      <c r="G519" s="664"/>
      <c r="H519" s="677">
        <v>0</v>
      </c>
      <c r="I519" s="664">
        <v>23</v>
      </c>
      <c r="J519" s="664">
        <v>1032.47</v>
      </c>
      <c r="K519" s="677">
        <v>1</v>
      </c>
      <c r="L519" s="664">
        <v>23</v>
      </c>
      <c r="M519" s="665">
        <v>1032.47</v>
      </c>
    </row>
    <row r="520" spans="1:13" ht="14.4" customHeight="1" x14ac:dyDescent="0.3">
      <c r="A520" s="660" t="s">
        <v>3103</v>
      </c>
      <c r="B520" s="661" t="s">
        <v>2965</v>
      </c>
      <c r="C520" s="661" t="s">
        <v>2588</v>
      </c>
      <c r="D520" s="661" t="s">
        <v>2589</v>
      </c>
      <c r="E520" s="661" t="s">
        <v>2590</v>
      </c>
      <c r="F520" s="664"/>
      <c r="G520" s="664"/>
      <c r="H520" s="677">
        <v>0</v>
      </c>
      <c r="I520" s="664">
        <v>2</v>
      </c>
      <c r="J520" s="664">
        <v>120.04</v>
      </c>
      <c r="K520" s="677">
        <v>1</v>
      </c>
      <c r="L520" s="664">
        <v>2</v>
      </c>
      <c r="M520" s="665">
        <v>120.04</v>
      </c>
    </row>
    <row r="521" spans="1:13" ht="14.4" customHeight="1" x14ac:dyDescent="0.3">
      <c r="A521" s="660" t="s">
        <v>3103</v>
      </c>
      <c r="B521" s="661" t="s">
        <v>2966</v>
      </c>
      <c r="C521" s="661" t="s">
        <v>1780</v>
      </c>
      <c r="D521" s="661" t="s">
        <v>1781</v>
      </c>
      <c r="E521" s="661" t="s">
        <v>1782</v>
      </c>
      <c r="F521" s="664"/>
      <c r="G521" s="664"/>
      <c r="H521" s="677">
        <v>0</v>
      </c>
      <c r="I521" s="664">
        <v>1</v>
      </c>
      <c r="J521" s="664">
        <v>25.07</v>
      </c>
      <c r="K521" s="677">
        <v>1</v>
      </c>
      <c r="L521" s="664">
        <v>1</v>
      </c>
      <c r="M521" s="665">
        <v>25.07</v>
      </c>
    </row>
    <row r="522" spans="1:13" ht="14.4" customHeight="1" x14ac:dyDescent="0.3">
      <c r="A522" s="660" t="s">
        <v>3103</v>
      </c>
      <c r="B522" s="661" t="s">
        <v>2968</v>
      </c>
      <c r="C522" s="661" t="s">
        <v>3250</v>
      </c>
      <c r="D522" s="661" t="s">
        <v>3251</v>
      </c>
      <c r="E522" s="661" t="s">
        <v>1166</v>
      </c>
      <c r="F522" s="664"/>
      <c r="G522" s="664"/>
      <c r="H522" s="677">
        <v>0</v>
      </c>
      <c r="I522" s="664">
        <v>1</v>
      </c>
      <c r="J522" s="664">
        <v>41.53</v>
      </c>
      <c r="K522" s="677">
        <v>1</v>
      </c>
      <c r="L522" s="664">
        <v>1</v>
      </c>
      <c r="M522" s="665">
        <v>41.53</v>
      </c>
    </row>
    <row r="523" spans="1:13" ht="14.4" customHeight="1" x14ac:dyDescent="0.3">
      <c r="A523" s="660" t="s">
        <v>3103</v>
      </c>
      <c r="B523" s="661" t="s">
        <v>2968</v>
      </c>
      <c r="C523" s="661" t="s">
        <v>1831</v>
      </c>
      <c r="D523" s="661" t="s">
        <v>1832</v>
      </c>
      <c r="E523" s="661" t="s">
        <v>1833</v>
      </c>
      <c r="F523" s="664"/>
      <c r="G523" s="664"/>
      <c r="H523" s="677">
        <v>0</v>
      </c>
      <c r="I523" s="664">
        <v>6</v>
      </c>
      <c r="J523" s="664">
        <v>332.28000000000003</v>
      </c>
      <c r="K523" s="677">
        <v>1</v>
      </c>
      <c r="L523" s="664">
        <v>6</v>
      </c>
      <c r="M523" s="665">
        <v>332.28000000000003</v>
      </c>
    </row>
    <row r="524" spans="1:13" ht="14.4" customHeight="1" x14ac:dyDescent="0.3">
      <c r="A524" s="660" t="s">
        <v>3103</v>
      </c>
      <c r="B524" s="661" t="s">
        <v>2968</v>
      </c>
      <c r="C524" s="661" t="s">
        <v>3169</v>
      </c>
      <c r="D524" s="661" t="s">
        <v>3170</v>
      </c>
      <c r="E524" s="661" t="s">
        <v>3171</v>
      </c>
      <c r="F524" s="664">
        <v>1</v>
      </c>
      <c r="G524" s="664">
        <v>51.69</v>
      </c>
      <c r="H524" s="677">
        <v>1</v>
      </c>
      <c r="I524" s="664"/>
      <c r="J524" s="664"/>
      <c r="K524" s="677">
        <v>0</v>
      </c>
      <c r="L524" s="664">
        <v>1</v>
      </c>
      <c r="M524" s="665">
        <v>51.69</v>
      </c>
    </row>
    <row r="525" spans="1:13" ht="14.4" customHeight="1" x14ac:dyDescent="0.3">
      <c r="A525" s="660" t="s">
        <v>3103</v>
      </c>
      <c r="B525" s="661" t="s">
        <v>4539</v>
      </c>
      <c r="C525" s="661" t="s">
        <v>3785</v>
      </c>
      <c r="D525" s="661" t="s">
        <v>3786</v>
      </c>
      <c r="E525" s="661" t="s">
        <v>3787</v>
      </c>
      <c r="F525" s="664">
        <v>1</v>
      </c>
      <c r="G525" s="664">
        <v>157.76</v>
      </c>
      <c r="H525" s="677">
        <v>1</v>
      </c>
      <c r="I525" s="664"/>
      <c r="J525" s="664"/>
      <c r="K525" s="677">
        <v>0</v>
      </c>
      <c r="L525" s="664">
        <v>1</v>
      </c>
      <c r="M525" s="665">
        <v>157.76</v>
      </c>
    </row>
    <row r="526" spans="1:13" ht="14.4" customHeight="1" x14ac:dyDescent="0.3">
      <c r="A526" s="660" t="s">
        <v>3103</v>
      </c>
      <c r="B526" s="661" t="s">
        <v>2971</v>
      </c>
      <c r="C526" s="661" t="s">
        <v>1641</v>
      </c>
      <c r="D526" s="661" t="s">
        <v>2972</v>
      </c>
      <c r="E526" s="661" t="s">
        <v>1166</v>
      </c>
      <c r="F526" s="664"/>
      <c r="G526" s="664"/>
      <c r="H526" s="677">
        <v>0</v>
      </c>
      <c r="I526" s="664">
        <v>2</v>
      </c>
      <c r="J526" s="664">
        <v>235.75</v>
      </c>
      <c r="K526" s="677">
        <v>1</v>
      </c>
      <c r="L526" s="664">
        <v>2</v>
      </c>
      <c r="M526" s="665">
        <v>235.75</v>
      </c>
    </row>
    <row r="527" spans="1:13" ht="14.4" customHeight="1" x14ac:dyDescent="0.3">
      <c r="A527" s="660" t="s">
        <v>3103</v>
      </c>
      <c r="B527" s="661" t="s">
        <v>2971</v>
      </c>
      <c r="C527" s="661" t="s">
        <v>3548</v>
      </c>
      <c r="D527" s="661" t="s">
        <v>1613</v>
      </c>
      <c r="E527" s="661" t="s">
        <v>3549</v>
      </c>
      <c r="F527" s="664"/>
      <c r="G527" s="664"/>
      <c r="H527" s="677">
        <v>0</v>
      </c>
      <c r="I527" s="664">
        <v>2</v>
      </c>
      <c r="J527" s="664">
        <v>43.84</v>
      </c>
      <c r="K527" s="677">
        <v>1</v>
      </c>
      <c r="L527" s="664">
        <v>2</v>
      </c>
      <c r="M527" s="665">
        <v>43.84</v>
      </c>
    </row>
    <row r="528" spans="1:13" ht="14.4" customHeight="1" x14ac:dyDescent="0.3">
      <c r="A528" s="660" t="s">
        <v>3103</v>
      </c>
      <c r="B528" s="661" t="s">
        <v>2971</v>
      </c>
      <c r="C528" s="661" t="s">
        <v>3268</v>
      </c>
      <c r="D528" s="661" t="s">
        <v>1616</v>
      </c>
      <c r="E528" s="661" t="s">
        <v>3143</v>
      </c>
      <c r="F528" s="664"/>
      <c r="G528" s="664"/>
      <c r="H528" s="677">
        <v>0</v>
      </c>
      <c r="I528" s="664">
        <v>2</v>
      </c>
      <c r="J528" s="664">
        <v>67.44</v>
      </c>
      <c r="K528" s="677">
        <v>1</v>
      </c>
      <c r="L528" s="664">
        <v>2</v>
      </c>
      <c r="M528" s="665">
        <v>67.44</v>
      </c>
    </row>
    <row r="529" spans="1:13" ht="14.4" customHeight="1" x14ac:dyDescent="0.3">
      <c r="A529" s="660" t="s">
        <v>3103</v>
      </c>
      <c r="B529" s="661" t="s">
        <v>2971</v>
      </c>
      <c r="C529" s="661" t="s">
        <v>1708</v>
      </c>
      <c r="D529" s="661" t="s">
        <v>2973</v>
      </c>
      <c r="E529" s="661" t="s">
        <v>1078</v>
      </c>
      <c r="F529" s="664"/>
      <c r="G529" s="664"/>
      <c r="H529" s="677">
        <v>0</v>
      </c>
      <c r="I529" s="664">
        <v>6</v>
      </c>
      <c r="J529" s="664">
        <v>387.57</v>
      </c>
      <c r="K529" s="677">
        <v>1</v>
      </c>
      <c r="L529" s="664">
        <v>6</v>
      </c>
      <c r="M529" s="665">
        <v>387.57</v>
      </c>
    </row>
    <row r="530" spans="1:13" ht="14.4" customHeight="1" x14ac:dyDescent="0.3">
      <c r="A530" s="660" t="s">
        <v>3103</v>
      </c>
      <c r="B530" s="661" t="s">
        <v>2977</v>
      </c>
      <c r="C530" s="661" t="s">
        <v>3778</v>
      </c>
      <c r="D530" s="661" t="s">
        <v>3779</v>
      </c>
      <c r="E530" s="661" t="s">
        <v>3711</v>
      </c>
      <c r="F530" s="664">
        <v>1</v>
      </c>
      <c r="G530" s="664">
        <v>134.13</v>
      </c>
      <c r="H530" s="677">
        <v>1</v>
      </c>
      <c r="I530" s="664"/>
      <c r="J530" s="664"/>
      <c r="K530" s="677">
        <v>0</v>
      </c>
      <c r="L530" s="664">
        <v>1</v>
      </c>
      <c r="M530" s="665">
        <v>134.13</v>
      </c>
    </row>
    <row r="531" spans="1:13" ht="14.4" customHeight="1" x14ac:dyDescent="0.3">
      <c r="A531" s="660" t="s">
        <v>3103</v>
      </c>
      <c r="B531" s="661" t="s">
        <v>2980</v>
      </c>
      <c r="C531" s="661" t="s">
        <v>3200</v>
      </c>
      <c r="D531" s="661" t="s">
        <v>3201</v>
      </c>
      <c r="E531" s="661" t="s">
        <v>617</v>
      </c>
      <c r="F531" s="664"/>
      <c r="G531" s="664"/>
      <c r="H531" s="677">
        <v>0</v>
      </c>
      <c r="I531" s="664">
        <v>1</v>
      </c>
      <c r="J531" s="664">
        <v>201.88</v>
      </c>
      <c r="K531" s="677">
        <v>1</v>
      </c>
      <c r="L531" s="664">
        <v>1</v>
      </c>
      <c r="M531" s="665">
        <v>201.88</v>
      </c>
    </row>
    <row r="532" spans="1:13" ht="14.4" customHeight="1" x14ac:dyDescent="0.3">
      <c r="A532" s="660" t="s">
        <v>3103</v>
      </c>
      <c r="B532" s="661" t="s">
        <v>2980</v>
      </c>
      <c r="C532" s="661" t="s">
        <v>1743</v>
      </c>
      <c r="D532" s="661" t="s">
        <v>1748</v>
      </c>
      <c r="E532" s="661" t="s">
        <v>1092</v>
      </c>
      <c r="F532" s="664"/>
      <c r="G532" s="664"/>
      <c r="H532" s="677">
        <v>0</v>
      </c>
      <c r="I532" s="664">
        <v>14</v>
      </c>
      <c r="J532" s="664">
        <v>1828.26</v>
      </c>
      <c r="K532" s="677">
        <v>1</v>
      </c>
      <c r="L532" s="664">
        <v>14</v>
      </c>
      <c r="M532" s="665">
        <v>1828.26</v>
      </c>
    </row>
    <row r="533" spans="1:13" ht="14.4" customHeight="1" x14ac:dyDescent="0.3">
      <c r="A533" s="660" t="s">
        <v>3103</v>
      </c>
      <c r="B533" s="661" t="s">
        <v>2980</v>
      </c>
      <c r="C533" s="661" t="s">
        <v>1816</v>
      </c>
      <c r="D533" s="661" t="s">
        <v>1821</v>
      </c>
      <c r="E533" s="661" t="s">
        <v>617</v>
      </c>
      <c r="F533" s="664"/>
      <c r="G533" s="664"/>
      <c r="H533" s="677">
        <v>0</v>
      </c>
      <c r="I533" s="664">
        <v>12</v>
      </c>
      <c r="J533" s="664">
        <v>2422.5600000000004</v>
      </c>
      <c r="K533" s="677">
        <v>1</v>
      </c>
      <c r="L533" s="664">
        <v>12</v>
      </c>
      <c r="M533" s="665">
        <v>2422.5600000000004</v>
      </c>
    </row>
    <row r="534" spans="1:13" ht="14.4" customHeight="1" x14ac:dyDescent="0.3">
      <c r="A534" s="660" t="s">
        <v>3103</v>
      </c>
      <c r="B534" s="661" t="s">
        <v>2983</v>
      </c>
      <c r="C534" s="661" t="s">
        <v>3356</v>
      </c>
      <c r="D534" s="661" t="s">
        <v>3357</v>
      </c>
      <c r="E534" s="661" t="s">
        <v>2590</v>
      </c>
      <c r="F534" s="664"/>
      <c r="G534" s="664"/>
      <c r="H534" s="677">
        <v>0</v>
      </c>
      <c r="I534" s="664">
        <v>1</v>
      </c>
      <c r="J534" s="664">
        <v>130.59</v>
      </c>
      <c r="K534" s="677">
        <v>1</v>
      </c>
      <c r="L534" s="664">
        <v>1</v>
      </c>
      <c r="M534" s="665">
        <v>130.59</v>
      </c>
    </row>
    <row r="535" spans="1:13" ht="14.4" customHeight="1" x14ac:dyDescent="0.3">
      <c r="A535" s="660" t="s">
        <v>3103</v>
      </c>
      <c r="B535" s="661" t="s">
        <v>2983</v>
      </c>
      <c r="C535" s="661" t="s">
        <v>3272</v>
      </c>
      <c r="D535" s="661" t="s">
        <v>3273</v>
      </c>
      <c r="E535" s="661" t="s">
        <v>1092</v>
      </c>
      <c r="F535" s="664"/>
      <c r="G535" s="664"/>
      <c r="H535" s="677">
        <v>0</v>
      </c>
      <c r="I535" s="664">
        <v>3</v>
      </c>
      <c r="J535" s="664">
        <v>605.64</v>
      </c>
      <c r="K535" s="677">
        <v>1</v>
      </c>
      <c r="L535" s="664">
        <v>3</v>
      </c>
      <c r="M535" s="665">
        <v>605.64</v>
      </c>
    </row>
    <row r="536" spans="1:13" ht="14.4" customHeight="1" x14ac:dyDescent="0.3">
      <c r="A536" s="660" t="s">
        <v>3103</v>
      </c>
      <c r="B536" s="661" t="s">
        <v>3027</v>
      </c>
      <c r="C536" s="661" t="s">
        <v>1623</v>
      </c>
      <c r="D536" s="661" t="s">
        <v>1624</v>
      </c>
      <c r="E536" s="661" t="s">
        <v>3028</v>
      </c>
      <c r="F536" s="664"/>
      <c r="G536" s="664"/>
      <c r="H536" s="677">
        <v>0</v>
      </c>
      <c r="I536" s="664">
        <v>2</v>
      </c>
      <c r="J536" s="664">
        <v>193.26</v>
      </c>
      <c r="K536" s="677">
        <v>1</v>
      </c>
      <c r="L536" s="664">
        <v>2</v>
      </c>
      <c r="M536" s="665">
        <v>193.26</v>
      </c>
    </row>
    <row r="537" spans="1:13" ht="14.4" customHeight="1" x14ac:dyDescent="0.3">
      <c r="A537" s="660" t="s">
        <v>3104</v>
      </c>
      <c r="B537" s="661" t="s">
        <v>2928</v>
      </c>
      <c r="C537" s="661" t="s">
        <v>3348</v>
      </c>
      <c r="D537" s="661" t="s">
        <v>1690</v>
      </c>
      <c r="E537" s="661" t="s">
        <v>3349</v>
      </c>
      <c r="F537" s="664"/>
      <c r="G537" s="664"/>
      <c r="H537" s="677"/>
      <c r="I537" s="664">
        <v>1</v>
      </c>
      <c r="J537" s="664">
        <v>0</v>
      </c>
      <c r="K537" s="677"/>
      <c r="L537" s="664">
        <v>1</v>
      </c>
      <c r="M537" s="665">
        <v>0</v>
      </c>
    </row>
    <row r="538" spans="1:13" ht="14.4" customHeight="1" x14ac:dyDescent="0.3">
      <c r="A538" s="660" t="s">
        <v>3104</v>
      </c>
      <c r="B538" s="661" t="s">
        <v>2945</v>
      </c>
      <c r="C538" s="661" t="s">
        <v>3245</v>
      </c>
      <c r="D538" s="661" t="s">
        <v>1913</v>
      </c>
      <c r="E538" s="661" t="s">
        <v>1914</v>
      </c>
      <c r="F538" s="664"/>
      <c r="G538" s="664"/>
      <c r="H538" s="677">
        <v>0</v>
      </c>
      <c r="I538" s="664">
        <v>1</v>
      </c>
      <c r="J538" s="664">
        <v>106.3</v>
      </c>
      <c r="K538" s="677">
        <v>1</v>
      </c>
      <c r="L538" s="664">
        <v>1</v>
      </c>
      <c r="M538" s="665">
        <v>106.3</v>
      </c>
    </row>
    <row r="539" spans="1:13" ht="14.4" customHeight="1" x14ac:dyDescent="0.3">
      <c r="A539" s="660" t="s">
        <v>3104</v>
      </c>
      <c r="B539" s="661" t="s">
        <v>2949</v>
      </c>
      <c r="C539" s="661" t="s">
        <v>3295</v>
      </c>
      <c r="D539" s="661" t="s">
        <v>1740</v>
      </c>
      <c r="E539" s="661" t="s">
        <v>3296</v>
      </c>
      <c r="F539" s="664"/>
      <c r="G539" s="664"/>
      <c r="H539" s="677">
        <v>0</v>
      </c>
      <c r="I539" s="664">
        <v>1</v>
      </c>
      <c r="J539" s="664">
        <v>49.01</v>
      </c>
      <c r="K539" s="677">
        <v>1</v>
      </c>
      <c r="L539" s="664">
        <v>1</v>
      </c>
      <c r="M539" s="665">
        <v>49.01</v>
      </c>
    </row>
    <row r="540" spans="1:13" ht="14.4" customHeight="1" x14ac:dyDescent="0.3">
      <c r="A540" s="660" t="s">
        <v>3104</v>
      </c>
      <c r="B540" s="661" t="s">
        <v>2949</v>
      </c>
      <c r="C540" s="661" t="s">
        <v>1751</v>
      </c>
      <c r="D540" s="661" t="s">
        <v>2952</v>
      </c>
      <c r="E540" s="661" t="s">
        <v>1160</v>
      </c>
      <c r="F540" s="664"/>
      <c r="G540" s="664"/>
      <c r="H540" s="677">
        <v>0</v>
      </c>
      <c r="I540" s="664">
        <v>4</v>
      </c>
      <c r="J540" s="664">
        <v>772.56</v>
      </c>
      <c r="K540" s="677">
        <v>1</v>
      </c>
      <c r="L540" s="664">
        <v>4</v>
      </c>
      <c r="M540" s="665">
        <v>772.56</v>
      </c>
    </row>
    <row r="541" spans="1:13" ht="14.4" customHeight="1" x14ac:dyDescent="0.3">
      <c r="A541" s="660" t="s">
        <v>3104</v>
      </c>
      <c r="B541" s="661" t="s">
        <v>2953</v>
      </c>
      <c r="C541" s="661" t="s">
        <v>1723</v>
      </c>
      <c r="D541" s="661" t="s">
        <v>1717</v>
      </c>
      <c r="E541" s="661" t="s">
        <v>1671</v>
      </c>
      <c r="F541" s="664"/>
      <c r="G541" s="664"/>
      <c r="H541" s="677">
        <v>0</v>
      </c>
      <c r="I541" s="664">
        <v>1</v>
      </c>
      <c r="J541" s="664">
        <v>2916.16</v>
      </c>
      <c r="K541" s="677">
        <v>1</v>
      </c>
      <c r="L541" s="664">
        <v>1</v>
      </c>
      <c r="M541" s="665">
        <v>2916.16</v>
      </c>
    </row>
    <row r="542" spans="1:13" ht="14.4" customHeight="1" x14ac:dyDescent="0.3">
      <c r="A542" s="660" t="s">
        <v>3104</v>
      </c>
      <c r="B542" s="661" t="s">
        <v>2954</v>
      </c>
      <c r="C542" s="661" t="s">
        <v>3788</v>
      </c>
      <c r="D542" s="661" t="s">
        <v>3456</v>
      </c>
      <c r="E542" s="661" t="s">
        <v>3789</v>
      </c>
      <c r="F542" s="664">
        <v>2</v>
      </c>
      <c r="G542" s="664">
        <v>0</v>
      </c>
      <c r="H542" s="677"/>
      <c r="I542" s="664"/>
      <c r="J542" s="664"/>
      <c r="K542" s="677"/>
      <c r="L542" s="664">
        <v>2</v>
      </c>
      <c r="M542" s="665">
        <v>0</v>
      </c>
    </row>
    <row r="543" spans="1:13" ht="14.4" customHeight="1" x14ac:dyDescent="0.3">
      <c r="A543" s="660" t="s">
        <v>3104</v>
      </c>
      <c r="B543" s="661" t="s">
        <v>2954</v>
      </c>
      <c r="C543" s="661" t="s">
        <v>1909</v>
      </c>
      <c r="D543" s="661" t="s">
        <v>1910</v>
      </c>
      <c r="E543" s="661" t="s">
        <v>1911</v>
      </c>
      <c r="F543" s="664"/>
      <c r="G543" s="664"/>
      <c r="H543" s="677">
        <v>0</v>
      </c>
      <c r="I543" s="664">
        <v>3</v>
      </c>
      <c r="J543" s="664">
        <v>293.04000000000002</v>
      </c>
      <c r="K543" s="677">
        <v>1</v>
      </c>
      <c r="L543" s="664">
        <v>3</v>
      </c>
      <c r="M543" s="665">
        <v>293.04000000000002</v>
      </c>
    </row>
    <row r="544" spans="1:13" ht="14.4" customHeight="1" x14ac:dyDescent="0.3">
      <c r="A544" s="660" t="s">
        <v>3104</v>
      </c>
      <c r="B544" s="661" t="s">
        <v>2954</v>
      </c>
      <c r="C544" s="661" t="s">
        <v>3318</v>
      </c>
      <c r="D544" s="661" t="s">
        <v>3319</v>
      </c>
      <c r="E544" s="661"/>
      <c r="F544" s="664">
        <v>1</v>
      </c>
      <c r="G544" s="664">
        <v>0</v>
      </c>
      <c r="H544" s="677"/>
      <c r="I544" s="664"/>
      <c r="J544" s="664"/>
      <c r="K544" s="677"/>
      <c r="L544" s="664">
        <v>1</v>
      </c>
      <c r="M544" s="665">
        <v>0</v>
      </c>
    </row>
    <row r="545" spans="1:13" ht="14.4" customHeight="1" x14ac:dyDescent="0.3">
      <c r="A545" s="660" t="s">
        <v>3104</v>
      </c>
      <c r="B545" s="661" t="s">
        <v>2954</v>
      </c>
      <c r="C545" s="661" t="s">
        <v>3790</v>
      </c>
      <c r="D545" s="661" t="s">
        <v>3791</v>
      </c>
      <c r="E545" s="661" t="s">
        <v>3146</v>
      </c>
      <c r="F545" s="664">
        <v>1</v>
      </c>
      <c r="G545" s="664">
        <v>0</v>
      </c>
      <c r="H545" s="677"/>
      <c r="I545" s="664"/>
      <c r="J545" s="664"/>
      <c r="K545" s="677"/>
      <c r="L545" s="664">
        <v>1</v>
      </c>
      <c r="M545" s="665">
        <v>0</v>
      </c>
    </row>
    <row r="546" spans="1:13" ht="14.4" customHeight="1" x14ac:dyDescent="0.3">
      <c r="A546" s="660" t="s">
        <v>3104</v>
      </c>
      <c r="B546" s="661" t="s">
        <v>2959</v>
      </c>
      <c r="C546" s="661" t="s">
        <v>1627</v>
      </c>
      <c r="D546" s="661" t="s">
        <v>1628</v>
      </c>
      <c r="E546" s="661" t="s">
        <v>2960</v>
      </c>
      <c r="F546" s="664"/>
      <c r="G546" s="664"/>
      <c r="H546" s="677">
        <v>0</v>
      </c>
      <c r="I546" s="664">
        <v>4</v>
      </c>
      <c r="J546" s="664">
        <v>301.12</v>
      </c>
      <c r="K546" s="677">
        <v>1</v>
      </c>
      <c r="L546" s="664">
        <v>4</v>
      </c>
      <c r="M546" s="665">
        <v>301.12</v>
      </c>
    </row>
    <row r="547" spans="1:13" ht="14.4" customHeight="1" x14ac:dyDescent="0.3">
      <c r="A547" s="660" t="s">
        <v>3104</v>
      </c>
      <c r="B547" s="661" t="s">
        <v>2965</v>
      </c>
      <c r="C547" s="661" t="s">
        <v>1684</v>
      </c>
      <c r="D547" s="661" t="s">
        <v>631</v>
      </c>
      <c r="E547" s="661" t="s">
        <v>1082</v>
      </c>
      <c r="F547" s="664"/>
      <c r="G547" s="664"/>
      <c r="H547" s="677">
        <v>0</v>
      </c>
      <c r="I547" s="664">
        <v>10</v>
      </c>
      <c r="J547" s="664">
        <v>448.9</v>
      </c>
      <c r="K547" s="677">
        <v>1</v>
      </c>
      <c r="L547" s="664">
        <v>10</v>
      </c>
      <c r="M547" s="665">
        <v>448.9</v>
      </c>
    </row>
    <row r="548" spans="1:13" ht="14.4" customHeight="1" x14ac:dyDescent="0.3">
      <c r="A548" s="660" t="s">
        <v>3104</v>
      </c>
      <c r="B548" s="661" t="s">
        <v>2965</v>
      </c>
      <c r="C548" s="661" t="s">
        <v>2588</v>
      </c>
      <c r="D548" s="661" t="s">
        <v>2589</v>
      </c>
      <c r="E548" s="661" t="s">
        <v>2590</v>
      </c>
      <c r="F548" s="664"/>
      <c r="G548" s="664"/>
      <c r="H548" s="677">
        <v>0</v>
      </c>
      <c r="I548" s="664">
        <v>2</v>
      </c>
      <c r="J548" s="664">
        <v>120.04</v>
      </c>
      <c r="K548" s="677">
        <v>1</v>
      </c>
      <c r="L548" s="664">
        <v>2</v>
      </c>
      <c r="M548" s="665">
        <v>120.04</v>
      </c>
    </row>
    <row r="549" spans="1:13" ht="14.4" customHeight="1" x14ac:dyDescent="0.3">
      <c r="A549" s="660" t="s">
        <v>3104</v>
      </c>
      <c r="B549" s="661" t="s">
        <v>2968</v>
      </c>
      <c r="C549" s="661" t="s">
        <v>1831</v>
      </c>
      <c r="D549" s="661" t="s">
        <v>1832</v>
      </c>
      <c r="E549" s="661" t="s">
        <v>1833</v>
      </c>
      <c r="F549" s="664"/>
      <c r="G549" s="664"/>
      <c r="H549" s="677">
        <v>0</v>
      </c>
      <c r="I549" s="664">
        <v>3</v>
      </c>
      <c r="J549" s="664">
        <v>166.14000000000001</v>
      </c>
      <c r="K549" s="677">
        <v>1</v>
      </c>
      <c r="L549" s="664">
        <v>3</v>
      </c>
      <c r="M549" s="665">
        <v>166.14000000000001</v>
      </c>
    </row>
    <row r="550" spans="1:13" ht="14.4" customHeight="1" x14ac:dyDescent="0.3">
      <c r="A550" s="660" t="s">
        <v>3104</v>
      </c>
      <c r="B550" s="661" t="s">
        <v>4537</v>
      </c>
      <c r="C550" s="661" t="s">
        <v>3259</v>
      </c>
      <c r="D550" s="661" t="s">
        <v>3260</v>
      </c>
      <c r="E550" s="661" t="s">
        <v>614</v>
      </c>
      <c r="F550" s="664"/>
      <c r="G550" s="664"/>
      <c r="H550" s="677">
        <v>0</v>
      </c>
      <c r="I550" s="664">
        <v>3</v>
      </c>
      <c r="J550" s="664">
        <v>151.41</v>
      </c>
      <c r="K550" s="677">
        <v>1</v>
      </c>
      <c r="L550" s="664">
        <v>3</v>
      </c>
      <c r="M550" s="665">
        <v>151.41</v>
      </c>
    </row>
    <row r="551" spans="1:13" ht="14.4" customHeight="1" x14ac:dyDescent="0.3">
      <c r="A551" s="660" t="s">
        <v>3104</v>
      </c>
      <c r="B551" s="661" t="s">
        <v>2971</v>
      </c>
      <c r="C551" s="661" t="s">
        <v>1641</v>
      </c>
      <c r="D551" s="661" t="s">
        <v>2972</v>
      </c>
      <c r="E551" s="661" t="s">
        <v>1166</v>
      </c>
      <c r="F551" s="664"/>
      <c r="G551" s="664"/>
      <c r="H551" s="677">
        <v>0</v>
      </c>
      <c r="I551" s="664">
        <v>1</v>
      </c>
      <c r="J551" s="664">
        <v>134.83000000000001</v>
      </c>
      <c r="K551" s="677">
        <v>1</v>
      </c>
      <c r="L551" s="664">
        <v>1</v>
      </c>
      <c r="M551" s="665">
        <v>134.83000000000001</v>
      </c>
    </row>
    <row r="552" spans="1:13" ht="14.4" customHeight="1" x14ac:dyDescent="0.3">
      <c r="A552" s="660" t="s">
        <v>3104</v>
      </c>
      <c r="B552" s="661" t="s">
        <v>2971</v>
      </c>
      <c r="C552" s="661" t="s">
        <v>1612</v>
      </c>
      <c r="D552" s="661" t="s">
        <v>1613</v>
      </c>
      <c r="E552" s="661" t="s">
        <v>1614</v>
      </c>
      <c r="F552" s="664"/>
      <c r="G552" s="664"/>
      <c r="H552" s="677">
        <v>0</v>
      </c>
      <c r="I552" s="664">
        <v>1</v>
      </c>
      <c r="J552" s="664">
        <v>14.6</v>
      </c>
      <c r="K552" s="677">
        <v>1</v>
      </c>
      <c r="L552" s="664">
        <v>1</v>
      </c>
      <c r="M552" s="665">
        <v>14.6</v>
      </c>
    </row>
    <row r="553" spans="1:13" ht="14.4" customHeight="1" x14ac:dyDescent="0.3">
      <c r="A553" s="660" t="s">
        <v>3104</v>
      </c>
      <c r="B553" s="661" t="s">
        <v>2971</v>
      </c>
      <c r="C553" s="661" t="s">
        <v>1615</v>
      </c>
      <c r="D553" s="661" t="s">
        <v>1616</v>
      </c>
      <c r="E553" s="661" t="s">
        <v>1617</v>
      </c>
      <c r="F553" s="664"/>
      <c r="G553" s="664"/>
      <c r="H553" s="677">
        <v>0</v>
      </c>
      <c r="I553" s="664">
        <v>1</v>
      </c>
      <c r="J553" s="664">
        <v>16.82</v>
      </c>
      <c r="K553" s="677">
        <v>1</v>
      </c>
      <c r="L553" s="664">
        <v>1</v>
      </c>
      <c r="M553" s="665">
        <v>16.82</v>
      </c>
    </row>
    <row r="554" spans="1:13" ht="14.4" customHeight="1" x14ac:dyDescent="0.3">
      <c r="A554" s="660" t="s">
        <v>3104</v>
      </c>
      <c r="B554" s="661" t="s">
        <v>2971</v>
      </c>
      <c r="C554" s="661" t="s">
        <v>1708</v>
      </c>
      <c r="D554" s="661" t="s">
        <v>2973</v>
      </c>
      <c r="E554" s="661" t="s">
        <v>1078</v>
      </c>
      <c r="F554" s="664"/>
      <c r="G554" s="664"/>
      <c r="H554" s="677">
        <v>0</v>
      </c>
      <c r="I554" s="664">
        <v>3</v>
      </c>
      <c r="J554" s="664">
        <v>202.26</v>
      </c>
      <c r="K554" s="677">
        <v>1</v>
      </c>
      <c r="L554" s="664">
        <v>3</v>
      </c>
      <c r="M554" s="665">
        <v>202.26</v>
      </c>
    </row>
    <row r="555" spans="1:13" ht="14.4" customHeight="1" x14ac:dyDescent="0.3">
      <c r="A555" s="660" t="s">
        <v>3104</v>
      </c>
      <c r="B555" s="661" t="s">
        <v>2979</v>
      </c>
      <c r="C555" s="661" t="s">
        <v>1788</v>
      </c>
      <c r="D555" s="661" t="s">
        <v>1789</v>
      </c>
      <c r="E555" s="661" t="s">
        <v>1092</v>
      </c>
      <c r="F555" s="664"/>
      <c r="G555" s="664"/>
      <c r="H555" s="677">
        <v>0</v>
      </c>
      <c r="I555" s="664">
        <v>1</v>
      </c>
      <c r="J555" s="664">
        <v>65.3</v>
      </c>
      <c r="K555" s="677">
        <v>1</v>
      </c>
      <c r="L555" s="664">
        <v>1</v>
      </c>
      <c r="M555" s="665">
        <v>65.3</v>
      </c>
    </row>
    <row r="556" spans="1:13" ht="14.4" customHeight="1" x14ac:dyDescent="0.3">
      <c r="A556" s="660" t="s">
        <v>3104</v>
      </c>
      <c r="B556" s="661" t="s">
        <v>2980</v>
      </c>
      <c r="C556" s="661" t="s">
        <v>1743</v>
      </c>
      <c r="D556" s="661" t="s">
        <v>1748</v>
      </c>
      <c r="E556" s="661" t="s">
        <v>1092</v>
      </c>
      <c r="F556" s="664"/>
      <c r="G556" s="664"/>
      <c r="H556" s="677">
        <v>0</v>
      </c>
      <c r="I556" s="664">
        <v>4</v>
      </c>
      <c r="J556" s="664">
        <v>522.36</v>
      </c>
      <c r="K556" s="677">
        <v>1</v>
      </c>
      <c r="L556" s="664">
        <v>4</v>
      </c>
      <c r="M556" s="665">
        <v>522.36</v>
      </c>
    </row>
    <row r="557" spans="1:13" ht="14.4" customHeight="1" x14ac:dyDescent="0.3">
      <c r="A557" s="660" t="s">
        <v>3104</v>
      </c>
      <c r="B557" s="661" t="s">
        <v>2980</v>
      </c>
      <c r="C557" s="661" t="s">
        <v>1816</v>
      </c>
      <c r="D557" s="661" t="s">
        <v>1821</v>
      </c>
      <c r="E557" s="661" t="s">
        <v>617</v>
      </c>
      <c r="F557" s="664"/>
      <c r="G557" s="664"/>
      <c r="H557" s="677">
        <v>0</v>
      </c>
      <c r="I557" s="664">
        <v>4</v>
      </c>
      <c r="J557" s="664">
        <v>807.52</v>
      </c>
      <c r="K557" s="677">
        <v>1</v>
      </c>
      <c r="L557" s="664">
        <v>4</v>
      </c>
      <c r="M557" s="665">
        <v>807.52</v>
      </c>
    </row>
    <row r="558" spans="1:13" ht="14.4" customHeight="1" x14ac:dyDescent="0.3">
      <c r="A558" s="660" t="s">
        <v>3104</v>
      </c>
      <c r="B558" s="661" t="s">
        <v>2983</v>
      </c>
      <c r="C558" s="661" t="s">
        <v>3356</v>
      </c>
      <c r="D558" s="661" t="s">
        <v>3357</v>
      </c>
      <c r="E558" s="661" t="s">
        <v>2590</v>
      </c>
      <c r="F558" s="664"/>
      <c r="G558" s="664"/>
      <c r="H558" s="677">
        <v>0</v>
      </c>
      <c r="I558" s="664">
        <v>1</v>
      </c>
      <c r="J558" s="664">
        <v>130.59</v>
      </c>
      <c r="K558" s="677">
        <v>1</v>
      </c>
      <c r="L558" s="664">
        <v>1</v>
      </c>
      <c r="M558" s="665">
        <v>130.59</v>
      </c>
    </row>
    <row r="559" spans="1:13" ht="14.4" customHeight="1" x14ac:dyDescent="0.3">
      <c r="A559" s="660" t="s">
        <v>3104</v>
      </c>
      <c r="B559" s="661" t="s">
        <v>2983</v>
      </c>
      <c r="C559" s="661" t="s">
        <v>3272</v>
      </c>
      <c r="D559" s="661" t="s">
        <v>3273</v>
      </c>
      <c r="E559" s="661" t="s">
        <v>1092</v>
      </c>
      <c r="F559" s="664"/>
      <c r="G559" s="664"/>
      <c r="H559" s="677">
        <v>0</v>
      </c>
      <c r="I559" s="664">
        <v>2</v>
      </c>
      <c r="J559" s="664">
        <v>403.76</v>
      </c>
      <c r="K559" s="677">
        <v>1</v>
      </c>
      <c r="L559" s="664">
        <v>2</v>
      </c>
      <c r="M559" s="665">
        <v>403.76</v>
      </c>
    </row>
    <row r="560" spans="1:13" ht="14.4" customHeight="1" x14ac:dyDescent="0.3">
      <c r="A560" s="660" t="s">
        <v>3105</v>
      </c>
      <c r="B560" s="661" t="s">
        <v>2928</v>
      </c>
      <c r="C560" s="661" t="s">
        <v>1689</v>
      </c>
      <c r="D560" s="661" t="s">
        <v>1690</v>
      </c>
      <c r="E560" s="661" t="s">
        <v>2931</v>
      </c>
      <c r="F560" s="664"/>
      <c r="G560" s="664"/>
      <c r="H560" s="677">
        <v>0</v>
      </c>
      <c r="I560" s="664">
        <v>1</v>
      </c>
      <c r="J560" s="664">
        <v>97.97</v>
      </c>
      <c r="K560" s="677">
        <v>1</v>
      </c>
      <c r="L560" s="664">
        <v>1</v>
      </c>
      <c r="M560" s="665">
        <v>97.97</v>
      </c>
    </row>
    <row r="561" spans="1:13" ht="14.4" customHeight="1" x14ac:dyDescent="0.3">
      <c r="A561" s="660" t="s">
        <v>3105</v>
      </c>
      <c r="B561" s="661" t="s">
        <v>2949</v>
      </c>
      <c r="C561" s="661" t="s">
        <v>1824</v>
      </c>
      <c r="D561" s="661" t="s">
        <v>2950</v>
      </c>
      <c r="E561" s="661" t="s">
        <v>2951</v>
      </c>
      <c r="F561" s="664"/>
      <c r="G561" s="664"/>
      <c r="H561" s="677">
        <v>0</v>
      </c>
      <c r="I561" s="664">
        <v>1</v>
      </c>
      <c r="J561" s="664">
        <v>156.25</v>
      </c>
      <c r="K561" s="677">
        <v>1</v>
      </c>
      <c r="L561" s="664">
        <v>1</v>
      </c>
      <c r="M561" s="665">
        <v>156.25</v>
      </c>
    </row>
    <row r="562" spans="1:13" ht="14.4" customHeight="1" x14ac:dyDescent="0.3">
      <c r="A562" s="660" t="s">
        <v>3105</v>
      </c>
      <c r="B562" s="661" t="s">
        <v>2949</v>
      </c>
      <c r="C562" s="661" t="s">
        <v>1751</v>
      </c>
      <c r="D562" s="661" t="s">
        <v>2952</v>
      </c>
      <c r="E562" s="661" t="s">
        <v>1160</v>
      </c>
      <c r="F562" s="664"/>
      <c r="G562" s="664"/>
      <c r="H562" s="677">
        <v>0</v>
      </c>
      <c r="I562" s="664">
        <v>4</v>
      </c>
      <c r="J562" s="664">
        <v>772.56</v>
      </c>
      <c r="K562" s="677">
        <v>1</v>
      </c>
      <c r="L562" s="664">
        <v>4</v>
      </c>
      <c r="M562" s="665">
        <v>772.56</v>
      </c>
    </row>
    <row r="563" spans="1:13" ht="14.4" customHeight="1" x14ac:dyDescent="0.3">
      <c r="A563" s="660" t="s">
        <v>3105</v>
      </c>
      <c r="B563" s="661" t="s">
        <v>2954</v>
      </c>
      <c r="C563" s="661" t="s">
        <v>3452</v>
      </c>
      <c r="D563" s="661" t="s">
        <v>3327</v>
      </c>
      <c r="E563" s="661" t="s">
        <v>606</v>
      </c>
      <c r="F563" s="664">
        <v>2</v>
      </c>
      <c r="G563" s="664">
        <v>209.32</v>
      </c>
      <c r="H563" s="677">
        <v>1</v>
      </c>
      <c r="I563" s="664"/>
      <c r="J563" s="664"/>
      <c r="K563" s="677">
        <v>0</v>
      </c>
      <c r="L563" s="664">
        <v>2</v>
      </c>
      <c r="M563" s="665">
        <v>209.32</v>
      </c>
    </row>
    <row r="564" spans="1:13" ht="14.4" customHeight="1" x14ac:dyDescent="0.3">
      <c r="A564" s="660" t="s">
        <v>3105</v>
      </c>
      <c r="B564" s="661" t="s">
        <v>2954</v>
      </c>
      <c r="C564" s="661" t="s">
        <v>1909</v>
      </c>
      <c r="D564" s="661" t="s">
        <v>1910</v>
      </c>
      <c r="E564" s="661" t="s">
        <v>1911</v>
      </c>
      <c r="F564" s="664"/>
      <c r="G564" s="664"/>
      <c r="H564" s="677">
        <v>0</v>
      </c>
      <c r="I564" s="664">
        <v>4</v>
      </c>
      <c r="J564" s="664">
        <v>390.72</v>
      </c>
      <c r="K564" s="677">
        <v>1</v>
      </c>
      <c r="L564" s="664">
        <v>4</v>
      </c>
      <c r="M564" s="665">
        <v>390.72</v>
      </c>
    </row>
    <row r="565" spans="1:13" ht="14.4" customHeight="1" x14ac:dyDescent="0.3">
      <c r="A565" s="660" t="s">
        <v>3105</v>
      </c>
      <c r="B565" s="661" t="s">
        <v>2954</v>
      </c>
      <c r="C565" s="661" t="s">
        <v>604</v>
      </c>
      <c r="D565" s="661" t="s">
        <v>605</v>
      </c>
      <c r="E565" s="661" t="s">
        <v>606</v>
      </c>
      <c r="F565" s="664">
        <v>1</v>
      </c>
      <c r="G565" s="664">
        <v>104.66</v>
      </c>
      <c r="H565" s="677">
        <v>1</v>
      </c>
      <c r="I565" s="664"/>
      <c r="J565" s="664"/>
      <c r="K565" s="677">
        <v>0</v>
      </c>
      <c r="L565" s="664">
        <v>1</v>
      </c>
      <c r="M565" s="665">
        <v>104.66</v>
      </c>
    </row>
    <row r="566" spans="1:13" ht="14.4" customHeight="1" x14ac:dyDescent="0.3">
      <c r="A566" s="660" t="s">
        <v>3105</v>
      </c>
      <c r="B566" s="661" t="s">
        <v>2954</v>
      </c>
      <c r="C566" s="661" t="s">
        <v>3455</v>
      </c>
      <c r="D566" s="661" t="s">
        <v>3456</v>
      </c>
      <c r="E566" s="661" t="s">
        <v>3457</v>
      </c>
      <c r="F566" s="664">
        <v>1</v>
      </c>
      <c r="G566" s="664">
        <v>0</v>
      </c>
      <c r="H566" s="677"/>
      <c r="I566" s="664"/>
      <c r="J566" s="664"/>
      <c r="K566" s="677"/>
      <c r="L566" s="664">
        <v>1</v>
      </c>
      <c r="M566" s="665">
        <v>0</v>
      </c>
    </row>
    <row r="567" spans="1:13" ht="14.4" customHeight="1" x14ac:dyDescent="0.3">
      <c r="A567" s="660" t="s">
        <v>3105</v>
      </c>
      <c r="B567" s="661" t="s">
        <v>2954</v>
      </c>
      <c r="C567" s="661" t="s">
        <v>3318</v>
      </c>
      <c r="D567" s="661" t="s">
        <v>3319</v>
      </c>
      <c r="E567" s="661"/>
      <c r="F567" s="664">
        <v>2</v>
      </c>
      <c r="G567" s="664">
        <v>0</v>
      </c>
      <c r="H567" s="677"/>
      <c r="I567" s="664"/>
      <c r="J567" s="664"/>
      <c r="K567" s="677"/>
      <c r="L567" s="664">
        <v>2</v>
      </c>
      <c r="M567" s="665">
        <v>0</v>
      </c>
    </row>
    <row r="568" spans="1:13" ht="14.4" customHeight="1" x14ac:dyDescent="0.3">
      <c r="A568" s="660" t="s">
        <v>3105</v>
      </c>
      <c r="B568" s="661" t="s">
        <v>2955</v>
      </c>
      <c r="C568" s="661" t="s">
        <v>1755</v>
      </c>
      <c r="D568" s="661" t="s">
        <v>1756</v>
      </c>
      <c r="E568" s="661" t="s">
        <v>2956</v>
      </c>
      <c r="F568" s="664"/>
      <c r="G568" s="664"/>
      <c r="H568" s="677">
        <v>0</v>
      </c>
      <c r="I568" s="664">
        <v>1</v>
      </c>
      <c r="J568" s="664">
        <v>2118.42</v>
      </c>
      <c r="K568" s="677">
        <v>1</v>
      </c>
      <c r="L568" s="664">
        <v>1</v>
      </c>
      <c r="M568" s="665">
        <v>2118.42</v>
      </c>
    </row>
    <row r="569" spans="1:13" ht="14.4" customHeight="1" x14ac:dyDescent="0.3">
      <c r="A569" s="660" t="s">
        <v>3105</v>
      </c>
      <c r="B569" s="661" t="s">
        <v>2959</v>
      </c>
      <c r="C569" s="661" t="s">
        <v>1627</v>
      </c>
      <c r="D569" s="661" t="s">
        <v>1628</v>
      </c>
      <c r="E569" s="661" t="s">
        <v>2960</v>
      </c>
      <c r="F569" s="664"/>
      <c r="G569" s="664"/>
      <c r="H569" s="677">
        <v>0</v>
      </c>
      <c r="I569" s="664">
        <v>4</v>
      </c>
      <c r="J569" s="664">
        <v>301.12</v>
      </c>
      <c r="K569" s="677">
        <v>1</v>
      </c>
      <c r="L569" s="664">
        <v>4</v>
      </c>
      <c r="M569" s="665">
        <v>301.12</v>
      </c>
    </row>
    <row r="570" spans="1:13" ht="14.4" customHeight="1" x14ac:dyDescent="0.3">
      <c r="A570" s="660" t="s">
        <v>3105</v>
      </c>
      <c r="B570" s="661" t="s">
        <v>2959</v>
      </c>
      <c r="C570" s="661" t="s">
        <v>3373</v>
      </c>
      <c r="D570" s="661" t="s">
        <v>3371</v>
      </c>
      <c r="E570" s="661" t="s">
        <v>2960</v>
      </c>
      <c r="F570" s="664">
        <v>1</v>
      </c>
      <c r="G570" s="664">
        <v>0</v>
      </c>
      <c r="H570" s="677"/>
      <c r="I570" s="664"/>
      <c r="J570" s="664"/>
      <c r="K570" s="677"/>
      <c r="L570" s="664">
        <v>1</v>
      </c>
      <c r="M570" s="665">
        <v>0</v>
      </c>
    </row>
    <row r="571" spans="1:13" ht="14.4" customHeight="1" x14ac:dyDescent="0.3">
      <c r="A571" s="660" t="s">
        <v>3105</v>
      </c>
      <c r="B571" s="661" t="s">
        <v>4551</v>
      </c>
      <c r="C571" s="661" t="s">
        <v>851</v>
      </c>
      <c r="D571" s="661" t="s">
        <v>3502</v>
      </c>
      <c r="E571" s="661" t="s">
        <v>919</v>
      </c>
      <c r="F571" s="664">
        <v>3</v>
      </c>
      <c r="G571" s="664">
        <v>180.06</v>
      </c>
      <c r="H571" s="677">
        <v>1</v>
      </c>
      <c r="I571" s="664"/>
      <c r="J571" s="664"/>
      <c r="K571" s="677">
        <v>0</v>
      </c>
      <c r="L571" s="664">
        <v>3</v>
      </c>
      <c r="M571" s="665">
        <v>180.06</v>
      </c>
    </row>
    <row r="572" spans="1:13" ht="14.4" customHeight="1" x14ac:dyDescent="0.3">
      <c r="A572" s="660" t="s">
        <v>3105</v>
      </c>
      <c r="B572" s="661" t="s">
        <v>2965</v>
      </c>
      <c r="C572" s="661" t="s">
        <v>3117</v>
      </c>
      <c r="D572" s="661" t="s">
        <v>3118</v>
      </c>
      <c r="E572" s="661" t="s">
        <v>3119</v>
      </c>
      <c r="F572" s="664">
        <v>1</v>
      </c>
      <c r="G572" s="664">
        <v>31.43</v>
      </c>
      <c r="H572" s="677">
        <v>1</v>
      </c>
      <c r="I572" s="664"/>
      <c r="J572" s="664"/>
      <c r="K572" s="677">
        <v>0</v>
      </c>
      <c r="L572" s="664">
        <v>1</v>
      </c>
      <c r="M572" s="665">
        <v>31.43</v>
      </c>
    </row>
    <row r="573" spans="1:13" ht="14.4" customHeight="1" x14ac:dyDescent="0.3">
      <c r="A573" s="660" t="s">
        <v>3105</v>
      </c>
      <c r="B573" s="661" t="s">
        <v>2965</v>
      </c>
      <c r="C573" s="661" t="s">
        <v>1684</v>
      </c>
      <c r="D573" s="661" t="s">
        <v>631</v>
      </c>
      <c r="E573" s="661" t="s">
        <v>1082</v>
      </c>
      <c r="F573" s="664"/>
      <c r="G573" s="664"/>
      <c r="H573" s="677">
        <v>0</v>
      </c>
      <c r="I573" s="664">
        <v>8</v>
      </c>
      <c r="J573" s="664">
        <v>359.12</v>
      </c>
      <c r="K573" s="677">
        <v>1</v>
      </c>
      <c r="L573" s="664">
        <v>8</v>
      </c>
      <c r="M573" s="665">
        <v>359.12</v>
      </c>
    </row>
    <row r="574" spans="1:13" ht="14.4" customHeight="1" x14ac:dyDescent="0.3">
      <c r="A574" s="660" t="s">
        <v>3105</v>
      </c>
      <c r="B574" s="661" t="s">
        <v>2968</v>
      </c>
      <c r="C574" s="661" t="s">
        <v>3250</v>
      </c>
      <c r="D574" s="661" t="s">
        <v>3251</v>
      </c>
      <c r="E574" s="661" t="s">
        <v>1166</v>
      </c>
      <c r="F574" s="664"/>
      <c r="G574" s="664"/>
      <c r="H574" s="677">
        <v>0</v>
      </c>
      <c r="I574" s="664">
        <v>2</v>
      </c>
      <c r="J574" s="664">
        <v>83.06</v>
      </c>
      <c r="K574" s="677">
        <v>1</v>
      </c>
      <c r="L574" s="664">
        <v>2</v>
      </c>
      <c r="M574" s="665">
        <v>83.06</v>
      </c>
    </row>
    <row r="575" spans="1:13" ht="14.4" customHeight="1" x14ac:dyDescent="0.3">
      <c r="A575" s="660" t="s">
        <v>3105</v>
      </c>
      <c r="B575" s="661" t="s">
        <v>2968</v>
      </c>
      <c r="C575" s="661" t="s">
        <v>1831</v>
      </c>
      <c r="D575" s="661" t="s">
        <v>1832</v>
      </c>
      <c r="E575" s="661" t="s">
        <v>1833</v>
      </c>
      <c r="F575" s="664"/>
      <c r="G575" s="664"/>
      <c r="H575" s="677">
        <v>0</v>
      </c>
      <c r="I575" s="664">
        <v>1</v>
      </c>
      <c r="J575" s="664">
        <v>55.38</v>
      </c>
      <c r="K575" s="677">
        <v>1</v>
      </c>
      <c r="L575" s="664">
        <v>1</v>
      </c>
      <c r="M575" s="665">
        <v>55.38</v>
      </c>
    </row>
    <row r="576" spans="1:13" ht="14.4" customHeight="1" x14ac:dyDescent="0.3">
      <c r="A576" s="660" t="s">
        <v>3105</v>
      </c>
      <c r="B576" s="661" t="s">
        <v>4539</v>
      </c>
      <c r="C576" s="661" t="s">
        <v>3785</v>
      </c>
      <c r="D576" s="661" t="s">
        <v>3786</v>
      </c>
      <c r="E576" s="661" t="s">
        <v>3787</v>
      </c>
      <c r="F576" s="664">
        <v>1</v>
      </c>
      <c r="G576" s="664">
        <v>157.76</v>
      </c>
      <c r="H576" s="677">
        <v>1</v>
      </c>
      <c r="I576" s="664"/>
      <c r="J576" s="664"/>
      <c r="K576" s="677">
        <v>0</v>
      </c>
      <c r="L576" s="664">
        <v>1</v>
      </c>
      <c r="M576" s="665">
        <v>157.76</v>
      </c>
    </row>
    <row r="577" spans="1:13" ht="14.4" customHeight="1" x14ac:dyDescent="0.3">
      <c r="A577" s="660" t="s">
        <v>3105</v>
      </c>
      <c r="B577" s="661" t="s">
        <v>2971</v>
      </c>
      <c r="C577" s="661" t="s">
        <v>1641</v>
      </c>
      <c r="D577" s="661" t="s">
        <v>2972</v>
      </c>
      <c r="E577" s="661" t="s">
        <v>1166</v>
      </c>
      <c r="F577" s="664"/>
      <c r="G577" s="664"/>
      <c r="H577" s="677">
        <v>0</v>
      </c>
      <c r="I577" s="664">
        <v>2</v>
      </c>
      <c r="J577" s="664">
        <v>201.84</v>
      </c>
      <c r="K577" s="677">
        <v>1</v>
      </c>
      <c r="L577" s="664">
        <v>2</v>
      </c>
      <c r="M577" s="665">
        <v>201.84</v>
      </c>
    </row>
    <row r="578" spans="1:13" ht="14.4" customHeight="1" x14ac:dyDescent="0.3">
      <c r="A578" s="660" t="s">
        <v>3105</v>
      </c>
      <c r="B578" s="661" t="s">
        <v>2971</v>
      </c>
      <c r="C578" s="661" t="s">
        <v>1708</v>
      </c>
      <c r="D578" s="661" t="s">
        <v>2973</v>
      </c>
      <c r="E578" s="661" t="s">
        <v>1078</v>
      </c>
      <c r="F578" s="664"/>
      <c r="G578" s="664"/>
      <c r="H578" s="677">
        <v>0</v>
      </c>
      <c r="I578" s="664">
        <v>1</v>
      </c>
      <c r="J578" s="664">
        <v>67.42</v>
      </c>
      <c r="K578" s="677">
        <v>1</v>
      </c>
      <c r="L578" s="664">
        <v>1</v>
      </c>
      <c r="M578" s="665">
        <v>67.42</v>
      </c>
    </row>
    <row r="579" spans="1:13" ht="14.4" customHeight="1" x14ac:dyDescent="0.3">
      <c r="A579" s="660" t="s">
        <v>3105</v>
      </c>
      <c r="B579" s="661" t="s">
        <v>2980</v>
      </c>
      <c r="C579" s="661" t="s">
        <v>1743</v>
      </c>
      <c r="D579" s="661" t="s">
        <v>1748</v>
      </c>
      <c r="E579" s="661" t="s">
        <v>1092</v>
      </c>
      <c r="F579" s="664"/>
      <c r="G579" s="664"/>
      <c r="H579" s="677">
        <v>0</v>
      </c>
      <c r="I579" s="664">
        <v>1</v>
      </c>
      <c r="J579" s="664">
        <v>130.59</v>
      </c>
      <c r="K579" s="677">
        <v>1</v>
      </c>
      <c r="L579" s="664">
        <v>1</v>
      </c>
      <c r="M579" s="665">
        <v>130.59</v>
      </c>
    </row>
    <row r="580" spans="1:13" ht="14.4" customHeight="1" x14ac:dyDescent="0.3">
      <c r="A580" s="660" t="s">
        <v>3105</v>
      </c>
      <c r="B580" s="661" t="s">
        <v>2980</v>
      </c>
      <c r="C580" s="661" t="s">
        <v>1816</v>
      </c>
      <c r="D580" s="661" t="s">
        <v>1821</v>
      </c>
      <c r="E580" s="661" t="s">
        <v>617</v>
      </c>
      <c r="F580" s="664"/>
      <c r="G580" s="664"/>
      <c r="H580" s="677">
        <v>0</v>
      </c>
      <c r="I580" s="664">
        <v>3</v>
      </c>
      <c r="J580" s="664">
        <v>605.64</v>
      </c>
      <c r="K580" s="677">
        <v>1</v>
      </c>
      <c r="L580" s="664">
        <v>3</v>
      </c>
      <c r="M580" s="665">
        <v>605.64</v>
      </c>
    </row>
    <row r="581" spans="1:13" ht="14.4" customHeight="1" x14ac:dyDescent="0.3">
      <c r="A581" s="660" t="s">
        <v>3105</v>
      </c>
      <c r="B581" s="661" t="s">
        <v>2983</v>
      </c>
      <c r="C581" s="661" t="s">
        <v>4288</v>
      </c>
      <c r="D581" s="661" t="s">
        <v>3357</v>
      </c>
      <c r="E581" s="661" t="s">
        <v>1448</v>
      </c>
      <c r="F581" s="664"/>
      <c r="G581" s="664"/>
      <c r="H581" s="677">
        <v>0</v>
      </c>
      <c r="I581" s="664">
        <v>3</v>
      </c>
      <c r="J581" s="664">
        <v>1175.31</v>
      </c>
      <c r="K581" s="677">
        <v>1</v>
      </c>
      <c r="L581" s="664">
        <v>3</v>
      </c>
      <c r="M581" s="665">
        <v>1175.31</v>
      </c>
    </row>
    <row r="582" spans="1:13" ht="14.4" customHeight="1" x14ac:dyDescent="0.3">
      <c r="A582" s="660" t="s">
        <v>3105</v>
      </c>
      <c r="B582" s="661" t="s">
        <v>2998</v>
      </c>
      <c r="C582" s="661" t="s">
        <v>2001</v>
      </c>
      <c r="D582" s="661" t="s">
        <v>2999</v>
      </c>
      <c r="E582" s="661" t="s">
        <v>3000</v>
      </c>
      <c r="F582" s="664"/>
      <c r="G582" s="664"/>
      <c r="H582" s="677">
        <v>0</v>
      </c>
      <c r="I582" s="664">
        <v>1</v>
      </c>
      <c r="J582" s="664">
        <v>333.31</v>
      </c>
      <c r="K582" s="677">
        <v>1</v>
      </c>
      <c r="L582" s="664">
        <v>1</v>
      </c>
      <c r="M582" s="665">
        <v>333.31</v>
      </c>
    </row>
    <row r="583" spans="1:13" ht="14.4" customHeight="1" x14ac:dyDescent="0.3">
      <c r="A583" s="660" t="s">
        <v>3105</v>
      </c>
      <c r="B583" s="661" t="s">
        <v>3007</v>
      </c>
      <c r="C583" s="661" t="s">
        <v>2096</v>
      </c>
      <c r="D583" s="661" t="s">
        <v>2097</v>
      </c>
      <c r="E583" s="661" t="s">
        <v>3008</v>
      </c>
      <c r="F583" s="664"/>
      <c r="G583" s="664"/>
      <c r="H583" s="677">
        <v>0</v>
      </c>
      <c r="I583" s="664">
        <v>1</v>
      </c>
      <c r="J583" s="664">
        <v>184.22</v>
      </c>
      <c r="K583" s="677">
        <v>1</v>
      </c>
      <c r="L583" s="664">
        <v>1</v>
      </c>
      <c r="M583" s="665">
        <v>184.22</v>
      </c>
    </row>
    <row r="584" spans="1:13" ht="14.4" customHeight="1" x14ac:dyDescent="0.3">
      <c r="A584" s="660" t="s">
        <v>3105</v>
      </c>
      <c r="B584" s="661" t="s">
        <v>3013</v>
      </c>
      <c r="C584" s="661" t="s">
        <v>2103</v>
      </c>
      <c r="D584" s="661" t="s">
        <v>2104</v>
      </c>
      <c r="E584" s="661" t="s">
        <v>3014</v>
      </c>
      <c r="F584" s="664"/>
      <c r="G584" s="664"/>
      <c r="H584" s="677">
        <v>0</v>
      </c>
      <c r="I584" s="664">
        <v>1</v>
      </c>
      <c r="J584" s="664">
        <v>116.8</v>
      </c>
      <c r="K584" s="677">
        <v>1</v>
      </c>
      <c r="L584" s="664">
        <v>1</v>
      </c>
      <c r="M584" s="665">
        <v>116.8</v>
      </c>
    </row>
    <row r="585" spans="1:13" ht="14.4" customHeight="1" x14ac:dyDescent="0.3">
      <c r="A585" s="660" t="s">
        <v>3105</v>
      </c>
      <c r="B585" s="661" t="s">
        <v>3021</v>
      </c>
      <c r="C585" s="661" t="s">
        <v>2100</v>
      </c>
      <c r="D585" s="661" t="s">
        <v>2101</v>
      </c>
      <c r="E585" s="661" t="s">
        <v>3008</v>
      </c>
      <c r="F585" s="664"/>
      <c r="G585" s="664"/>
      <c r="H585" s="677">
        <v>0</v>
      </c>
      <c r="I585" s="664">
        <v>2</v>
      </c>
      <c r="J585" s="664">
        <v>139.72</v>
      </c>
      <c r="K585" s="677">
        <v>1</v>
      </c>
      <c r="L585" s="664">
        <v>2</v>
      </c>
      <c r="M585" s="665">
        <v>139.72</v>
      </c>
    </row>
    <row r="586" spans="1:13" ht="14.4" customHeight="1" x14ac:dyDescent="0.3">
      <c r="A586" s="660" t="s">
        <v>3105</v>
      </c>
      <c r="B586" s="661" t="s">
        <v>3034</v>
      </c>
      <c r="C586" s="661" t="s">
        <v>4399</v>
      </c>
      <c r="D586" s="661" t="s">
        <v>4400</v>
      </c>
      <c r="E586" s="661" t="s">
        <v>3036</v>
      </c>
      <c r="F586" s="664">
        <v>2</v>
      </c>
      <c r="G586" s="664">
        <v>13.96</v>
      </c>
      <c r="H586" s="677">
        <v>1</v>
      </c>
      <c r="I586" s="664"/>
      <c r="J586" s="664"/>
      <c r="K586" s="677">
        <v>0</v>
      </c>
      <c r="L586" s="664">
        <v>2</v>
      </c>
      <c r="M586" s="665">
        <v>13.96</v>
      </c>
    </row>
    <row r="587" spans="1:13" ht="14.4" customHeight="1" x14ac:dyDescent="0.3">
      <c r="A587" s="660" t="s">
        <v>3105</v>
      </c>
      <c r="B587" s="661" t="s">
        <v>3046</v>
      </c>
      <c r="C587" s="661" t="s">
        <v>2592</v>
      </c>
      <c r="D587" s="661" t="s">
        <v>1727</v>
      </c>
      <c r="E587" s="661" t="s">
        <v>2246</v>
      </c>
      <c r="F587" s="664"/>
      <c r="G587" s="664"/>
      <c r="H587" s="677"/>
      <c r="I587" s="664">
        <v>1</v>
      </c>
      <c r="J587" s="664">
        <v>0</v>
      </c>
      <c r="K587" s="677"/>
      <c r="L587" s="664">
        <v>1</v>
      </c>
      <c r="M587" s="665">
        <v>0</v>
      </c>
    </row>
    <row r="588" spans="1:13" ht="14.4" customHeight="1" x14ac:dyDescent="0.3">
      <c r="A588" s="660" t="s">
        <v>3106</v>
      </c>
      <c r="B588" s="661" t="s">
        <v>2928</v>
      </c>
      <c r="C588" s="661" t="s">
        <v>3255</v>
      </c>
      <c r="D588" s="661" t="s">
        <v>1690</v>
      </c>
      <c r="E588" s="661" t="s">
        <v>1691</v>
      </c>
      <c r="F588" s="664"/>
      <c r="G588" s="664"/>
      <c r="H588" s="677"/>
      <c r="I588" s="664">
        <v>1</v>
      </c>
      <c r="J588" s="664">
        <v>0</v>
      </c>
      <c r="K588" s="677"/>
      <c r="L588" s="664">
        <v>1</v>
      </c>
      <c r="M588" s="665">
        <v>0</v>
      </c>
    </row>
    <row r="589" spans="1:13" ht="14.4" customHeight="1" x14ac:dyDescent="0.3">
      <c r="A589" s="660" t="s">
        <v>3106</v>
      </c>
      <c r="B589" s="661" t="s">
        <v>2928</v>
      </c>
      <c r="C589" s="661" t="s">
        <v>3819</v>
      </c>
      <c r="D589" s="661" t="s">
        <v>1610</v>
      </c>
      <c r="E589" s="661" t="s">
        <v>3820</v>
      </c>
      <c r="F589" s="664"/>
      <c r="G589" s="664"/>
      <c r="H589" s="677"/>
      <c r="I589" s="664">
        <v>1</v>
      </c>
      <c r="J589" s="664">
        <v>0</v>
      </c>
      <c r="K589" s="677"/>
      <c r="L589" s="664">
        <v>1</v>
      </c>
      <c r="M589" s="665">
        <v>0</v>
      </c>
    </row>
    <row r="590" spans="1:13" ht="14.4" customHeight="1" x14ac:dyDescent="0.3">
      <c r="A590" s="660" t="s">
        <v>3106</v>
      </c>
      <c r="B590" s="661" t="s">
        <v>2932</v>
      </c>
      <c r="C590" s="661" t="s">
        <v>1644</v>
      </c>
      <c r="D590" s="661" t="s">
        <v>2933</v>
      </c>
      <c r="E590" s="661" t="s">
        <v>2934</v>
      </c>
      <c r="F590" s="664"/>
      <c r="G590" s="664"/>
      <c r="H590" s="677">
        <v>0</v>
      </c>
      <c r="I590" s="664">
        <v>14</v>
      </c>
      <c r="J590" s="664">
        <v>1371.58</v>
      </c>
      <c r="K590" s="677">
        <v>1</v>
      </c>
      <c r="L590" s="664">
        <v>14</v>
      </c>
      <c r="M590" s="665">
        <v>1371.58</v>
      </c>
    </row>
    <row r="591" spans="1:13" ht="14.4" customHeight="1" x14ac:dyDescent="0.3">
      <c r="A591" s="660" t="s">
        <v>3106</v>
      </c>
      <c r="B591" s="661" t="s">
        <v>2945</v>
      </c>
      <c r="C591" s="661" t="s">
        <v>4462</v>
      </c>
      <c r="D591" s="661" t="s">
        <v>4463</v>
      </c>
      <c r="E591" s="661" t="s">
        <v>4464</v>
      </c>
      <c r="F591" s="664">
        <v>1</v>
      </c>
      <c r="G591" s="664">
        <v>0</v>
      </c>
      <c r="H591" s="677"/>
      <c r="I591" s="664"/>
      <c r="J591" s="664"/>
      <c r="K591" s="677"/>
      <c r="L591" s="664">
        <v>1</v>
      </c>
      <c r="M591" s="665">
        <v>0</v>
      </c>
    </row>
    <row r="592" spans="1:13" ht="14.4" customHeight="1" x14ac:dyDescent="0.3">
      <c r="A592" s="660" t="s">
        <v>3106</v>
      </c>
      <c r="B592" s="661" t="s">
        <v>2945</v>
      </c>
      <c r="C592" s="661" t="s">
        <v>1876</v>
      </c>
      <c r="D592" s="661" t="s">
        <v>1701</v>
      </c>
      <c r="E592" s="661" t="s">
        <v>1877</v>
      </c>
      <c r="F592" s="664"/>
      <c r="G592" s="664"/>
      <c r="H592" s="677">
        <v>0</v>
      </c>
      <c r="I592" s="664">
        <v>1</v>
      </c>
      <c r="J592" s="664">
        <v>106.31</v>
      </c>
      <c r="K592" s="677">
        <v>1</v>
      </c>
      <c r="L592" s="664">
        <v>1</v>
      </c>
      <c r="M592" s="665">
        <v>106.31</v>
      </c>
    </row>
    <row r="593" spans="1:13" ht="14.4" customHeight="1" x14ac:dyDescent="0.3">
      <c r="A593" s="660" t="s">
        <v>3106</v>
      </c>
      <c r="B593" s="661" t="s">
        <v>2948</v>
      </c>
      <c r="C593" s="661" t="s">
        <v>1772</v>
      </c>
      <c r="D593" s="661" t="s">
        <v>1773</v>
      </c>
      <c r="E593" s="661" t="s">
        <v>1774</v>
      </c>
      <c r="F593" s="664"/>
      <c r="G593" s="664"/>
      <c r="H593" s="677">
        <v>0</v>
      </c>
      <c r="I593" s="664">
        <v>1</v>
      </c>
      <c r="J593" s="664">
        <v>58.29</v>
      </c>
      <c r="K593" s="677">
        <v>1</v>
      </c>
      <c r="L593" s="664">
        <v>1</v>
      </c>
      <c r="M593" s="665">
        <v>58.29</v>
      </c>
    </row>
    <row r="594" spans="1:13" ht="14.4" customHeight="1" x14ac:dyDescent="0.3">
      <c r="A594" s="660" t="s">
        <v>3106</v>
      </c>
      <c r="B594" s="661" t="s">
        <v>2949</v>
      </c>
      <c r="C594" s="661" t="s">
        <v>3295</v>
      </c>
      <c r="D594" s="661" t="s">
        <v>1740</v>
      </c>
      <c r="E594" s="661" t="s">
        <v>3296</v>
      </c>
      <c r="F594" s="664"/>
      <c r="G594" s="664"/>
      <c r="H594" s="677">
        <v>0</v>
      </c>
      <c r="I594" s="664">
        <v>2</v>
      </c>
      <c r="J594" s="664">
        <v>98.02</v>
      </c>
      <c r="K594" s="677">
        <v>1</v>
      </c>
      <c r="L594" s="664">
        <v>2</v>
      </c>
      <c r="M594" s="665">
        <v>98.02</v>
      </c>
    </row>
    <row r="595" spans="1:13" ht="14.4" customHeight="1" x14ac:dyDescent="0.3">
      <c r="A595" s="660" t="s">
        <v>3106</v>
      </c>
      <c r="B595" s="661" t="s">
        <v>2949</v>
      </c>
      <c r="C595" s="661" t="s">
        <v>3827</v>
      </c>
      <c r="D595" s="661" t="s">
        <v>3298</v>
      </c>
      <c r="E595" s="661" t="s">
        <v>1160</v>
      </c>
      <c r="F595" s="664"/>
      <c r="G595" s="664"/>
      <c r="H595" s="677">
        <v>0</v>
      </c>
      <c r="I595" s="664">
        <v>6</v>
      </c>
      <c r="J595" s="664">
        <v>1158.8399999999999</v>
      </c>
      <c r="K595" s="677">
        <v>1</v>
      </c>
      <c r="L595" s="664">
        <v>6</v>
      </c>
      <c r="M595" s="665">
        <v>1158.8399999999999</v>
      </c>
    </row>
    <row r="596" spans="1:13" ht="14.4" customHeight="1" x14ac:dyDescent="0.3">
      <c r="A596" s="660" t="s">
        <v>3106</v>
      </c>
      <c r="B596" s="661" t="s">
        <v>2949</v>
      </c>
      <c r="C596" s="661" t="s">
        <v>1824</v>
      </c>
      <c r="D596" s="661" t="s">
        <v>2950</v>
      </c>
      <c r="E596" s="661" t="s">
        <v>2951</v>
      </c>
      <c r="F596" s="664"/>
      <c r="G596" s="664"/>
      <c r="H596" s="677">
        <v>0</v>
      </c>
      <c r="I596" s="664">
        <v>1</v>
      </c>
      <c r="J596" s="664">
        <v>126.09</v>
      </c>
      <c r="K596" s="677">
        <v>1</v>
      </c>
      <c r="L596" s="664">
        <v>1</v>
      </c>
      <c r="M596" s="665">
        <v>126.09</v>
      </c>
    </row>
    <row r="597" spans="1:13" ht="14.4" customHeight="1" x14ac:dyDescent="0.3">
      <c r="A597" s="660" t="s">
        <v>3106</v>
      </c>
      <c r="B597" s="661" t="s">
        <v>2953</v>
      </c>
      <c r="C597" s="661" t="s">
        <v>3507</v>
      </c>
      <c r="D597" s="661" t="s">
        <v>1717</v>
      </c>
      <c r="E597" s="661" t="s">
        <v>3508</v>
      </c>
      <c r="F597" s="664"/>
      <c r="G597" s="664"/>
      <c r="H597" s="677">
        <v>0</v>
      </c>
      <c r="I597" s="664">
        <v>1</v>
      </c>
      <c r="J597" s="664">
        <v>349.94</v>
      </c>
      <c r="K597" s="677">
        <v>1</v>
      </c>
      <c r="L597" s="664">
        <v>1</v>
      </c>
      <c r="M597" s="665">
        <v>349.94</v>
      </c>
    </row>
    <row r="598" spans="1:13" ht="14.4" customHeight="1" x14ac:dyDescent="0.3">
      <c r="A598" s="660" t="s">
        <v>3106</v>
      </c>
      <c r="B598" s="661" t="s">
        <v>2953</v>
      </c>
      <c r="C598" s="661" t="s">
        <v>1716</v>
      </c>
      <c r="D598" s="661" t="s">
        <v>1717</v>
      </c>
      <c r="E598" s="661" t="s">
        <v>1665</v>
      </c>
      <c r="F598" s="664"/>
      <c r="G598" s="664"/>
      <c r="H598" s="677">
        <v>0</v>
      </c>
      <c r="I598" s="664">
        <v>1</v>
      </c>
      <c r="J598" s="664">
        <v>1749.69</v>
      </c>
      <c r="K598" s="677">
        <v>1</v>
      </c>
      <c r="L598" s="664">
        <v>1</v>
      </c>
      <c r="M598" s="665">
        <v>1749.69</v>
      </c>
    </row>
    <row r="599" spans="1:13" ht="14.4" customHeight="1" x14ac:dyDescent="0.3">
      <c r="A599" s="660" t="s">
        <v>3106</v>
      </c>
      <c r="B599" s="661" t="s">
        <v>2953</v>
      </c>
      <c r="C599" s="661" t="s">
        <v>1720</v>
      </c>
      <c r="D599" s="661" t="s">
        <v>1717</v>
      </c>
      <c r="E599" s="661" t="s">
        <v>1668</v>
      </c>
      <c r="F599" s="664"/>
      <c r="G599" s="664"/>
      <c r="H599" s="677">
        <v>0</v>
      </c>
      <c r="I599" s="664">
        <v>2</v>
      </c>
      <c r="J599" s="664">
        <v>4665.84</v>
      </c>
      <c r="K599" s="677">
        <v>1</v>
      </c>
      <c r="L599" s="664">
        <v>2</v>
      </c>
      <c r="M599" s="665">
        <v>4665.84</v>
      </c>
    </row>
    <row r="600" spans="1:13" ht="14.4" customHeight="1" x14ac:dyDescent="0.3">
      <c r="A600" s="660" t="s">
        <v>3106</v>
      </c>
      <c r="B600" s="661" t="s">
        <v>2953</v>
      </c>
      <c r="C600" s="661" t="s">
        <v>4471</v>
      </c>
      <c r="D600" s="661" t="s">
        <v>1717</v>
      </c>
      <c r="E600" s="661" t="s">
        <v>4472</v>
      </c>
      <c r="F600" s="664">
        <v>1</v>
      </c>
      <c r="G600" s="664">
        <v>0</v>
      </c>
      <c r="H600" s="677"/>
      <c r="I600" s="664"/>
      <c r="J600" s="664"/>
      <c r="K600" s="677"/>
      <c r="L600" s="664">
        <v>1</v>
      </c>
      <c r="M600" s="665">
        <v>0</v>
      </c>
    </row>
    <row r="601" spans="1:13" ht="14.4" customHeight="1" x14ac:dyDescent="0.3">
      <c r="A601" s="660" t="s">
        <v>3106</v>
      </c>
      <c r="B601" s="661" t="s">
        <v>2953</v>
      </c>
      <c r="C601" s="661" t="s">
        <v>1723</v>
      </c>
      <c r="D601" s="661" t="s">
        <v>1717</v>
      </c>
      <c r="E601" s="661" t="s">
        <v>1671</v>
      </c>
      <c r="F601" s="664"/>
      <c r="G601" s="664"/>
      <c r="H601" s="677">
        <v>0</v>
      </c>
      <c r="I601" s="664">
        <v>1</v>
      </c>
      <c r="J601" s="664">
        <v>2916.16</v>
      </c>
      <c r="K601" s="677">
        <v>1</v>
      </c>
      <c r="L601" s="664">
        <v>1</v>
      </c>
      <c r="M601" s="665">
        <v>2916.16</v>
      </c>
    </row>
    <row r="602" spans="1:13" ht="14.4" customHeight="1" x14ac:dyDescent="0.3">
      <c r="A602" s="660" t="s">
        <v>3106</v>
      </c>
      <c r="B602" s="661" t="s">
        <v>2954</v>
      </c>
      <c r="C602" s="661" t="s">
        <v>1909</v>
      </c>
      <c r="D602" s="661" t="s">
        <v>1910</v>
      </c>
      <c r="E602" s="661" t="s">
        <v>1911</v>
      </c>
      <c r="F602" s="664"/>
      <c r="G602" s="664"/>
      <c r="H602" s="677">
        <v>0</v>
      </c>
      <c r="I602" s="664">
        <v>6</v>
      </c>
      <c r="J602" s="664">
        <v>586.08000000000004</v>
      </c>
      <c r="K602" s="677">
        <v>1</v>
      </c>
      <c r="L602" s="664">
        <v>6</v>
      </c>
      <c r="M602" s="665">
        <v>586.08000000000004</v>
      </c>
    </row>
    <row r="603" spans="1:13" ht="14.4" customHeight="1" x14ac:dyDescent="0.3">
      <c r="A603" s="660" t="s">
        <v>3106</v>
      </c>
      <c r="B603" s="661" t="s">
        <v>2954</v>
      </c>
      <c r="C603" s="661" t="s">
        <v>604</v>
      </c>
      <c r="D603" s="661" t="s">
        <v>605</v>
      </c>
      <c r="E603" s="661" t="s">
        <v>606</v>
      </c>
      <c r="F603" s="664">
        <v>1</v>
      </c>
      <c r="G603" s="664">
        <v>104.66</v>
      </c>
      <c r="H603" s="677">
        <v>0.33333333333333331</v>
      </c>
      <c r="I603" s="664">
        <v>2</v>
      </c>
      <c r="J603" s="664">
        <v>209.32</v>
      </c>
      <c r="K603" s="677">
        <v>0.66666666666666663</v>
      </c>
      <c r="L603" s="664">
        <v>3</v>
      </c>
      <c r="M603" s="665">
        <v>313.98</v>
      </c>
    </row>
    <row r="604" spans="1:13" ht="14.4" customHeight="1" x14ac:dyDescent="0.3">
      <c r="A604" s="660" t="s">
        <v>3106</v>
      </c>
      <c r="B604" s="661" t="s">
        <v>2954</v>
      </c>
      <c r="C604" s="661" t="s">
        <v>3811</v>
      </c>
      <c r="D604" s="661" t="s">
        <v>605</v>
      </c>
      <c r="E604" s="661" t="s">
        <v>1911</v>
      </c>
      <c r="F604" s="664">
        <v>3</v>
      </c>
      <c r="G604" s="664">
        <v>0</v>
      </c>
      <c r="H604" s="677"/>
      <c r="I604" s="664"/>
      <c r="J604" s="664"/>
      <c r="K604" s="677"/>
      <c r="L604" s="664">
        <v>3</v>
      </c>
      <c r="M604" s="665">
        <v>0</v>
      </c>
    </row>
    <row r="605" spans="1:13" ht="14.4" customHeight="1" x14ac:dyDescent="0.3">
      <c r="A605" s="660" t="s">
        <v>3106</v>
      </c>
      <c r="B605" s="661" t="s">
        <v>2955</v>
      </c>
      <c r="C605" s="661" t="s">
        <v>1755</v>
      </c>
      <c r="D605" s="661" t="s">
        <v>1756</v>
      </c>
      <c r="E605" s="661" t="s">
        <v>2956</v>
      </c>
      <c r="F605" s="664"/>
      <c r="G605" s="664"/>
      <c r="H605" s="677">
        <v>0</v>
      </c>
      <c r="I605" s="664">
        <v>12</v>
      </c>
      <c r="J605" s="664">
        <v>25421.040000000001</v>
      </c>
      <c r="K605" s="677">
        <v>1</v>
      </c>
      <c r="L605" s="664">
        <v>12</v>
      </c>
      <c r="M605" s="665">
        <v>25421.040000000001</v>
      </c>
    </row>
    <row r="606" spans="1:13" ht="14.4" customHeight="1" x14ac:dyDescent="0.3">
      <c r="A606" s="660" t="s">
        <v>3106</v>
      </c>
      <c r="B606" s="661" t="s">
        <v>2955</v>
      </c>
      <c r="C606" s="661" t="s">
        <v>3852</v>
      </c>
      <c r="D606" s="661" t="s">
        <v>3307</v>
      </c>
      <c r="E606" s="661" t="s">
        <v>3853</v>
      </c>
      <c r="F606" s="664"/>
      <c r="G606" s="664"/>
      <c r="H606" s="677">
        <v>0</v>
      </c>
      <c r="I606" s="664">
        <v>1</v>
      </c>
      <c r="J606" s="664">
        <v>2118.4299999999998</v>
      </c>
      <c r="K606" s="677">
        <v>1</v>
      </c>
      <c r="L606" s="664">
        <v>1</v>
      </c>
      <c r="M606" s="665">
        <v>2118.4299999999998</v>
      </c>
    </row>
    <row r="607" spans="1:13" ht="14.4" customHeight="1" x14ac:dyDescent="0.3">
      <c r="A607" s="660" t="s">
        <v>3106</v>
      </c>
      <c r="B607" s="661" t="s">
        <v>4545</v>
      </c>
      <c r="C607" s="661" t="s">
        <v>3773</v>
      </c>
      <c r="D607" s="661" t="s">
        <v>3774</v>
      </c>
      <c r="E607" s="661" t="s">
        <v>3775</v>
      </c>
      <c r="F607" s="664"/>
      <c r="G607" s="664"/>
      <c r="H607" s="677">
        <v>0</v>
      </c>
      <c r="I607" s="664">
        <v>2</v>
      </c>
      <c r="J607" s="664">
        <v>334.76</v>
      </c>
      <c r="K607" s="677">
        <v>1</v>
      </c>
      <c r="L607" s="664">
        <v>2</v>
      </c>
      <c r="M607" s="665">
        <v>334.76</v>
      </c>
    </row>
    <row r="608" spans="1:13" ht="14.4" customHeight="1" x14ac:dyDescent="0.3">
      <c r="A608" s="660" t="s">
        <v>3106</v>
      </c>
      <c r="B608" s="661" t="s">
        <v>4545</v>
      </c>
      <c r="C608" s="661" t="s">
        <v>3821</v>
      </c>
      <c r="D608" s="661" t="s">
        <v>3774</v>
      </c>
      <c r="E608" s="661" t="s">
        <v>3822</v>
      </c>
      <c r="F608" s="664">
        <v>1</v>
      </c>
      <c r="G608" s="664">
        <v>334.76</v>
      </c>
      <c r="H608" s="677">
        <v>1</v>
      </c>
      <c r="I608" s="664"/>
      <c r="J608" s="664"/>
      <c r="K608" s="677">
        <v>0</v>
      </c>
      <c r="L608" s="664">
        <v>1</v>
      </c>
      <c r="M608" s="665">
        <v>334.76</v>
      </c>
    </row>
    <row r="609" spans="1:13" ht="14.4" customHeight="1" x14ac:dyDescent="0.3">
      <c r="A609" s="660" t="s">
        <v>3106</v>
      </c>
      <c r="B609" s="661" t="s">
        <v>2959</v>
      </c>
      <c r="C609" s="661" t="s">
        <v>1627</v>
      </c>
      <c r="D609" s="661" t="s">
        <v>1628</v>
      </c>
      <c r="E609" s="661" t="s">
        <v>2960</v>
      </c>
      <c r="F609" s="664"/>
      <c r="G609" s="664"/>
      <c r="H609" s="677">
        <v>0</v>
      </c>
      <c r="I609" s="664">
        <v>2</v>
      </c>
      <c r="J609" s="664">
        <v>150.56</v>
      </c>
      <c r="K609" s="677">
        <v>1</v>
      </c>
      <c r="L609" s="664">
        <v>2</v>
      </c>
      <c r="M609" s="665">
        <v>150.56</v>
      </c>
    </row>
    <row r="610" spans="1:13" ht="14.4" customHeight="1" x14ac:dyDescent="0.3">
      <c r="A610" s="660" t="s">
        <v>3106</v>
      </c>
      <c r="B610" s="661" t="s">
        <v>2959</v>
      </c>
      <c r="C610" s="661" t="s">
        <v>1631</v>
      </c>
      <c r="D610" s="661" t="s">
        <v>1628</v>
      </c>
      <c r="E610" s="661" t="s">
        <v>2961</v>
      </c>
      <c r="F610" s="664"/>
      <c r="G610" s="664"/>
      <c r="H610" s="677">
        <v>0</v>
      </c>
      <c r="I610" s="664">
        <v>2</v>
      </c>
      <c r="J610" s="664">
        <v>301.10000000000002</v>
      </c>
      <c r="K610" s="677">
        <v>1</v>
      </c>
      <c r="L610" s="664">
        <v>2</v>
      </c>
      <c r="M610" s="665">
        <v>301.10000000000002</v>
      </c>
    </row>
    <row r="611" spans="1:13" ht="14.4" customHeight="1" x14ac:dyDescent="0.3">
      <c r="A611" s="660" t="s">
        <v>3106</v>
      </c>
      <c r="B611" s="661" t="s">
        <v>2959</v>
      </c>
      <c r="C611" s="661" t="s">
        <v>3370</v>
      </c>
      <c r="D611" s="661" t="s">
        <v>3371</v>
      </c>
      <c r="E611" s="661" t="s">
        <v>3372</v>
      </c>
      <c r="F611" s="664">
        <v>3</v>
      </c>
      <c r="G611" s="664">
        <v>376.38</v>
      </c>
      <c r="H611" s="677">
        <v>1</v>
      </c>
      <c r="I611" s="664"/>
      <c r="J611" s="664"/>
      <c r="K611" s="677">
        <v>0</v>
      </c>
      <c r="L611" s="664">
        <v>3</v>
      </c>
      <c r="M611" s="665">
        <v>376.38</v>
      </c>
    </row>
    <row r="612" spans="1:13" ht="14.4" customHeight="1" x14ac:dyDescent="0.3">
      <c r="A612" s="660" t="s">
        <v>3106</v>
      </c>
      <c r="B612" s="661" t="s">
        <v>2959</v>
      </c>
      <c r="C612" s="661" t="s">
        <v>3373</v>
      </c>
      <c r="D612" s="661" t="s">
        <v>3371</v>
      </c>
      <c r="E612" s="661" t="s">
        <v>2960</v>
      </c>
      <c r="F612" s="664">
        <v>1</v>
      </c>
      <c r="G612" s="664">
        <v>0</v>
      </c>
      <c r="H612" s="677"/>
      <c r="I612" s="664"/>
      <c r="J612" s="664"/>
      <c r="K612" s="677"/>
      <c r="L612" s="664">
        <v>1</v>
      </c>
      <c r="M612" s="665">
        <v>0</v>
      </c>
    </row>
    <row r="613" spans="1:13" ht="14.4" customHeight="1" x14ac:dyDescent="0.3">
      <c r="A613" s="660" t="s">
        <v>3106</v>
      </c>
      <c r="B613" s="661" t="s">
        <v>2962</v>
      </c>
      <c r="C613" s="661" t="s">
        <v>3616</v>
      </c>
      <c r="D613" s="661" t="s">
        <v>1917</v>
      </c>
      <c r="E613" s="661" t="s">
        <v>614</v>
      </c>
      <c r="F613" s="664"/>
      <c r="G613" s="664"/>
      <c r="H613" s="677">
        <v>0</v>
      </c>
      <c r="I613" s="664">
        <v>2</v>
      </c>
      <c r="J613" s="664">
        <v>328.3</v>
      </c>
      <c r="K613" s="677">
        <v>1</v>
      </c>
      <c r="L613" s="664">
        <v>2</v>
      </c>
      <c r="M613" s="665">
        <v>328.3</v>
      </c>
    </row>
    <row r="614" spans="1:13" ht="14.4" customHeight="1" x14ac:dyDescent="0.3">
      <c r="A614" s="660" t="s">
        <v>3106</v>
      </c>
      <c r="B614" s="661" t="s">
        <v>2964</v>
      </c>
      <c r="C614" s="661" t="s">
        <v>1697</v>
      </c>
      <c r="D614" s="661" t="s">
        <v>1694</v>
      </c>
      <c r="E614" s="661" t="s">
        <v>1698</v>
      </c>
      <c r="F614" s="664"/>
      <c r="G614" s="664"/>
      <c r="H614" s="677">
        <v>0</v>
      </c>
      <c r="I614" s="664">
        <v>4</v>
      </c>
      <c r="J614" s="664">
        <v>586.52</v>
      </c>
      <c r="K614" s="677">
        <v>1</v>
      </c>
      <c r="L614" s="664">
        <v>4</v>
      </c>
      <c r="M614" s="665">
        <v>586.52</v>
      </c>
    </row>
    <row r="615" spans="1:13" ht="14.4" customHeight="1" x14ac:dyDescent="0.3">
      <c r="A615" s="660" t="s">
        <v>3106</v>
      </c>
      <c r="B615" s="661" t="s">
        <v>2965</v>
      </c>
      <c r="C615" s="661" t="s">
        <v>630</v>
      </c>
      <c r="D615" s="661" t="s">
        <v>631</v>
      </c>
      <c r="E615" s="661" t="s">
        <v>632</v>
      </c>
      <c r="F615" s="664">
        <v>3</v>
      </c>
      <c r="G615" s="664">
        <v>403.98</v>
      </c>
      <c r="H615" s="677">
        <v>1</v>
      </c>
      <c r="I615" s="664"/>
      <c r="J615" s="664"/>
      <c r="K615" s="677">
        <v>0</v>
      </c>
      <c r="L615" s="664">
        <v>3</v>
      </c>
      <c r="M615" s="665">
        <v>403.98</v>
      </c>
    </row>
    <row r="616" spans="1:13" ht="14.4" customHeight="1" x14ac:dyDescent="0.3">
      <c r="A616" s="660" t="s">
        <v>3106</v>
      </c>
      <c r="B616" s="661" t="s">
        <v>2965</v>
      </c>
      <c r="C616" s="661" t="s">
        <v>3117</v>
      </c>
      <c r="D616" s="661" t="s">
        <v>3118</v>
      </c>
      <c r="E616" s="661" t="s">
        <v>3119</v>
      </c>
      <c r="F616" s="664">
        <v>5</v>
      </c>
      <c r="G616" s="664">
        <v>157.15</v>
      </c>
      <c r="H616" s="677">
        <v>1</v>
      </c>
      <c r="I616" s="664"/>
      <c r="J616" s="664"/>
      <c r="K616" s="677">
        <v>0</v>
      </c>
      <c r="L616" s="664">
        <v>5</v>
      </c>
      <c r="M616" s="665">
        <v>157.15</v>
      </c>
    </row>
    <row r="617" spans="1:13" ht="14.4" customHeight="1" x14ac:dyDescent="0.3">
      <c r="A617" s="660" t="s">
        <v>3106</v>
      </c>
      <c r="B617" s="661" t="s">
        <v>2965</v>
      </c>
      <c r="C617" s="661" t="s">
        <v>1684</v>
      </c>
      <c r="D617" s="661" t="s">
        <v>631</v>
      </c>
      <c r="E617" s="661" t="s">
        <v>1082</v>
      </c>
      <c r="F617" s="664"/>
      <c r="G617" s="664"/>
      <c r="H617" s="677">
        <v>0</v>
      </c>
      <c r="I617" s="664">
        <v>17</v>
      </c>
      <c r="J617" s="664">
        <v>763.13</v>
      </c>
      <c r="K617" s="677">
        <v>1</v>
      </c>
      <c r="L617" s="664">
        <v>17</v>
      </c>
      <c r="M617" s="665">
        <v>763.13</v>
      </c>
    </row>
    <row r="618" spans="1:13" ht="14.4" customHeight="1" x14ac:dyDescent="0.3">
      <c r="A618" s="660" t="s">
        <v>3106</v>
      </c>
      <c r="B618" s="661" t="s">
        <v>2965</v>
      </c>
      <c r="C618" s="661" t="s">
        <v>2588</v>
      </c>
      <c r="D618" s="661" t="s">
        <v>2589</v>
      </c>
      <c r="E618" s="661" t="s">
        <v>2590</v>
      </c>
      <c r="F618" s="664"/>
      <c r="G618" s="664"/>
      <c r="H618" s="677">
        <v>0</v>
      </c>
      <c r="I618" s="664">
        <v>3</v>
      </c>
      <c r="J618" s="664">
        <v>180.06</v>
      </c>
      <c r="K618" s="677">
        <v>1</v>
      </c>
      <c r="L618" s="664">
        <v>3</v>
      </c>
      <c r="M618" s="665">
        <v>180.06</v>
      </c>
    </row>
    <row r="619" spans="1:13" ht="14.4" customHeight="1" x14ac:dyDescent="0.3">
      <c r="A619" s="660" t="s">
        <v>3106</v>
      </c>
      <c r="B619" s="661" t="s">
        <v>2965</v>
      </c>
      <c r="C619" s="661" t="s">
        <v>3207</v>
      </c>
      <c r="D619" s="661" t="s">
        <v>3208</v>
      </c>
      <c r="E619" s="661" t="s">
        <v>1082</v>
      </c>
      <c r="F619" s="664">
        <v>13</v>
      </c>
      <c r="G619" s="664">
        <v>583.56999999999994</v>
      </c>
      <c r="H619" s="677">
        <v>1</v>
      </c>
      <c r="I619" s="664"/>
      <c r="J619" s="664"/>
      <c r="K619" s="677">
        <v>0</v>
      </c>
      <c r="L619" s="664">
        <v>13</v>
      </c>
      <c r="M619" s="665">
        <v>583.56999999999994</v>
      </c>
    </row>
    <row r="620" spans="1:13" ht="14.4" customHeight="1" x14ac:dyDescent="0.3">
      <c r="A620" s="660" t="s">
        <v>3106</v>
      </c>
      <c r="B620" s="661" t="s">
        <v>2966</v>
      </c>
      <c r="C620" s="661" t="s">
        <v>4449</v>
      </c>
      <c r="D620" s="661" t="s">
        <v>4212</v>
      </c>
      <c r="E620" s="661" t="s">
        <v>4450</v>
      </c>
      <c r="F620" s="664">
        <v>1</v>
      </c>
      <c r="G620" s="664">
        <v>0</v>
      </c>
      <c r="H620" s="677"/>
      <c r="I620" s="664"/>
      <c r="J620" s="664"/>
      <c r="K620" s="677"/>
      <c r="L620" s="664">
        <v>1</v>
      </c>
      <c r="M620" s="665">
        <v>0</v>
      </c>
    </row>
    <row r="621" spans="1:13" ht="14.4" customHeight="1" x14ac:dyDescent="0.3">
      <c r="A621" s="660" t="s">
        <v>3106</v>
      </c>
      <c r="B621" s="661" t="s">
        <v>2966</v>
      </c>
      <c r="C621" s="661" t="s">
        <v>4451</v>
      </c>
      <c r="D621" s="661" t="s">
        <v>3450</v>
      </c>
      <c r="E621" s="661" t="s">
        <v>4452</v>
      </c>
      <c r="F621" s="664">
        <v>1</v>
      </c>
      <c r="G621" s="664">
        <v>0</v>
      </c>
      <c r="H621" s="677"/>
      <c r="I621" s="664"/>
      <c r="J621" s="664"/>
      <c r="K621" s="677"/>
      <c r="L621" s="664">
        <v>1</v>
      </c>
      <c r="M621" s="665">
        <v>0</v>
      </c>
    </row>
    <row r="622" spans="1:13" ht="14.4" customHeight="1" x14ac:dyDescent="0.3">
      <c r="A622" s="660" t="s">
        <v>3106</v>
      </c>
      <c r="B622" s="661" t="s">
        <v>4538</v>
      </c>
      <c r="C622" s="661" t="s">
        <v>4416</v>
      </c>
      <c r="D622" s="661" t="s">
        <v>4417</v>
      </c>
      <c r="E622" s="661" t="s">
        <v>1170</v>
      </c>
      <c r="F622" s="664"/>
      <c r="G622" s="664"/>
      <c r="H622" s="677">
        <v>0</v>
      </c>
      <c r="I622" s="664">
        <v>6</v>
      </c>
      <c r="J622" s="664">
        <v>439.20000000000005</v>
      </c>
      <c r="K622" s="677">
        <v>1</v>
      </c>
      <c r="L622" s="664">
        <v>6</v>
      </c>
      <c r="M622" s="665">
        <v>439.20000000000005</v>
      </c>
    </row>
    <row r="623" spans="1:13" ht="14.4" customHeight="1" x14ac:dyDescent="0.3">
      <c r="A623" s="660" t="s">
        <v>3106</v>
      </c>
      <c r="B623" s="661" t="s">
        <v>4538</v>
      </c>
      <c r="C623" s="661" t="s">
        <v>3610</v>
      </c>
      <c r="D623" s="661" t="s">
        <v>3611</v>
      </c>
      <c r="E623" s="661" t="s">
        <v>1299</v>
      </c>
      <c r="F623" s="664">
        <v>1</v>
      </c>
      <c r="G623" s="664">
        <v>73.19</v>
      </c>
      <c r="H623" s="677">
        <v>1</v>
      </c>
      <c r="I623" s="664"/>
      <c r="J623" s="664"/>
      <c r="K623" s="677">
        <v>0</v>
      </c>
      <c r="L623" s="664">
        <v>1</v>
      </c>
      <c r="M623" s="665">
        <v>73.19</v>
      </c>
    </row>
    <row r="624" spans="1:13" ht="14.4" customHeight="1" x14ac:dyDescent="0.3">
      <c r="A624" s="660" t="s">
        <v>3106</v>
      </c>
      <c r="B624" s="661" t="s">
        <v>2967</v>
      </c>
      <c r="C624" s="661" t="s">
        <v>4112</v>
      </c>
      <c r="D624" s="661" t="s">
        <v>3378</v>
      </c>
      <c r="E624" s="661" t="s">
        <v>1078</v>
      </c>
      <c r="F624" s="664">
        <v>2</v>
      </c>
      <c r="G624" s="664">
        <v>121.84</v>
      </c>
      <c r="H624" s="677">
        <v>1</v>
      </c>
      <c r="I624" s="664"/>
      <c r="J624" s="664"/>
      <c r="K624" s="677">
        <v>0</v>
      </c>
      <c r="L624" s="664">
        <v>2</v>
      </c>
      <c r="M624" s="665">
        <v>121.84</v>
      </c>
    </row>
    <row r="625" spans="1:13" ht="14.4" customHeight="1" x14ac:dyDescent="0.3">
      <c r="A625" s="660" t="s">
        <v>3106</v>
      </c>
      <c r="B625" s="661" t="s">
        <v>2968</v>
      </c>
      <c r="C625" s="661" t="s">
        <v>4473</v>
      </c>
      <c r="D625" s="661" t="s">
        <v>3251</v>
      </c>
      <c r="E625" s="661" t="s">
        <v>2259</v>
      </c>
      <c r="F625" s="664"/>
      <c r="G625" s="664"/>
      <c r="H625" s="677">
        <v>0</v>
      </c>
      <c r="I625" s="664">
        <v>1</v>
      </c>
      <c r="J625" s="664">
        <v>138.46</v>
      </c>
      <c r="K625" s="677">
        <v>1</v>
      </c>
      <c r="L625" s="664">
        <v>1</v>
      </c>
      <c r="M625" s="665">
        <v>138.46</v>
      </c>
    </row>
    <row r="626" spans="1:13" ht="14.4" customHeight="1" x14ac:dyDescent="0.3">
      <c r="A626" s="660" t="s">
        <v>3106</v>
      </c>
      <c r="B626" s="661" t="s">
        <v>2968</v>
      </c>
      <c r="C626" s="661" t="s">
        <v>1831</v>
      </c>
      <c r="D626" s="661" t="s">
        <v>1832</v>
      </c>
      <c r="E626" s="661" t="s">
        <v>1833</v>
      </c>
      <c r="F626" s="664"/>
      <c r="G626" s="664"/>
      <c r="H626" s="677">
        <v>0</v>
      </c>
      <c r="I626" s="664">
        <v>2</v>
      </c>
      <c r="J626" s="664">
        <v>110.76</v>
      </c>
      <c r="K626" s="677">
        <v>1</v>
      </c>
      <c r="L626" s="664">
        <v>2</v>
      </c>
      <c r="M626" s="665">
        <v>110.76</v>
      </c>
    </row>
    <row r="627" spans="1:13" ht="14.4" customHeight="1" x14ac:dyDescent="0.3">
      <c r="A627" s="660" t="s">
        <v>3106</v>
      </c>
      <c r="B627" s="661" t="s">
        <v>2968</v>
      </c>
      <c r="C627" s="661" t="s">
        <v>3512</v>
      </c>
      <c r="D627" s="661" t="s">
        <v>1832</v>
      </c>
      <c r="E627" s="661" t="s">
        <v>3513</v>
      </c>
      <c r="F627" s="664"/>
      <c r="G627" s="664"/>
      <c r="H627" s="677">
        <v>0</v>
      </c>
      <c r="I627" s="664">
        <v>1</v>
      </c>
      <c r="J627" s="664">
        <v>184.61</v>
      </c>
      <c r="K627" s="677">
        <v>1</v>
      </c>
      <c r="L627" s="664">
        <v>1</v>
      </c>
      <c r="M627" s="665">
        <v>184.61</v>
      </c>
    </row>
    <row r="628" spans="1:13" ht="14.4" customHeight="1" x14ac:dyDescent="0.3">
      <c r="A628" s="660" t="s">
        <v>3106</v>
      </c>
      <c r="B628" s="661" t="s">
        <v>2968</v>
      </c>
      <c r="C628" s="661" t="s">
        <v>3169</v>
      </c>
      <c r="D628" s="661" t="s">
        <v>3170</v>
      </c>
      <c r="E628" s="661" t="s">
        <v>3171</v>
      </c>
      <c r="F628" s="664">
        <v>1</v>
      </c>
      <c r="G628" s="664">
        <v>51.69</v>
      </c>
      <c r="H628" s="677">
        <v>1</v>
      </c>
      <c r="I628" s="664"/>
      <c r="J628" s="664"/>
      <c r="K628" s="677">
        <v>0</v>
      </c>
      <c r="L628" s="664">
        <v>1</v>
      </c>
      <c r="M628" s="665">
        <v>51.69</v>
      </c>
    </row>
    <row r="629" spans="1:13" ht="14.4" customHeight="1" x14ac:dyDescent="0.3">
      <c r="A629" s="660" t="s">
        <v>3106</v>
      </c>
      <c r="B629" s="661" t="s">
        <v>4539</v>
      </c>
      <c r="C629" s="661" t="s">
        <v>3785</v>
      </c>
      <c r="D629" s="661" t="s">
        <v>3786</v>
      </c>
      <c r="E629" s="661" t="s">
        <v>3787</v>
      </c>
      <c r="F629" s="664">
        <v>2</v>
      </c>
      <c r="G629" s="664">
        <v>315.52</v>
      </c>
      <c r="H629" s="677">
        <v>1</v>
      </c>
      <c r="I629" s="664"/>
      <c r="J629" s="664"/>
      <c r="K629" s="677">
        <v>0</v>
      </c>
      <c r="L629" s="664">
        <v>2</v>
      </c>
      <c r="M629" s="665">
        <v>315.52</v>
      </c>
    </row>
    <row r="630" spans="1:13" ht="14.4" customHeight="1" x14ac:dyDescent="0.3">
      <c r="A630" s="660" t="s">
        <v>3106</v>
      </c>
      <c r="B630" s="661" t="s">
        <v>4539</v>
      </c>
      <c r="C630" s="661" t="s">
        <v>4337</v>
      </c>
      <c r="D630" s="661" t="s">
        <v>3786</v>
      </c>
      <c r="E630" s="661" t="s">
        <v>4338</v>
      </c>
      <c r="F630" s="664">
        <v>1</v>
      </c>
      <c r="G630" s="664">
        <v>525.88</v>
      </c>
      <c r="H630" s="677">
        <v>1</v>
      </c>
      <c r="I630" s="664"/>
      <c r="J630" s="664"/>
      <c r="K630" s="677">
        <v>0</v>
      </c>
      <c r="L630" s="664">
        <v>1</v>
      </c>
      <c r="M630" s="665">
        <v>525.88</v>
      </c>
    </row>
    <row r="631" spans="1:13" ht="14.4" customHeight="1" x14ac:dyDescent="0.3">
      <c r="A631" s="660" t="s">
        <v>3106</v>
      </c>
      <c r="B631" s="661" t="s">
        <v>2971</v>
      </c>
      <c r="C631" s="661" t="s">
        <v>1641</v>
      </c>
      <c r="D631" s="661" t="s">
        <v>2972</v>
      </c>
      <c r="E631" s="661" t="s">
        <v>1166</v>
      </c>
      <c r="F631" s="664"/>
      <c r="G631" s="664"/>
      <c r="H631" s="677">
        <v>0</v>
      </c>
      <c r="I631" s="664">
        <v>4</v>
      </c>
      <c r="J631" s="664">
        <v>539.32000000000005</v>
      </c>
      <c r="K631" s="677">
        <v>1</v>
      </c>
      <c r="L631" s="664">
        <v>4</v>
      </c>
      <c r="M631" s="665">
        <v>539.32000000000005</v>
      </c>
    </row>
    <row r="632" spans="1:13" ht="14.4" customHeight="1" x14ac:dyDescent="0.3">
      <c r="A632" s="660" t="s">
        <v>3106</v>
      </c>
      <c r="B632" s="661" t="s">
        <v>2971</v>
      </c>
      <c r="C632" s="661" t="s">
        <v>1708</v>
      </c>
      <c r="D632" s="661" t="s">
        <v>2973</v>
      </c>
      <c r="E632" s="661" t="s">
        <v>1078</v>
      </c>
      <c r="F632" s="664"/>
      <c r="G632" s="664"/>
      <c r="H632" s="677">
        <v>0</v>
      </c>
      <c r="I632" s="664">
        <v>2</v>
      </c>
      <c r="J632" s="664">
        <v>117.89</v>
      </c>
      <c r="K632" s="677">
        <v>1</v>
      </c>
      <c r="L632" s="664">
        <v>2</v>
      </c>
      <c r="M632" s="665">
        <v>117.89</v>
      </c>
    </row>
    <row r="633" spans="1:13" ht="14.4" customHeight="1" x14ac:dyDescent="0.3">
      <c r="A633" s="660" t="s">
        <v>3106</v>
      </c>
      <c r="B633" s="661" t="s">
        <v>2976</v>
      </c>
      <c r="C633" s="661" t="s">
        <v>4231</v>
      </c>
      <c r="D633" s="661" t="s">
        <v>1760</v>
      </c>
      <c r="E633" s="661" t="s">
        <v>4232</v>
      </c>
      <c r="F633" s="664"/>
      <c r="G633" s="664"/>
      <c r="H633" s="677"/>
      <c r="I633" s="664">
        <v>1</v>
      </c>
      <c r="J633" s="664">
        <v>0</v>
      </c>
      <c r="K633" s="677"/>
      <c r="L633" s="664">
        <v>1</v>
      </c>
      <c r="M633" s="665">
        <v>0</v>
      </c>
    </row>
    <row r="634" spans="1:13" ht="14.4" customHeight="1" x14ac:dyDescent="0.3">
      <c r="A634" s="660" t="s">
        <v>3106</v>
      </c>
      <c r="B634" s="661" t="s">
        <v>2977</v>
      </c>
      <c r="C634" s="661" t="s">
        <v>1812</v>
      </c>
      <c r="D634" s="661" t="s">
        <v>1813</v>
      </c>
      <c r="E634" s="661" t="s">
        <v>1814</v>
      </c>
      <c r="F634" s="664"/>
      <c r="G634" s="664"/>
      <c r="H634" s="677">
        <v>0</v>
      </c>
      <c r="I634" s="664">
        <v>3</v>
      </c>
      <c r="J634" s="664">
        <v>431.13</v>
      </c>
      <c r="K634" s="677">
        <v>1</v>
      </c>
      <c r="L634" s="664">
        <v>3</v>
      </c>
      <c r="M634" s="665">
        <v>431.13</v>
      </c>
    </row>
    <row r="635" spans="1:13" ht="14.4" customHeight="1" x14ac:dyDescent="0.3">
      <c r="A635" s="660" t="s">
        <v>3106</v>
      </c>
      <c r="B635" s="661" t="s">
        <v>2977</v>
      </c>
      <c r="C635" s="661" t="s">
        <v>3778</v>
      </c>
      <c r="D635" s="661" t="s">
        <v>3779</v>
      </c>
      <c r="E635" s="661" t="s">
        <v>3711</v>
      </c>
      <c r="F635" s="664">
        <v>1</v>
      </c>
      <c r="G635" s="664">
        <v>134.12</v>
      </c>
      <c r="H635" s="677">
        <v>1</v>
      </c>
      <c r="I635" s="664"/>
      <c r="J635" s="664"/>
      <c r="K635" s="677">
        <v>0</v>
      </c>
      <c r="L635" s="664">
        <v>1</v>
      </c>
      <c r="M635" s="665">
        <v>134.12</v>
      </c>
    </row>
    <row r="636" spans="1:13" ht="14.4" customHeight="1" x14ac:dyDescent="0.3">
      <c r="A636" s="660" t="s">
        <v>3106</v>
      </c>
      <c r="B636" s="661" t="s">
        <v>2977</v>
      </c>
      <c r="C636" s="661" t="s">
        <v>4495</v>
      </c>
      <c r="D636" s="661" t="s">
        <v>3779</v>
      </c>
      <c r="E636" s="661" t="s">
        <v>4314</v>
      </c>
      <c r="F636" s="664">
        <v>1</v>
      </c>
      <c r="G636" s="664">
        <v>0</v>
      </c>
      <c r="H636" s="677"/>
      <c r="I636" s="664"/>
      <c r="J636" s="664"/>
      <c r="K636" s="677"/>
      <c r="L636" s="664">
        <v>1</v>
      </c>
      <c r="M636" s="665">
        <v>0</v>
      </c>
    </row>
    <row r="637" spans="1:13" ht="14.4" customHeight="1" x14ac:dyDescent="0.3">
      <c r="A637" s="660" t="s">
        <v>3106</v>
      </c>
      <c r="B637" s="661" t="s">
        <v>2977</v>
      </c>
      <c r="C637" s="661" t="s">
        <v>4496</v>
      </c>
      <c r="D637" s="661" t="s">
        <v>4313</v>
      </c>
      <c r="E637" s="661" t="s">
        <v>3711</v>
      </c>
      <c r="F637" s="664">
        <v>1</v>
      </c>
      <c r="G637" s="664">
        <v>134.12</v>
      </c>
      <c r="H637" s="677">
        <v>1</v>
      </c>
      <c r="I637" s="664"/>
      <c r="J637" s="664"/>
      <c r="K637" s="677">
        <v>0</v>
      </c>
      <c r="L637" s="664">
        <v>1</v>
      </c>
      <c r="M637" s="665">
        <v>134.12</v>
      </c>
    </row>
    <row r="638" spans="1:13" ht="14.4" customHeight="1" x14ac:dyDescent="0.3">
      <c r="A638" s="660" t="s">
        <v>3106</v>
      </c>
      <c r="B638" s="661" t="s">
        <v>2977</v>
      </c>
      <c r="C638" s="661" t="s">
        <v>4312</v>
      </c>
      <c r="D638" s="661" t="s">
        <v>4313</v>
      </c>
      <c r="E638" s="661" t="s">
        <v>4314</v>
      </c>
      <c r="F638" s="664">
        <v>1</v>
      </c>
      <c r="G638" s="664">
        <v>469.47</v>
      </c>
      <c r="H638" s="677">
        <v>1</v>
      </c>
      <c r="I638" s="664"/>
      <c r="J638" s="664"/>
      <c r="K638" s="677">
        <v>0</v>
      </c>
      <c r="L638" s="664">
        <v>1</v>
      </c>
      <c r="M638" s="665">
        <v>469.47</v>
      </c>
    </row>
    <row r="639" spans="1:13" ht="14.4" customHeight="1" x14ac:dyDescent="0.3">
      <c r="A639" s="660" t="s">
        <v>3106</v>
      </c>
      <c r="B639" s="661" t="s">
        <v>2979</v>
      </c>
      <c r="C639" s="661" t="s">
        <v>3823</v>
      </c>
      <c r="D639" s="661" t="s">
        <v>3824</v>
      </c>
      <c r="E639" s="661" t="s">
        <v>1698</v>
      </c>
      <c r="F639" s="664">
        <v>1</v>
      </c>
      <c r="G639" s="664">
        <v>0</v>
      </c>
      <c r="H639" s="677"/>
      <c r="I639" s="664"/>
      <c r="J639" s="664"/>
      <c r="K639" s="677"/>
      <c r="L639" s="664">
        <v>1</v>
      </c>
      <c r="M639" s="665">
        <v>0</v>
      </c>
    </row>
    <row r="640" spans="1:13" ht="14.4" customHeight="1" x14ac:dyDescent="0.3">
      <c r="A640" s="660" t="s">
        <v>3106</v>
      </c>
      <c r="B640" s="661" t="s">
        <v>2980</v>
      </c>
      <c r="C640" s="661" t="s">
        <v>3591</v>
      </c>
      <c r="D640" s="661" t="s">
        <v>3203</v>
      </c>
      <c r="E640" s="661" t="s">
        <v>1092</v>
      </c>
      <c r="F640" s="664">
        <v>1</v>
      </c>
      <c r="G640" s="664">
        <v>130.59</v>
      </c>
      <c r="H640" s="677">
        <v>1</v>
      </c>
      <c r="I640" s="664"/>
      <c r="J640" s="664"/>
      <c r="K640" s="677">
        <v>0</v>
      </c>
      <c r="L640" s="664">
        <v>1</v>
      </c>
      <c r="M640" s="665">
        <v>130.59</v>
      </c>
    </row>
    <row r="641" spans="1:13" ht="14.4" customHeight="1" x14ac:dyDescent="0.3">
      <c r="A641" s="660" t="s">
        <v>3106</v>
      </c>
      <c r="B641" s="661" t="s">
        <v>2980</v>
      </c>
      <c r="C641" s="661" t="s">
        <v>4411</v>
      </c>
      <c r="D641" s="661" t="s">
        <v>3203</v>
      </c>
      <c r="E641" s="661" t="s">
        <v>3840</v>
      </c>
      <c r="F641" s="664">
        <v>1</v>
      </c>
      <c r="G641" s="664">
        <v>391.77</v>
      </c>
      <c r="H641" s="677">
        <v>1</v>
      </c>
      <c r="I641" s="664"/>
      <c r="J641" s="664"/>
      <c r="K641" s="677">
        <v>0</v>
      </c>
      <c r="L641" s="664">
        <v>1</v>
      </c>
      <c r="M641" s="665">
        <v>391.77</v>
      </c>
    </row>
    <row r="642" spans="1:13" ht="14.4" customHeight="1" x14ac:dyDescent="0.3">
      <c r="A642" s="660" t="s">
        <v>3106</v>
      </c>
      <c r="B642" s="661" t="s">
        <v>2980</v>
      </c>
      <c r="C642" s="661" t="s">
        <v>3202</v>
      </c>
      <c r="D642" s="661" t="s">
        <v>3203</v>
      </c>
      <c r="E642" s="661" t="s">
        <v>1092</v>
      </c>
      <c r="F642" s="664">
        <v>1</v>
      </c>
      <c r="G642" s="664">
        <v>130.59</v>
      </c>
      <c r="H642" s="677">
        <v>1</v>
      </c>
      <c r="I642" s="664"/>
      <c r="J642" s="664"/>
      <c r="K642" s="677">
        <v>0</v>
      </c>
      <c r="L642" s="664">
        <v>1</v>
      </c>
      <c r="M642" s="665">
        <v>130.59</v>
      </c>
    </row>
    <row r="643" spans="1:13" ht="14.4" customHeight="1" x14ac:dyDescent="0.3">
      <c r="A643" s="660" t="s">
        <v>3106</v>
      </c>
      <c r="B643" s="661" t="s">
        <v>2980</v>
      </c>
      <c r="C643" s="661" t="s">
        <v>4412</v>
      </c>
      <c r="D643" s="661" t="s">
        <v>3203</v>
      </c>
      <c r="E643" s="661" t="s">
        <v>3840</v>
      </c>
      <c r="F643" s="664">
        <v>1</v>
      </c>
      <c r="G643" s="664">
        <v>391.77</v>
      </c>
      <c r="H643" s="677">
        <v>1</v>
      </c>
      <c r="I643" s="664"/>
      <c r="J643" s="664"/>
      <c r="K643" s="677">
        <v>0</v>
      </c>
      <c r="L643" s="664">
        <v>1</v>
      </c>
      <c r="M643" s="665">
        <v>391.77</v>
      </c>
    </row>
    <row r="644" spans="1:13" ht="14.4" customHeight="1" x14ac:dyDescent="0.3">
      <c r="A644" s="660" t="s">
        <v>3106</v>
      </c>
      <c r="B644" s="661" t="s">
        <v>2980</v>
      </c>
      <c r="C644" s="661" t="s">
        <v>4119</v>
      </c>
      <c r="D644" s="661" t="s">
        <v>3595</v>
      </c>
      <c r="E644" s="661" t="s">
        <v>2574</v>
      </c>
      <c r="F644" s="664"/>
      <c r="G644" s="664"/>
      <c r="H644" s="677">
        <v>0</v>
      </c>
      <c r="I644" s="664">
        <v>1</v>
      </c>
      <c r="J644" s="664">
        <v>217.65</v>
      </c>
      <c r="K644" s="677">
        <v>1</v>
      </c>
      <c r="L644" s="664">
        <v>1</v>
      </c>
      <c r="M644" s="665">
        <v>217.65</v>
      </c>
    </row>
    <row r="645" spans="1:13" ht="14.4" customHeight="1" x14ac:dyDescent="0.3">
      <c r="A645" s="660" t="s">
        <v>3106</v>
      </c>
      <c r="B645" s="661" t="s">
        <v>2980</v>
      </c>
      <c r="C645" s="661" t="s">
        <v>1747</v>
      </c>
      <c r="D645" s="661" t="s">
        <v>1748</v>
      </c>
      <c r="E645" s="661" t="s">
        <v>2981</v>
      </c>
      <c r="F645" s="664"/>
      <c r="G645" s="664"/>
      <c r="H645" s="677">
        <v>0</v>
      </c>
      <c r="I645" s="664">
        <v>3</v>
      </c>
      <c r="J645" s="664">
        <v>1305.9000000000001</v>
      </c>
      <c r="K645" s="677">
        <v>1</v>
      </c>
      <c r="L645" s="664">
        <v>3</v>
      </c>
      <c r="M645" s="665">
        <v>1305.9000000000001</v>
      </c>
    </row>
    <row r="646" spans="1:13" ht="14.4" customHeight="1" x14ac:dyDescent="0.3">
      <c r="A646" s="660" t="s">
        <v>3106</v>
      </c>
      <c r="B646" s="661" t="s">
        <v>2980</v>
      </c>
      <c r="C646" s="661" t="s">
        <v>1816</v>
      </c>
      <c r="D646" s="661" t="s">
        <v>1821</v>
      </c>
      <c r="E646" s="661" t="s">
        <v>617</v>
      </c>
      <c r="F646" s="664"/>
      <c r="G646" s="664"/>
      <c r="H646" s="677">
        <v>0</v>
      </c>
      <c r="I646" s="664">
        <v>1</v>
      </c>
      <c r="J646" s="664">
        <v>201.88</v>
      </c>
      <c r="K646" s="677">
        <v>1</v>
      </c>
      <c r="L646" s="664">
        <v>1</v>
      </c>
      <c r="M646" s="665">
        <v>201.88</v>
      </c>
    </row>
    <row r="647" spans="1:13" ht="14.4" customHeight="1" x14ac:dyDescent="0.3">
      <c r="A647" s="660" t="s">
        <v>3106</v>
      </c>
      <c r="B647" s="661" t="s">
        <v>2980</v>
      </c>
      <c r="C647" s="661" t="s">
        <v>3302</v>
      </c>
      <c r="D647" s="661" t="s">
        <v>3198</v>
      </c>
      <c r="E647" s="661" t="s">
        <v>3199</v>
      </c>
      <c r="F647" s="664"/>
      <c r="G647" s="664"/>
      <c r="H647" s="677">
        <v>0</v>
      </c>
      <c r="I647" s="664">
        <v>1</v>
      </c>
      <c r="J647" s="664">
        <v>312.54000000000002</v>
      </c>
      <c r="K647" s="677">
        <v>1</v>
      </c>
      <c r="L647" s="664">
        <v>1</v>
      </c>
      <c r="M647" s="665">
        <v>312.54000000000002</v>
      </c>
    </row>
    <row r="648" spans="1:13" ht="14.4" customHeight="1" x14ac:dyDescent="0.3">
      <c r="A648" s="660" t="s">
        <v>3106</v>
      </c>
      <c r="B648" s="661" t="s">
        <v>2983</v>
      </c>
      <c r="C648" s="661" t="s">
        <v>3272</v>
      </c>
      <c r="D648" s="661" t="s">
        <v>3273</v>
      </c>
      <c r="E648" s="661" t="s">
        <v>1092</v>
      </c>
      <c r="F648" s="664"/>
      <c r="G648" s="664"/>
      <c r="H648" s="677">
        <v>0</v>
      </c>
      <c r="I648" s="664">
        <v>3</v>
      </c>
      <c r="J648" s="664">
        <v>605.64</v>
      </c>
      <c r="K648" s="677">
        <v>1</v>
      </c>
      <c r="L648" s="664">
        <v>3</v>
      </c>
      <c r="M648" s="665">
        <v>605.64</v>
      </c>
    </row>
    <row r="649" spans="1:13" ht="14.4" customHeight="1" x14ac:dyDescent="0.3">
      <c r="A649" s="660" t="s">
        <v>3106</v>
      </c>
      <c r="B649" s="661" t="s">
        <v>2983</v>
      </c>
      <c r="C649" s="661" t="s">
        <v>3926</v>
      </c>
      <c r="D649" s="661" t="s">
        <v>3273</v>
      </c>
      <c r="E649" s="661" t="s">
        <v>3840</v>
      </c>
      <c r="F649" s="664"/>
      <c r="G649" s="664"/>
      <c r="H649" s="677">
        <v>0</v>
      </c>
      <c r="I649" s="664">
        <v>2</v>
      </c>
      <c r="J649" s="664">
        <v>1211.3</v>
      </c>
      <c r="K649" s="677">
        <v>1</v>
      </c>
      <c r="L649" s="664">
        <v>2</v>
      </c>
      <c r="M649" s="665">
        <v>1211.3</v>
      </c>
    </row>
    <row r="650" spans="1:13" ht="14.4" customHeight="1" x14ac:dyDescent="0.3">
      <c r="A650" s="660" t="s">
        <v>3106</v>
      </c>
      <c r="B650" s="661" t="s">
        <v>2983</v>
      </c>
      <c r="C650" s="661" t="s">
        <v>4487</v>
      </c>
      <c r="D650" s="661" t="s">
        <v>3557</v>
      </c>
      <c r="E650" s="661" t="s">
        <v>1695</v>
      </c>
      <c r="F650" s="664">
        <v>3</v>
      </c>
      <c r="G650" s="664">
        <v>565.29</v>
      </c>
      <c r="H650" s="677">
        <v>1</v>
      </c>
      <c r="I650" s="664"/>
      <c r="J650" s="664"/>
      <c r="K650" s="677">
        <v>0</v>
      </c>
      <c r="L650" s="664">
        <v>3</v>
      </c>
      <c r="M650" s="665">
        <v>565.29</v>
      </c>
    </row>
    <row r="651" spans="1:13" ht="14.4" customHeight="1" x14ac:dyDescent="0.3">
      <c r="A651" s="660" t="s">
        <v>3106</v>
      </c>
      <c r="B651" s="661" t="s">
        <v>2983</v>
      </c>
      <c r="C651" s="661" t="s">
        <v>4486</v>
      </c>
      <c r="D651" s="661" t="s">
        <v>3319</v>
      </c>
      <c r="E651" s="661"/>
      <c r="F651" s="664">
        <v>1</v>
      </c>
      <c r="G651" s="664">
        <v>605.65</v>
      </c>
      <c r="H651" s="677">
        <v>1</v>
      </c>
      <c r="I651" s="664"/>
      <c r="J651" s="664"/>
      <c r="K651" s="677">
        <v>0</v>
      </c>
      <c r="L651" s="664">
        <v>1</v>
      </c>
      <c r="M651" s="665">
        <v>605.65</v>
      </c>
    </row>
    <row r="652" spans="1:13" ht="14.4" customHeight="1" x14ac:dyDescent="0.3">
      <c r="A652" s="660" t="s">
        <v>3106</v>
      </c>
      <c r="B652" s="661" t="s">
        <v>2983</v>
      </c>
      <c r="C652" s="661" t="s">
        <v>3556</v>
      </c>
      <c r="D652" s="661" t="s">
        <v>3557</v>
      </c>
      <c r="E652" s="661" t="s">
        <v>1695</v>
      </c>
      <c r="F652" s="664">
        <v>9</v>
      </c>
      <c r="G652" s="664">
        <v>1695.87</v>
      </c>
      <c r="H652" s="677">
        <v>1</v>
      </c>
      <c r="I652" s="664"/>
      <c r="J652" s="664"/>
      <c r="K652" s="677">
        <v>0</v>
      </c>
      <c r="L652" s="664">
        <v>9</v>
      </c>
      <c r="M652" s="665">
        <v>1695.87</v>
      </c>
    </row>
    <row r="653" spans="1:13" ht="14.4" customHeight="1" x14ac:dyDescent="0.3">
      <c r="A653" s="660" t="s">
        <v>3106</v>
      </c>
      <c r="B653" s="661" t="s">
        <v>2993</v>
      </c>
      <c r="C653" s="661" t="s">
        <v>2585</v>
      </c>
      <c r="D653" s="661" t="s">
        <v>619</v>
      </c>
      <c r="E653" s="661" t="s">
        <v>3060</v>
      </c>
      <c r="F653" s="664"/>
      <c r="G653" s="664"/>
      <c r="H653" s="677">
        <v>0</v>
      </c>
      <c r="I653" s="664">
        <v>2</v>
      </c>
      <c r="J653" s="664">
        <v>130.13999999999999</v>
      </c>
      <c r="K653" s="677">
        <v>1</v>
      </c>
      <c r="L653" s="664">
        <v>2</v>
      </c>
      <c r="M653" s="665">
        <v>130.13999999999999</v>
      </c>
    </row>
    <row r="654" spans="1:13" ht="14.4" customHeight="1" x14ac:dyDescent="0.3">
      <c r="A654" s="660" t="s">
        <v>3106</v>
      </c>
      <c r="B654" s="661" t="s">
        <v>2993</v>
      </c>
      <c r="C654" s="661" t="s">
        <v>3236</v>
      </c>
      <c r="D654" s="661" t="s">
        <v>3237</v>
      </c>
      <c r="E654" s="661" t="s">
        <v>3238</v>
      </c>
      <c r="F654" s="664"/>
      <c r="G654" s="664"/>
      <c r="H654" s="677">
        <v>0</v>
      </c>
      <c r="I654" s="664">
        <v>2</v>
      </c>
      <c r="J654" s="664">
        <v>101.14</v>
      </c>
      <c r="K654" s="677">
        <v>1</v>
      </c>
      <c r="L654" s="664">
        <v>2</v>
      </c>
      <c r="M654" s="665">
        <v>101.14</v>
      </c>
    </row>
    <row r="655" spans="1:13" ht="14.4" customHeight="1" x14ac:dyDescent="0.3">
      <c r="A655" s="660" t="s">
        <v>3106</v>
      </c>
      <c r="B655" s="661" t="s">
        <v>2998</v>
      </c>
      <c r="C655" s="661" t="s">
        <v>2001</v>
      </c>
      <c r="D655" s="661" t="s">
        <v>2999</v>
      </c>
      <c r="E655" s="661" t="s">
        <v>3000</v>
      </c>
      <c r="F655" s="664"/>
      <c r="G655" s="664"/>
      <c r="H655" s="677">
        <v>0</v>
      </c>
      <c r="I655" s="664">
        <v>2</v>
      </c>
      <c r="J655" s="664">
        <v>313.72000000000003</v>
      </c>
      <c r="K655" s="677">
        <v>1</v>
      </c>
      <c r="L655" s="664">
        <v>2</v>
      </c>
      <c r="M655" s="665">
        <v>313.72000000000003</v>
      </c>
    </row>
    <row r="656" spans="1:13" ht="14.4" customHeight="1" x14ac:dyDescent="0.3">
      <c r="A656" s="660" t="s">
        <v>3106</v>
      </c>
      <c r="B656" s="661" t="s">
        <v>3013</v>
      </c>
      <c r="C656" s="661" t="s">
        <v>4453</v>
      </c>
      <c r="D656" s="661" t="s">
        <v>4454</v>
      </c>
      <c r="E656" s="661" t="s">
        <v>4455</v>
      </c>
      <c r="F656" s="664"/>
      <c r="G656" s="664"/>
      <c r="H656" s="677">
        <v>0</v>
      </c>
      <c r="I656" s="664">
        <v>1</v>
      </c>
      <c r="J656" s="664">
        <v>137.66</v>
      </c>
      <c r="K656" s="677">
        <v>1</v>
      </c>
      <c r="L656" s="664">
        <v>1</v>
      </c>
      <c r="M656" s="665">
        <v>137.66</v>
      </c>
    </row>
    <row r="657" spans="1:13" ht="14.4" customHeight="1" x14ac:dyDescent="0.3">
      <c r="A657" s="660" t="s">
        <v>3106</v>
      </c>
      <c r="B657" s="661" t="s">
        <v>3013</v>
      </c>
      <c r="C657" s="661" t="s">
        <v>2103</v>
      </c>
      <c r="D657" s="661" t="s">
        <v>2104</v>
      </c>
      <c r="E657" s="661" t="s">
        <v>3014</v>
      </c>
      <c r="F657" s="664"/>
      <c r="G657" s="664"/>
      <c r="H657" s="677">
        <v>0</v>
      </c>
      <c r="I657" s="664">
        <v>1</v>
      </c>
      <c r="J657" s="664">
        <v>116.8</v>
      </c>
      <c r="K657" s="677">
        <v>1</v>
      </c>
      <c r="L657" s="664">
        <v>1</v>
      </c>
      <c r="M657" s="665">
        <v>116.8</v>
      </c>
    </row>
    <row r="658" spans="1:13" ht="14.4" customHeight="1" x14ac:dyDescent="0.3">
      <c r="A658" s="660" t="s">
        <v>3106</v>
      </c>
      <c r="B658" s="661" t="s">
        <v>3013</v>
      </c>
      <c r="C658" s="661" t="s">
        <v>3809</v>
      </c>
      <c r="D658" s="661" t="s">
        <v>2104</v>
      </c>
      <c r="E658" s="661" t="s">
        <v>3810</v>
      </c>
      <c r="F658" s="664"/>
      <c r="G658" s="664"/>
      <c r="H658" s="677"/>
      <c r="I658" s="664">
        <v>1</v>
      </c>
      <c r="J658" s="664">
        <v>0</v>
      </c>
      <c r="K658" s="677"/>
      <c r="L658" s="664">
        <v>1</v>
      </c>
      <c r="M658" s="665">
        <v>0</v>
      </c>
    </row>
    <row r="659" spans="1:13" ht="14.4" customHeight="1" x14ac:dyDescent="0.3">
      <c r="A659" s="660" t="s">
        <v>3106</v>
      </c>
      <c r="B659" s="661" t="s">
        <v>3034</v>
      </c>
      <c r="C659" s="661" t="s">
        <v>1737</v>
      </c>
      <c r="D659" s="661" t="s">
        <v>3035</v>
      </c>
      <c r="E659" s="661" t="s">
        <v>3036</v>
      </c>
      <c r="F659" s="664"/>
      <c r="G659" s="664"/>
      <c r="H659" s="677">
        <v>0</v>
      </c>
      <c r="I659" s="664">
        <v>1</v>
      </c>
      <c r="J659" s="664">
        <v>6.98</v>
      </c>
      <c r="K659" s="677">
        <v>1</v>
      </c>
      <c r="L659" s="664">
        <v>1</v>
      </c>
      <c r="M659" s="665">
        <v>6.98</v>
      </c>
    </row>
    <row r="660" spans="1:13" ht="14.4" customHeight="1" x14ac:dyDescent="0.3">
      <c r="A660" s="660" t="s">
        <v>3106</v>
      </c>
      <c r="B660" s="661" t="s">
        <v>3034</v>
      </c>
      <c r="C660" s="661" t="s">
        <v>3835</v>
      </c>
      <c r="D660" s="661" t="s">
        <v>3836</v>
      </c>
      <c r="E660" s="661" t="s">
        <v>3036</v>
      </c>
      <c r="F660" s="664">
        <v>1</v>
      </c>
      <c r="G660" s="664">
        <v>5.37</v>
      </c>
      <c r="H660" s="677">
        <v>1</v>
      </c>
      <c r="I660" s="664"/>
      <c r="J660" s="664"/>
      <c r="K660" s="677">
        <v>0</v>
      </c>
      <c r="L660" s="664">
        <v>1</v>
      </c>
      <c r="M660" s="665">
        <v>5.37</v>
      </c>
    </row>
    <row r="661" spans="1:13" ht="14.4" customHeight="1" x14ac:dyDescent="0.3">
      <c r="A661" s="660" t="s">
        <v>3106</v>
      </c>
      <c r="B661" s="661" t="s">
        <v>3039</v>
      </c>
      <c r="C661" s="661" t="s">
        <v>3804</v>
      </c>
      <c r="D661" s="661" t="s">
        <v>2582</v>
      </c>
      <c r="E661" s="661" t="s">
        <v>1092</v>
      </c>
      <c r="F661" s="664"/>
      <c r="G661" s="664"/>
      <c r="H661" s="677">
        <v>0</v>
      </c>
      <c r="I661" s="664">
        <v>1</v>
      </c>
      <c r="J661" s="664">
        <v>216.16</v>
      </c>
      <c r="K661" s="677">
        <v>1</v>
      </c>
      <c r="L661" s="664">
        <v>1</v>
      </c>
      <c r="M661" s="665">
        <v>216.16</v>
      </c>
    </row>
    <row r="662" spans="1:13" ht="14.4" customHeight="1" thickBot="1" x14ac:dyDescent="0.35">
      <c r="A662" s="666" t="s">
        <v>3106</v>
      </c>
      <c r="B662" s="667" t="s">
        <v>4549</v>
      </c>
      <c r="C662" s="667" t="s">
        <v>4171</v>
      </c>
      <c r="D662" s="667" t="s">
        <v>4172</v>
      </c>
      <c r="E662" s="667" t="s">
        <v>2590</v>
      </c>
      <c r="F662" s="670"/>
      <c r="G662" s="670"/>
      <c r="H662" s="678">
        <v>0</v>
      </c>
      <c r="I662" s="670">
        <v>2</v>
      </c>
      <c r="J662" s="670">
        <v>276</v>
      </c>
      <c r="K662" s="678">
        <v>1</v>
      </c>
      <c r="L662" s="670">
        <v>2</v>
      </c>
      <c r="M662" s="671">
        <v>276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579</v>
      </c>
      <c r="B5" s="645" t="s">
        <v>580</v>
      </c>
      <c r="C5" s="646" t="s">
        <v>581</v>
      </c>
      <c r="D5" s="646" t="s">
        <v>581</v>
      </c>
      <c r="E5" s="646"/>
      <c r="F5" s="646" t="s">
        <v>581</v>
      </c>
      <c r="G5" s="646" t="s">
        <v>581</v>
      </c>
      <c r="H5" s="646" t="s">
        <v>581</v>
      </c>
      <c r="I5" s="647" t="s">
        <v>581</v>
      </c>
      <c r="J5" s="648" t="s">
        <v>74</v>
      </c>
    </row>
    <row r="6" spans="1:10" ht="14.4" customHeight="1" x14ac:dyDescent="0.3">
      <c r="A6" s="644" t="s">
        <v>579</v>
      </c>
      <c r="B6" s="645" t="s">
        <v>4557</v>
      </c>
      <c r="C6" s="646" t="s">
        <v>581</v>
      </c>
      <c r="D6" s="646" t="s">
        <v>581</v>
      </c>
      <c r="E6" s="646"/>
      <c r="F6" s="646">
        <v>0</v>
      </c>
      <c r="G6" s="646">
        <v>0</v>
      </c>
      <c r="H6" s="646">
        <v>0</v>
      </c>
      <c r="I6" s="647" t="s">
        <v>581</v>
      </c>
      <c r="J6" s="648" t="s">
        <v>1</v>
      </c>
    </row>
    <row r="7" spans="1:10" ht="14.4" customHeight="1" x14ac:dyDescent="0.3">
      <c r="A7" s="644" t="s">
        <v>579</v>
      </c>
      <c r="B7" s="645" t="s">
        <v>356</v>
      </c>
      <c r="C7" s="646">
        <v>4935.4231399999999</v>
      </c>
      <c r="D7" s="646">
        <v>3821.1680399999991</v>
      </c>
      <c r="E7" s="646"/>
      <c r="F7" s="646">
        <v>3437.9079800000022</v>
      </c>
      <c r="G7" s="646">
        <v>4199.3132982024508</v>
      </c>
      <c r="H7" s="646">
        <v>-761.4053182024486</v>
      </c>
      <c r="I7" s="647">
        <v>0.8186833741296764</v>
      </c>
      <c r="J7" s="648" t="s">
        <v>1</v>
      </c>
    </row>
    <row r="8" spans="1:10" ht="14.4" customHeight="1" x14ac:dyDescent="0.3">
      <c r="A8" s="644" t="s">
        <v>579</v>
      </c>
      <c r="B8" s="645" t="s">
        <v>357</v>
      </c>
      <c r="C8" s="646" t="s">
        <v>581</v>
      </c>
      <c r="D8" s="646" t="s">
        <v>581</v>
      </c>
      <c r="E8" s="646"/>
      <c r="F8" s="646">
        <v>505.75715000000002</v>
      </c>
      <c r="G8" s="646">
        <v>226.4165886826525</v>
      </c>
      <c r="H8" s="646">
        <v>279.34056131734752</v>
      </c>
      <c r="I8" s="647">
        <v>2.2337460030760985</v>
      </c>
      <c r="J8" s="648" t="s">
        <v>1</v>
      </c>
    </row>
    <row r="9" spans="1:10" ht="14.4" customHeight="1" x14ac:dyDescent="0.3">
      <c r="A9" s="644" t="s">
        <v>579</v>
      </c>
      <c r="B9" s="645" t="s">
        <v>358</v>
      </c>
      <c r="C9" s="646">
        <v>1004.59808</v>
      </c>
      <c r="D9" s="646">
        <v>903.62212999999997</v>
      </c>
      <c r="E9" s="646"/>
      <c r="F9" s="646">
        <v>1079.6740100000002</v>
      </c>
      <c r="G9" s="646">
        <v>1084.4353154460348</v>
      </c>
      <c r="H9" s="646">
        <v>-4.761305446034612</v>
      </c>
      <c r="I9" s="647">
        <v>0.99560941498472288</v>
      </c>
      <c r="J9" s="648" t="s">
        <v>1</v>
      </c>
    </row>
    <row r="10" spans="1:10" ht="14.4" customHeight="1" x14ac:dyDescent="0.3">
      <c r="A10" s="644" t="s">
        <v>579</v>
      </c>
      <c r="B10" s="645" t="s">
        <v>359</v>
      </c>
      <c r="C10" s="646">
        <v>0.86969999999999992</v>
      </c>
      <c r="D10" s="646">
        <v>1.2156400000000001</v>
      </c>
      <c r="E10" s="646"/>
      <c r="F10" s="646">
        <v>1.02559</v>
      </c>
      <c r="G10" s="646">
        <v>2.3336754084425833</v>
      </c>
      <c r="H10" s="646">
        <v>-1.3080854084425833</v>
      </c>
      <c r="I10" s="647">
        <v>0.43947414292909071</v>
      </c>
      <c r="J10" s="648" t="s">
        <v>1</v>
      </c>
    </row>
    <row r="11" spans="1:10" ht="14.4" customHeight="1" x14ac:dyDescent="0.3">
      <c r="A11" s="644" t="s">
        <v>579</v>
      </c>
      <c r="B11" s="645" t="s">
        <v>360</v>
      </c>
      <c r="C11" s="646">
        <v>823.62318000000005</v>
      </c>
      <c r="D11" s="646">
        <v>947.76429999999891</v>
      </c>
      <c r="E11" s="646"/>
      <c r="F11" s="646">
        <v>859.01870000000008</v>
      </c>
      <c r="G11" s="646">
        <v>924.47088157372764</v>
      </c>
      <c r="H11" s="646">
        <v>-65.452181573727557</v>
      </c>
      <c r="I11" s="647">
        <v>0.92920038599559973</v>
      </c>
      <c r="J11" s="648" t="s">
        <v>1</v>
      </c>
    </row>
    <row r="12" spans="1:10" ht="14.4" customHeight="1" x14ac:dyDescent="0.3">
      <c r="A12" s="644" t="s">
        <v>579</v>
      </c>
      <c r="B12" s="645" t="s">
        <v>361</v>
      </c>
      <c r="C12" s="646">
        <v>20363.633809999999</v>
      </c>
      <c r="D12" s="646">
        <v>18528.296160000002</v>
      </c>
      <c r="E12" s="646"/>
      <c r="F12" s="646">
        <v>21100.066890000009</v>
      </c>
      <c r="G12" s="646">
        <v>20072.374644032796</v>
      </c>
      <c r="H12" s="646">
        <v>1027.6922459672132</v>
      </c>
      <c r="I12" s="647">
        <v>1.0511993356138722</v>
      </c>
      <c r="J12" s="648" t="s">
        <v>1</v>
      </c>
    </row>
    <row r="13" spans="1:10" ht="14.4" customHeight="1" x14ac:dyDescent="0.3">
      <c r="A13" s="644" t="s">
        <v>579</v>
      </c>
      <c r="B13" s="645" t="s">
        <v>4558</v>
      </c>
      <c r="C13" s="646">
        <v>1.9379999999999999</v>
      </c>
      <c r="D13" s="646" t="s">
        <v>581</v>
      </c>
      <c r="E13" s="646"/>
      <c r="F13" s="646" t="s">
        <v>581</v>
      </c>
      <c r="G13" s="646" t="s">
        <v>581</v>
      </c>
      <c r="H13" s="646" t="s">
        <v>581</v>
      </c>
      <c r="I13" s="647" t="s">
        <v>581</v>
      </c>
      <c r="J13" s="648" t="s">
        <v>1</v>
      </c>
    </row>
    <row r="14" spans="1:10" ht="14.4" customHeight="1" x14ac:dyDescent="0.3">
      <c r="A14" s="644" t="s">
        <v>579</v>
      </c>
      <c r="B14" s="645" t="s">
        <v>362</v>
      </c>
      <c r="C14" s="646">
        <v>766.85634000000005</v>
      </c>
      <c r="D14" s="646">
        <v>1007.2573899999981</v>
      </c>
      <c r="E14" s="646"/>
      <c r="F14" s="646">
        <v>927.92606000000012</v>
      </c>
      <c r="G14" s="646">
        <v>979.64428609060474</v>
      </c>
      <c r="H14" s="646">
        <v>-51.718226090604617</v>
      </c>
      <c r="I14" s="647">
        <v>0.94720713750396812</v>
      </c>
      <c r="J14" s="648" t="s">
        <v>1</v>
      </c>
    </row>
    <row r="15" spans="1:10" ht="14.4" customHeight="1" x14ac:dyDescent="0.3">
      <c r="A15" s="644" t="s">
        <v>579</v>
      </c>
      <c r="B15" s="645" t="s">
        <v>363</v>
      </c>
      <c r="C15" s="646">
        <v>2032.8679900000002</v>
      </c>
      <c r="D15" s="646">
        <v>1873.8790700000002</v>
      </c>
      <c r="E15" s="646"/>
      <c r="F15" s="646">
        <v>1771.855530000001</v>
      </c>
      <c r="G15" s="646">
        <v>1904.8889828075344</v>
      </c>
      <c r="H15" s="646">
        <v>-133.03345280753342</v>
      </c>
      <c r="I15" s="647">
        <v>0.93016209657979065</v>
      </c>
      <c r="J15" s="648" t="s">
        <v>1</v>
      </c>
    </row>
    <row r="16" spans="1:10" ht="14.4" customHeight="1" x14ac:dyDescent="0.3">
      <c r="A16" s="644" t="s">
        <v>579</v>
      </c>
      <c r="B16" s="645" t="s">
        <v>364</v>
      </c>
      <c r="C16" s="646">
        <v>100.12785</v>
      </c>
      <c r="D16" s="646">
        <v>118.036499999998</v>
      </c>
      <c r="E16" s="646"/>
      <c r="F16" s="646">
        <v>196.97483</v>
      </c>
      <c r="G16" s="646">
        <v>152.68131299051583</v>
      </c>
      <c r="H16" s="646">
        <v>44.293517009484162</v>
      </c>
      <c r="I16" s="647">
        <v>1.2901043758526989</v>
      </c>
      <c r="J16" s="648" t="s">
        <v>1</v>
      </c>
    </row>
    <row r="17" spans="1:10" ht="14.4" customHeight="1" x14ac:dyDescent="0.3">
      <c r="A17" s="644" t="s">
        <v>579</v>
      </c>
      <c r="B17" s="645" t="s">
        <v>365</v>
      </c>
      <c r="C17" s="646">
        <v>258.96566999999999</v>
      </c>
      <c r="D17" s="646">
        <v>244.06104999999701</v>
      </c>
      <c r="E17" s="646"/>
      <c r="F17" s="646">
        <v>266.77602000000002</v>
      </c>
      <c r="G17" s="646">
        <v>249.05006024564693</v>
      </c>
      <c r="H17" s="646">
        <v>17.725959754353084</v>
      </c>
      <c r="I17" s="647">
        <v>1.0711742841454017</v>
      </c>
      <c r="J17" s="648" t="s">
        <v>1</v>
      </c>
    </row>
    <row r="18" spans="1:10" ht="14.4" customHeight="1" x14ac:dyDescent="0.3">
      <c r="A18" s="644" t="s">
        <v>579</v>
      </c>
      <c r="B18" s="645" t="s">
        <v>366</v>
      </c>
      <c r="C18" s="646">
        <v>2776.49424</v>
      </c>
      <c r="D18" s="646">
        <v>2349.8539499999993</v>
      </c>
      <c r="E18" s="646"/>
      <c r="F18" s="646">
        <v>2997.1996900000013</v>
      </c>
      <c r="G18" s="646">
        <v>2998.9349093399437</v>
      </c>
      <c r="H18" s="646">
        <v>-1.7352193399424323</v>
      </c>
      <c r="I18" s="647">
        <v>0.99942138812865255</v>
      </c>
      <c r="J18" s="648" t="s">
        <v>1</v>
      </c>
    </row>
    <row r="19" spans="1:10" ht="14.4" customHeight="1" x14ac:dyDescent="0.3">
      <c r="A19" s="644" t="s">
        <v>579</v>
      </c>
      <c r="B19" s="645" t="s">
        <v>367</v>
      </c>
      <c r="C19" s="646">
        <v>472.34906999999998</v>
      </c>
      <c r="D19" s="646">
        <v>192.12885</v>
      </c>
      <c r="E19" s="646"/>
      <c r="F19" s="646">
        <v>51.674290000000013</v>
      </c>
      <c r="G19" s="646">
        <v>205.33321347563196</v>
      </c>
      <c r="H19" s="646">
        <v>-153.65892347563195</v>
      </c>
      <c r="I19" s="647">
        <v>0.2516606501467552</v>
      </c>
      <c r="J19" s="648" t="s">
        <v>1</v>
      </c>
    </row>
    <row r="20" spans="1:10" ht="14.4" customHeight="1" x14ac:dyDescent="0.3">
      <c r="A20" s="644" t="s">
        <v>579</v>
      </c>
      <c r="B20" s="645" t="s">
        <v>583</v>
      </c>
      <c r="C20" s="646">
        <v>33537.747069999998</v>
      </c>
      <c r="D20" s="646">
        <v>29987.283079999994</v>
      </c>
      <c r="E20" s="646"/>
      <c r="F20" s="646">
        <v>33195.856740000017</v>
      </c>
      <c r="G20" s="646">
        <v>32999.877168295992</v>
      </c>
      <c r="H20" s="646">
        <v>195.97957170402515</v>
      </c>
      <c r="I20" s="647">
        <v>1.005938797005351</v>
      </c>
      <c r="J20" s="648" t="s">
        <v>584</v>
      </c>
    </row>
    <row r="22" spans="1:10" ht="14.4" customHeight="1" x14ac:dyDescent="0.3">
      <c r="A22" s="644" t="s">
        <v>579</v>
      </c>
      <c r="B22" s="645" t="s">
        <v>580</v>
      </c>
      <c r="C22" s="646" t="s">
        <v>581</v>
      </c>
      <c r="D22" s="646" t="s">
        <v>581</v>
      </c>
      <c r="E22" s="646"/>
      <c r="F22" s="646" t="s">
        <v>581</v>
      </c>
      <c r="G22" s="646" t="s">
        <v>581</v>
      </c>
      <c r="H22" s="646" t="s">
        <v>581</v>
      </c>
      <c r="I22" s="647" t="s">
        <v>581</v>
      </c>
      <c r="J22" s="648" t="s">
        <v>74</v>
      </c>
    </row>
    <row r="23" spans="1:10" ht="14.4" customHeight="1" x14ac:dyDescent="0.3">
      <c r="A23" s="644" t="s">
        <v>585</v>
      </c>
      <c r="B23" s="645" t="s">
        <v>586</v>
      </c>
      <c r="C23" s="646" t="s">
        <v>581</v>
      </c>
      <c r="D23" s="646" t="s">
        <v>581</v>
      </c>
      <c r="E23" s="646"/>
      <c r="F23" s="646" t="s">
        <v>581</v>
      </c>
      <c r="G23" s="646" t="s">
        <v>581</v>
      </c>
      <c r="H23" s="646" t="s">
        <v>581</v>
      </c>
      <c r="I23" s="647" t="s">
        <v>581</v>
      </c>
      <c r="J23" s="648" t="s">
        <v>0</v>
      </c>
    </row>
    <row r="24" spans="1:10" ht="14.4" customHeight="1" x14ac:dyDescent="0.3">
      <c r="A24" s="644" t="s">
        <v>585</v>
      </c>
      <c r="B24" s="645" t="s">
        <v>356</v>
      </c>
      <c r="C24" s="646" t="s">
        <v>581</v>
      </c>
      <c r="D24" s="646">
        <v>7.1250999999999998</v>
      </c>
      <c r="E24" s="646"/>
      <c r="F24" s="646">
        <v>0</v>
      </c>
      <c r="G24" s="646">
        <v>6.4166632116785003</v>
      </c>
      <c r="H24" s="646">
        <v>-6.4166632116785003</v>
      </c>
      <c r="I24" s="647">
        <v>0</v>
      </c>
      <c r="J24" s="648" t="s">
        <v>1</v>
      </c>
    </row>
    <row r="25" spans="1:10" ht="14.4" customHeight="1" x14ac:dyDescent="0.3">
      <c r="A25" s="644" t="s">
        <v>585</v>
      </c>
      <c r="B25" s="645" t="s">
        <v>358</v>
      </c>
      <c r="C25" s="646">
        <v>28.24973</v>
      </c>
      <c r="D25" s="646">
        <v>19.159709999999997</v>
      </c>
      <c r="E25" s="646"/>
      <c r="F25" s="646">
        <v>20.090340000000001</v>
      </c>
      <c r="G25" s="646">
        <v>24.862499483221583</v>
      </c>
      <c r="H25" s="646">
        <v>-4.7721594832215821</v>
      </c>
      <c r="I25" s="647">
        <v>0.8080579353478895</v>
      </c>
      <c r="J25" s="648" t="s">
        <v>1</v>
      </c>
    </row>
    <row r="26" spans="1:10" ht="14.4" customHeight="1" x14ac:dyDescent="0.3">
      <c r="A26" s="644" t="s">
        <v>585</v>
      </c>
      <c r="B26" s="645" t="s">
        <v>359</v>
      </c>
      <c r="C26" s="646" t="s">
        <v>581</v>
      </c>
      <c r="D26" s="646">
        <v>0.1084</v>
      </c>
      <c r="E26" s="646"/>
      <c r="F26" s="646">
        <v>0</v>
      </c>
      <c r="G26" s="646">
        <v>0.35227893570650004</v>
      </c>
      <c r="H26" s="646">
        <v>-0.35227893570650004</v>
      </c>
      <c r="I26" s="647">
        <v>0</v>
      </c>
      <c r="J26" s="648" t="s">
        <v>1</v>
      </c>
    </row>
    <row r="27" spans="1:10" ht="14.4" customHeight="1" x14ac:dyDescent="0.3">
      <c r="A27" s="644" t="s">
        <v>585</v>
      </c>
      <c r="B27" s="645" t="s">
        <v>360</v>
      </c>
      <c r="C27" s="646">
        <v>205.86893999999998</v>
      </c>
      <c r="D27" s="646">
        <v>215.26465999999999</v>
      </c>
      <c r="E27" s="646"/>
      <c r="F27" s="646">
        <v>277.56499000000002</v>
      </c>
      <c r="G27" s="646">
        <v>260.64727667053347</v>
      </c>
      <c r="H27" s="646">
        <v>16.917713329466551</v>
      </c>
      <c r="I27" s="647">
        <v>1.0649065416894843</v>
      </c>
      <c r="J27" s="648" t="s">
        <v>1</v>
      </c>
    </row>
    <row r="28" spans="1:10" ht="14.4" customHeight="1" x14ac:dyDescent="0.3">
      <c r="A28" s="644" t="s">
        <v>585</v>
      </c>
      <c r="B28" s="645" t="s">
        <v>361</v>
      </c>
      <c r="C28" s="646">
        <v>540.13844000000006</v>
      </c>
      <c r="D28" s="646">
        <v>466.41111000000001</v>
      </c>
      <c r="E28" s="646"/>
      <c r="F28" s="646">
        <v>534.30325999999991</v>
      </c>
      <c r="G28" s="646">
        <v>566.19529183680652</v>
      </c>
      <c r="H28" s="646">
        <v>-31.892031836806609</v>
      </c>
      <c r="I28" s="647">
        <v>0.94367308895602964</v>
      </c>
      <c r="J28" s="648" t="s">
        <v>1</v>
      </c>
    </row>
    <row r="29" spans="1:10" ht="14.4" customHeight="1" x14ac:dyDescent="0.3">
      <c r="A29" s="644" t="s">
        <v>585</v>
      </c>
      <c r="B29" s="645" t="s">
        <v>362</v>
      </c>
      <c r="C29" s="646">
        <v>24.305160000000001</v>
      </c>
      <c r="D29" s="646">
        <v>35.540909999999002</v>
      </c>
      <c r="E29" s="646"/>
      <c r="F29" s="646">
        <v>34.520049999999998</v>
      </c>
      <c r="G29" s="646">
        <v>35.631853673784505</v>
      </c>
      <c r="H29" s="646">
        <v>-1.1118036737845074</v>
      </c>
      <c r="I29" s="647">
        <v>0.96879747868400967</v>
      </c>
      <c r="J29" s="648" t="s">
        <v>1</v>
      </c>
    </row>
    <row r="30" spans="1:10" ht="14.4" customHeight="1" x14ac:dyDescent="0.3">
      <c r="A30" s="644" t="s">
        <v>585</v>
      </c>
      <c r="B30" s="645" t="s">
        <v>363</v>
      </c>
      <c r="C30" s="646">
        <v>0</v>
      </c>
      <c r="D30" s="646">
        <v>0</v>
      </c>
      <c r="E30" s="646"/>
      <c r="F30" s="646" t="s">
        <v>581</v>
      </c>
      <c r="G30" s="646" t="s">
        <v>581</v>
      </c>
      <c r="H30" s="646" t="s">
        <v>581</v>
      </c>
      <c r="I30" s="647" t="s">
        <v>581</v>
      </c>
      <c r="J30" s="648" t="s">
        <v>1</v>
      </c>
    </row>
    <row r="31" spans="1:10" ht="14.4" customHeight="1" x14ac:dyDescent="0.3">
      <c r="A31" s="644" t="s">
        <v>585</v>
      </c>
      <c r="B31" s="645" t="s">
        <v>364</v>
      </c>
      <c r="C31" s="646">
        <v>4.6509999999999998</v>
      </c>
      <c r="D31" s="646">
        <v>2.8539999999990004</v>
      </c>
      <c r="E31" s="646"/>
      <c r="F31" s="646">
        <v>6.1920000000000002</v>
      </c>
      <c r="G31" s="646">
        <v>2.9375944135009999</v>
      </c>
      <c r="H31" s="646">
        <v>3.2544055864990002</v>
      </c>
      <c r="I31" s="647">
        <v>2.1078471457945169</v>
      </c>
      <c r="J31" s="648" t="s">
        <v>1</v>
      </c>
    </row>
    <row r="32" spans="1:10" ht="14.4" customHeight="1" x14ac:dyDescent="0.3">
      <c r="A32" s="644" t="s">
        <v>585</v>
      </c>
      <c r="B32" s="645" t="s">
        <v>365</v>
      </c>
      <c r="C32" s="646">
        <v>61.8431</v>
      </c>
      <c r="D32" s="646">
        <v>50.021389999998995</v>
      </c>
      <c r="E32" s="646"/>
      <c r="F32" s="646">
        <v>62.336500000000001</v>
      </c>
      <c r="G32" s="646">
        <v>50.728845738250165</v>
      </c>
      <c r="H32" s="646">
        <v>11.607654261749836</v>
      </c>
      <c r="I32" s="647">
        <v>1.2288176301436624</v>
      </c>
      <c r="J32" s="648" t="s">
        <v>1</v>
      </c>
    </row>
    <row r="33" spans="1:10" ht="14.4" customHeight="1" x14ac:dyDescent="0.3">
      <c r="A33" s="644" t="s">
        <v>585</v>
      </c>
      <c r="B33" s="645" t="s">
        <v>587</v>
      </c>
      <c r="C33" s="646">
        <v>865.05637000000002</v>
      </c>
      <c r="D33" s="646">
        <v>796.48527999999703</v>
      </c>
      <c r="E33" s="646"/>
      <c r="F33" s="646">
        <v>935.00713999999994</v>
      </c>
      <c r="G33" s="646">
        <v>947.77230396348216</v>
      </c>
      <c r="H33" s="646">
        <v>-12.765163963482223</v>
      </c>
      <c r="I33" s="647">
        <v>0.98653140220483371</v>
      </c>
      <c r="J33" s="648" t="s">
        <v>588</v>
      </c>
    </row>
    <row r="34" spans="1:10" ht="14.4" customHeight="1" x14ac:dyDescent="0.3">
      <c r="A34" s="644" t="s">
        <v>581</v>
      </c>
      <c r="B34" s="645" t="s">
        <v>581</v>
      </c>
      <c r="C34" s="646" t="s">
        <v>581</v>
      </c>
      <c r="D34" s="646" t="s">
        <v>581</v>
      </c>
      <c r="E34" s="646"/>
      <c r="F34" s="646" t="s">
        <v>581</v>
      </c>
      <c r="G34" s="646" t="s">
        <v>581</v>
      </c>
      <c r="H34" s="646" t="s">
        <v>581</v>
      </c>
      <c r="I34" s="647" t="s">
        <v>581</v>
      </c>
      <c r="J34" s="648" t="s">
        <v>589</v>
      </c>
    </row>
    <row r="35" spans="1:10" ht="14.4" customHeight="1" x14ac:dyDescent="0.3">
      <c r="A35" s="644" t="s">
        <v>4559</v>
      </c>
      <c r="B35" s="645" t="s">
        <v>4560</v>
      </c>
      <c r="C35" s="646" t="s">
        <v>581</v>
      </c>
      <c r="D35" s="646" t="s">
        <v>581</v>
      </c>
      <c r="E35" s="646"/>
      <c r="F35" s="646" t="s">
        <v>581</v>
      </c>
      <c r="G35" s="646" t="s">
        <v>581</v>
      </c>
      <c r="H35" s="646" t="s">
        <v>581</v>
      </c>
      <c r="I35" s="647" t="s">
        <v>581</v>
      </c>
      <c r="J35" s="648" t="s">
        <v>0</v>
      </c>
    </row>
    <row r="36" spans="1:10" ht="14.4" customHeight="1" x14ac:dyDescent="0.3">
      <c r="A36" s="644" t="s">
        <v>4559</v>
      </c>
      <c r="B36" s="645" t="s">
        <v>361</v>
      </c>
      <c r="C36" s="646">
        <v>133.59979999999999</v>
      </c>
      <c r="D36" s="646">
        <v>350.75181999999995</v>
      </c>
      <c r="E36" s="646"/>
      <c r="F36" s="646">
        <v>612.09179999999992</v>
      </c>
      <c r="G36" s="646">
        <v>283.93693312587897</v>
      </c>
      <c r="H36" s="646">
        <v>328.15486687412096</v>
      </c>
      <c r="I36" s="647">
        <v>2.1557315325676165</v>
      </c>
      <c r="J36" s="648" t="s">
        <v>1</v>
      </c>
    </row>
    <row r="37" spans="1:10" ht="14.4" customHeight="1" x14ac:dyDescent="0.3">
      <c r="A37" s="644" t="s">
        <v>4559</v>
      </c>
      <c r="B37" s="645" t="s">
        <v>362</v>
      </c>
      <c r="C37" s="646">
        <v>0</v>
      </c>
      <c r="D37" s="646">
        <v>0</v>
      </c>
      <c r="E37" s="646"/>
      <c r="F37" s="646" t="s">
        <v>581</v>
      </c>
      <c r="G37" s="646" t="s">
        <v>581</v>
      </c>
      <c r="H37" s="646" t="s">
        <v>581</v>
      </c>
      <c r="I37" s="647" t="s">
        <v>581</v>
      </c>
      <c r="J37" s="648" t="s">
        <v>1</v>
      </c>
    </row>
    <row r="38" spans="1:10" ht="14.4" customHeight="1" x14ac:dyDescent="0.3">
      <c r="A38" s="644" t="s">
        <v>4559</v>
      </c>
      <c r="B38" s="645" t="s">
        <v>4561</v>
      </c>
      <c r="C38" s="646">
        <v>133.59979999999999</v>
      </c>
      <c r="D38" s="646">
        <v>350.75181999999995</v>
      </c>
      <c r="E38" s="646"/>
      <c r="F38" s="646">
        <v>612.09179999999992</v>
      </c>
      <c r="G38" s="646">
        <v>283.93693312587897</v>
      </c>
      <c r="H38" s="646">
        <v>328.15486687412096</v>
      </c>
      <c r="I38" s="647">
        <v>2.1557315325676165</v>
      </c>
      <c r="J38" s="648" t="s">
        <v>588</v>
      </c>
    </row>
    <row r="39" spans="1:10" ht="14.4" customHeight="1" x14ac:dyDescent="0.3">
      <c r="A39" s="644" t="s">
        <v>581</v>
      </c>
      <c r="B39" s="645" t="s">
        <v>581</v>
      </c>
      <c r="C39" s="646" t="s">
        <v>581</v>
      </c>
      <c r="D39" s="646" t="s">
        <v>581</v>
      </c>
      <c r="E39" s="646"/>
      <c r="F39" s="646" t="s">
        <v>581</v>
      </c>
      <c r="G39" s="646" t="s">
        <v>581</v>
      </c>
      <c r="H39" s="646" t="s">
        <v>581</v>
      </c>
      <c r="I39" s="647" t="s">
        <v>581</v>
      </c>
      <c r="J39" s="648" t="s">
        <v>589</v>
      </c>
    </row>
    <row r="40" spans="1:10" ht="14.4" customHeight="1" x14ac:dyDescent="0.3">
      <c r="A40" s="644" t="s">
        <v>590</v>
      </c>
      <c r="B40" s="645" t="s">
        <v>591</v>
      </c>
      <c r="C40" s="646" t="s">
        <v>581</v>
      </c>
      <c r="D40" s="646" t="s">
        <v>581</v>
      </c>
      <c r="E40" s="646"/>
      <c r="F40" s="646" t="s">
        <v>581</v>
      </c>
      <c r="G40" s="646" t="s">
        <v>581</v>
      </c>
      <c r="H40" s="646" t="s">
        <v>581</v>
      </c>
      <c r="I40" s="647" t="s">
        <v>581</v>
      </c>
      <c r="J40" s="648" t="s">
        <v>0</v>
      </c>
    </row>
    <row r="41" spans="1:10" ht="14.4" customHeight="1" x14ac:dyDescent="0.3">
      <c r="A41" s="644" t="s">
        <v>590</v>
      </c>
      <c r="B41" s="645" t="s">
        <v>360</v>
      </c>
      <c r="C41" s="646">
        <v>8.9258299999999995</v>
      </c>
      <c r="D41" s="646">
        <v>8.9909199999990008</v>
      </c>
      <c r="E41" s="646"/>
      <c r="F41" s="646">
        <v>6.8087299999999997</v>
      </c>
      <c r="G41" s="646">
        <v>8.6734708342690823</v>
      </c>
      <c r="H41" s="646">
        <v>-1.8647408342690825</v>
      </c>
      <c r="I41" s="647">
        <v>0.78500638672796952</v>
      </c>
      <c r="J41" s="648" t="s">
        <v>1</v>
      </c>
    </row>
    <row r="42" spans="1:10" ht="14.4" customHeight="1" x14ac:dyDescent="0.3">
      <c r="A42" s="644" t="s">
        <v>590</v>
      </c>
      <c r="B42" s="645" t="s">
        <v>361</v>
      </c>
      <c r="C42" s="646">
        <v>15.008700000000001</v>
      </c>
      <c r="D42" s="646">
        <v>12.778579999999</v>
      </c>
      <c r="E42" s="646"/>
      <c r="F42" s="646">
        <v>14.741670000000001</v>
      </c>
      <c r="G42" s="646">
        <v>14.328302383322583</v>
      </c>
      <c r="H42" s="646">
        <v>0.41336761667741762</v>
      </c>
      <c r="I42" s="647">
        <v>1.0288497273172121</v>
      </c>
      <c r="J42" s="648" t="s">
        <v>1</v>
      </c>
    </row>
    <row r="43" spans="1:10" ht="14.4" customHeight="1" x14ac:dyDescent="0.3">
      <c r="A43" s="644" t="s">
        <v>590</v>
      </c>
      <c r="B43" s="645" t="s">
        <v>364</v>
      </c>
      <c r="C43" s="646">
        <v>0.14500000000000002</v>
      </c>
      <c r="D43" s="646" t="s">
        <v>581</v>
      </c>
      <c r="E43" s="646"/>
      <c r="F43" s="646">
        <v>0.81100000000000005</v>
      </c>
      <c r="G43" s="646">
        <v>0</v>
      </c>
      <c r="H43" s="646">
        <v>0.81100000000000005</v>
      </c>
      <c r="I43" s="647" t="s">
        <v>581</v>
      </c>
      <c r="J43" s="648" t="s">
        <v>1</v>
      </c>
    </row>
    <row r="44" spans="1:10" ht="14.4" customHeight="1" x14ac:dyDescent="0.3">
      <c r="A44" s="644" t="s">
        <v>590</v>
      </c>
      <c r="B44" s="645" t="s">
        <v>365</v>
      </c>
      <c r="C44" s="646">
        <v>6.0133000000000001</v>
      </c>
      <c r="D44" s="646">
        <v>1.5239999999999998</v>
      </c>
      <c r="E44" s="646"/>
      <c r="F44" s="646">
        <v>1.7169999999999999</v>
      </c>
      <c r="G44" s="646">
        <v>1.5599324654576667</v>
      </c>
      <c r="H44" s="646">
        <v>0.15706753454233313</v>
      </c>
      <c r="I44" s="647">
        <v>1.1006886759653736</v>
      </c>
      <c r="J44" s="648" t="s">
        <v>1</v>
      </c>
    </row>
    <row r="45" spans="1:10" ht="14.4" customHeight="1" x14ac:dyDescent="0.3">
      <c r="A45" s="644" t="s">
        <v>590</v>
      </c>
      <c r="B45" s="645" t="s">
        <v>592</v>
      </c>
      <c r="C45" s="646">
        <v>30.092830000000003</v>
      </c>
      <c r="D45" s="646">
        <v>23.293499999998001</v>
      </c>
      <c r="E45" s="646"/>
      <c r="F45" s="646">
        <v>24.078399999999998</v>
      </c>
      <c r="G45" s="646">
        <v>24.561705683049333</v>
      </c>
      <c r="H45" s="646">
        <v>-0.48330568304933408</v>
      </c>
      <c r="I45" s="647">
        <v>0.98032279641788578</v>
      </c>
      <c r="J45" s="648" t="s">
        <v>588</v>
      </c>
    </row>
    <row r="46" spans="1:10" ht="14.4" customHeight="1" x14ac:dyDescent="0.3">
      <c r="A46" s="644" t="s">
        <v>581</v>
      </c>
      <c r="B46" s="645" t="s">
        <v>581</v>
      </c>
      <c r="C46" s="646" t="s">
        <v>581</v>
      </c>
      <c r="D46" s="646" t="s">
        <v>581</v>
      </c>
      <c r="E46" s="646"/>
      <c r="F46" s="646" t="s">
        <v>581</v>
      </c>
      <c r="G46" s="646" t="s">
        <v>581</v>
      </c>
      <c r="H46" s="646" t="s">
        <v>581</v>
      </c>
      <c r="I46" s="647" t="s">
        <v>581</v>
      </c>
      <c r="J46" s="648" t="s">
        <v>589</v>
      </c>
    </row>
    <row r="47" spans="1:10" ht="14.4" customHeight="1" x14ac:dyDescent="0.3">
      <c r="A47" s="644" t="s">
        <v>593</v>
      </c>
      <c r="B47" s="645" t="s">
        <v>594</v>
      </c>
      <c r="C47" s="646" t="s">
        <v>581</v>
      </c>
      <c r="D47" s="646" t="s">
        <v>581</v>
      </c>
      <c r="E47" s="646"/>
      <c r="F47" s="646" t="s">
        <v>581</v>
      </c>
      <c r="G47" s="646" t="s">
        <v>581</v>
      </c>
      <c r="H47" s="646" t="s">
        <v>581</v>
      </c>
      <c r="I47" s="647" t="s">
        <v>581</v>
      </c>
      <c r="J47" s="648" t="s">
        <v>0</v>
      </c>
    </row>
    <row r="48" spans="1:10" ht="14.4" customHeight="1" x14ac:dyDescent="0.3">
      <c r="A48" s="644" t="s">
        <v>593</v>
      </c>
      <c r="B48" s="645" t="s">
        <v>356</v>
      </c>
      <c r="C48" s="646">
        <v>0.87090000000000001</v>
      </c>
      <c r="D48" s="646" t="s">
        <v>581</v>
      </c>
      <c r="E48" s="646"/>
      <c r="F48" s="646" t="s">
        <v>581</v>
      </c>
      <c r="G48" s="646" t="s">
        <v>581</v>
      </c>
      <c r="H48" s="646" t="s">
        <v>581</v>
      </c>
      <c r="I48" s="647" t="s">
        <v>581</v>
      </c>
      <c r="J48" s="648" t="s">
        <v>1</v>
      </c>
    </row>
    <row r="49" spans="1:10" ht="14.4" customHeight="1" x14ac:dyDescent="0.3">
      <c r="A49" s="644" t="s">
        <v>593</v>
      </c>
      <c r="B49" s="645" t="s">
        <v>358</v>
      </c>
      <c r="C49" s="646">
        <v>770.22126000000003</v>
      </c>
      <c r="D49" s="646">
        <v>822.76760999999999</v>
      </c>
      <c r="E49" s="646"/>
      <c r="F49" s="646">
        <v>951.19731000000013</v>
      </c>
      <c r="G49" s="646">
        <v>1033.143532465825</v>
      </c>
      <c r="H49" s="646">
        <v>-81.946222465824917</v>
      </c>
      <c r="I49" s="647">
        <v>0.92068263518986349</v>
      </c>
      <c r="J49" s="648" t="s">
        <v>1</v>
      </c>
    </row>
    <row r="50" spans="1:10" ht="14.4" customHeight="1" x14ac:dyDescent="0.3">
      <c r="A50" s="644" t="s">
        <v>593</v>
      </c>
      <c r="B50" s="645" t="s">
        <v>359</v>
      </c>
      <c r="C50" s="646">
        <v>0.56159999999999999</v>
      </c>
      <c r="D50" s="646">
        <v>0.78197000000000005</v>
      </c>
      <c r="E50" s="646"/>
      <c r="F50" s="646">
        <v>0.83973999999999993</v>
      </c>
      <c r="G50" s="646">
        <v>0.71685114852358323</v>
      </c>
      <c r="H50" s="646">
        <v>0.12288885147641671</v>
      </c>
      <c r="I50" s="647">
        <v>1.1714286874332516</v>
      </c>
      <c r="J50" s="648" t="s">
        <v>1</v>
      </c>
    </row>
    <row r="51" spans="1:10" ht="14.4" customHeight="1" x14ac:dyDescent="0.3">
      <c r="A51" s="644" t="s">
        <v>593</v>
      </c>
      <c r="B51" s="645" t="s">
        <v>360</v>
      </c>
      <c r="C51" s="646">
        <v>275.78154000000001</v>
      </c>
      <c r="D51" s="646">
        <v>358.90611999999999</v>
      </c>
      <c r="E51" s="646"/>
      <c r="F51" s="646">
        <v>227.77384000000004</v>
      </c>
      <c r="G51" s="646">
        <v>301.98749622532239</v>
      </c>
      <c r="H51" s="646">
        <v>-74.213656225322353</v>
      </c>
      <c r="I51" s="647">
        <v>0.75424924159790641</v>
      </c>
      <c r="J51" s="648" t="s">
        <v>1</v>
      </c>
    </row>
    <row r="52" spans="1:10" ht="14.4" customHeight="1" x14ac:dyDescent="0.3">
      <c r="A52" s="644" t="s">
        <v>593</v>
      </c>
      <c r="B52" s="645" t="s">
        <v>361</v>
      </c>
      <c r="C52" s="646">
        <v>1904.4539500000003</v>
      </c>
      <c r="D52" s="646">
        <v>1779.4113600000001</v>
      </c>
      <c r="E52" s="646"/>
      <c r="F52" s="646">
        <v>2070.5807700000009</v>
      </c>
      <c r="G52" s="646">
        <v>1967.6960796170151</v>
      </c>
      <c r="H52" s="646">
        <v>102.88469038298581</v>
      </c>
      <c r="I52" s="647">
        <v>1.0522868808088548</v>
      </c>
      <c r="J52" s="648" t="s">
        <v>1</v>
      </c>
    </row>
    <row r="53" spans="1:10" ht="14.4" customHeight="1" x14ac:dyDescent="0.3">
      <c r="A53" s="644" t="s">
        <v>593</v>
      </c>
      <c r="B53" s="645" t="s">
        <v>4558</v>
      </c>
      <c r="C53" s="646">
        <v>1.9379999999999999</v>
      </c>
      <c r="D53" s="646" t="s">
        <v>581</v>
      </c>
      <c r="E53" s="646"/>
      <c r="F53" s="646" t="s">
        <v>581</v>
      </c>
      <c r="G53" s="646" t="s">
        <v>581</v>
      </c>
      <c r="H53" s="646" t="s">
        <v>581</v>
      </c>
      <c r="I53" s="647" t="s">
        <v>581</v>
      </c>
      <c r="J53" s="648" t="s">
        <v>1</v>
      </c>
    </row>
    <row r="54" spans="1:10" ht="14.4" customHeight="1" x14ac:dyDescent="0.3">
      <c r="A54" s="644" t="s">
        <v>593</v>
      </c>
      <c r="B54" s="645" t="s">
        <v>362</v>
      </c>
      <c r="C54" s="646">
        <v>183.48412999999999</v>
      </c>
      <c r="D54" s="646">
        <v>120.82564999999899</v>
      </c>
      <c r="E54" s="646"/>
      <c r="F54" s="646">
        <v>124.60805999999999</v>
      </c>
      <c r="G54" s="646">
        <v>137.76973816729935</v>
      </c>
      <c r="H54" s="646">
        <v>-13.161678167299357</v>
      </c>
      <c r="I54" s="647">
        <v>0.90446611612692041</v>
      </c>
      <c r="J54" s="648" t="s">
        <v>1</v>
      </c>
    </row>
    <row r="55" spans="1:10" ht="14.4" customHeight="1" x14ac:dyDescent="0.3">
      <c r="A55" s="644" t="s">
        <v>593</v>
      </c>
      <c r="B55" s="645" t="s">
        <v>364</v>
      </c>
      <c r="C55" s="646">
        <v>12.627999999999998</v>
      </c>
      <c r="D55" s="646">
        <v>10.063999999999</v>
      </c>
      <c r="E55" s="646"/>
      <c r="F55" s="646">
        <v>19.43825</v>
      </c>
      <c r="G55" s="646">
        <v>12.176974647254085</v>
      </c>
      <c r="H55" s="646">
        <v>7.2612753527459155</v>
      </c>
      <c r="I55" s="647">
        <v>1.5963119381531552</v>
      </c>
      <c r="J55" s="648" t="s">
        <v>1</v>
      </c>
    </row>
    <row r="56" spans="1:10" ht="14.4" customHeight="1" x14ac:dyDescent="0.3">
      <c r="A56" s="644" t="s">
        <v>593</v>
      </c>
      <c r="B56" s="645" t="s">
        <v>365</v>
      </c>
      <c r="C56" s="646">
        <v>139.7664</v>
      </c>
      <c r="D56" s="646">
        <v>117.36689999999902</v>
      </c>
      <c r="E56" s="646"/>
      <c r="F56" s="646">
        <v>128.47241000000002</v>
      </c>
      <c r="G56" s="646">
        <v>121.34833642455793</v>
      </c>
      <c r="H56" s="646">
        <v>7.1240735754420967</v>
      </c>
      <c r="I56" s="647">
        <v>1.0587076327978433</v>
      </c>
      <c r="J56" s="648" t="s">
        <v>1</v>
      </c>
    </row>
    <row r="57" spans="1:10" ht="14.4" customHeight="1" x14ac:dyDescent="0.3">
      <c r="A57" s="644" t="s">
        <v>593</v>
      </c>
      <c r="B57" s="645" t="s">
        <v>366</v>
      </c>
      <c r="C57" s="646">
        <v>262.44971000000004</v>
      </c>
      <c r="D57" s="646">
        <v>115.44320999999998</v>
      </c>
      <c r="E57" s="646"/>
      <c r="F57" s="646">
        <v>200.00980999999999</v>
      </c>
      <c r="G57" s="646">
        <v>283.44627833163128</v>
      </c>
      <c r="H57" s="646">
        <v>-83.436468331631289</v>
      </c>
      <c r="I57" s="647">
        <v>0.70563568933506726</v>
      </c>
      <c r="J57" s="648" t="s">
        <v>1</v>
      </c>
    </row>
    <row r="58" spans="1:10" ht="14.4" customHeight="1" x14ac:dyDescent="0.3">
      <c r="A58" s="644" t="s">
        <v>593</v>
      </c>
      <c r="B58" s="645" t="s">
        <v>595</v>
      </c>
      <c r="C58" s="646">
        <v>3552.1554900000001</v>
      </c>
      <c r="D58" s="646">
        <v>3325.5668199999968</v>
      </c>
      <c r="E58" s="646"/>
      <c r="F58" s="646">
        <v>3722.9201900000012</v>
      </c>
      <c r="G58" s="646">
        <v>3858.2852870274287</v>
      </c>
      <c r="H58" s="646">
        <v>-135.36509702742751</v>
      </c>
      <c r="I58" s="647">
        <v>0.96491573666608832</v>
      </c>
      <c r="J58" s="648" t="s">
        <v>588</v>
      </c>
    </row>
    <row r="59" spans="1:10" ht="14.4" customHeight="1" x14ac:dyDescent="0.3">
      <c r="A59" s="644" t="s">
        <v>581</v>
      </c>
      <c r="B59" s="645" t="s">
        <v>581</v>
      </c>
      <c r="C59" s="646" t="s">
        <v>581</v>
      </c>
      <c r="D59" s="646" t="s">
        <v>581</v>
      </c>
      <c r="E59" s="646"/>
      <c r="F59" s="646" t="s">
        <v>581</v>
      </c>
      <c r="G59" s="646" t="s">
        <v>581</v>
      </c>
      <c r="H59" s="646" t="s">
        <v>581</v>
      </c>
      <c r="I59" s="647" t="s">
        <v>581</v>
      </c>
      <c r="J59" s="648" t="s">
        <v>589</v>
      </c>
    </row>
    <row r="60" spans="1:10" ht="14.4" customHeight="1" x14ac:dyDescent="0.3">
      <c r="A60" s="644" t="s">
        <v>4562</v>
      </c>
      <c r="B60" s="645" t="s">
        <v>4563</v>
      </c>
      <c r="C60" s="646" t="s">
        <v>581</v>
      </c>
      <c r="D60" s="646" t="s">
        <v>581</v>
      </c>
      <c r="E60" s="646"/>
      <c r="F60" s="646" t="s">
        <v>581</v>
      </c>
      <c r="G60" s="646" t="s">
        <v>581</v>
      </c>
      <c r="H60" s="646" t="s">
        <v>581</v>
      </c>
      <c r="I60" s="647" t="s">
        <v>581</v>
      </c>
      <c r="J60" s="648" t="s">
        <v>0</v>
      </c>
    </row>
    <row r="61" spans="1:10" ht="14.4" customHeight="1" x14ac:dyDescent="0.3">
      <c r="A61" s="644" t="s">
        <v>4562</v>
      </c>
      <c r="B61" s="645" t="s">
        <v>365</v>
      </c>
      <c r="C61" s="646">
        <v>0</v>
      </c>
      <c r="D61" s="646" t="s">
        <v>581</v>
      </c>
      <c r="E61" s="646"/>
      <c r="F61" s="646" t="s">
        <v>581</v>
      </c>
      <c r="G61" s="646" t="s">
        <v>581</v>
      </c>
      <c r="H61" s="646" t="s">
        <v>581</v>
      </c>
      <c r="I61" s="647" t="s">
        <v>581</v>
      </c>
      <c r="J61" s="648" t="s">
        <v>1</v>
      </c>
    </row>
    <row r="62" spans="1:10" ht="14.4" customHeight="1" x14ac:dyDescent="0.3">
      <c r="A62" s="644" t="s">
        <v>4562</v>
      </c>
      <c r="B62" s="645" t="s">
        <v>4564</v>
      </c>
      <c r="C62" s="646">
        <v>0</v>
      </c>
      <c r="D62" s="646" t="s">
        <v>581</v>
      </c>
      <c r="E62" s="646"/>
      <c r="F62" s="646" t="s">
        <v>581</v>
      </c>
      <c r="G62" s="646" t="s">
        <v>581</v>
      </c>
      <c r="H62" s="646" t="s">
        <v>581</v>
      </c>
      <c r="I62" s="647" t="s">
        <v>581</v>
      </c>
      <c r="J62" s="648" t="s">
        <v>588</v>
      </c>
    </row>
    <row r="63" spans="1:10" ht="14.4" customHeight="1" x14ac:dyDescent="0.3">
      <c r="A63" s="644" t="s">
        <v>581</v>
      </c>
      <c r="B63" s="645" t="s">
        <v>581</v>
      </c>
      <c r="C63" s="646" t="s">
        <v>581</v>
      </c>
      <c r="D63" s="646" t="s">
        <v>581</v>
      </c>
      <c r="E63" s="646"/>
      <c r="F63" s="646" t="s">
        <v>581</v>
      </c>
      <c r="G63" s="646" t="s">
        <v>581</v>
      </c>
      <c r="H63" s="646" t="s">
        <v>581</v>
      </c>
      <c r="I63" s="647" t="s">
        <v>581</v>
      </c>
      <c r="J63" s="648" t="s">
        <v>589</v>
      </c>
    </row>
    <row r="64" spans="1:10" ht="14.4" customHeight="1" x14ac:dyDescent="0.3">
      <c r="A64" s="644" t="s">
        <v>596</v>
      </c>
      <c r="B64" s="645" t="s">
        <v>597</v>
      </c>
      <c r="C64" s="646" t="s">
        <v>581</v>
      </c>
      <c r="D64" s="646" t="s">
        <v>581</v>
      </c>
      <c r="E64" s="646"/>
      <c r="F64" s="646" t="s">
        <v>581</v>
      </c>
      <c r="G64" s="646" t="s">
        <v>581</v>
      </c>
      <c r="H64" s="646" t="s">
        <v>581</v>
      </c>
      <c r="I64" s="647" t="s">
        <v>581</v>
      </c>
      <c r="J64" s="648" t="s">
        <v>0</v>
      </c>
    </row>
    <row r="65" spans="1:10" ht="14.4" customHeight="1" x14ac:dyDescent="0.3">
      <c r="A65" s="644" t="s">
        <v>596</v>
      </c>
      <c r="B65" s="645" t="s">
        <v>4557</v>
      </c>
      <c r="C65" s="646" t="s">
        <v>581</v>
      </c>
      <c r="D65" s="646" t="s">
        <v>581</v>
      </c>
      <c r="E65" s="646"/>
      <c r="F65" s="646">
        <v>0</v>
      </c>
      <c r="G65" s="646">
        <v>0</v>
      </c>
      <c r="H65" s="646">
        <v>0</v>
      </c>
      <c r="I65" s="647" t="s">
        <v>581</v>
      </c>
      <c r="J65" s="648" t="s">
        <v>1</v>
      </c>
    </row>
    <row r="66" spans="1:10" ht="14.4" customHeight="1" x14ac:dyDescent="0.3">
      <c r="A66" s="644" t="s">
        <v>596</v>
      </c>
      <c r="B66" s="645" t="s">
        <v>356</v>
      </c>
      <c r="C66" s="646">
        <v>4934.55224</v>
      </c>
      <c r="D66" s="646">
        <v>3814.0429399999989</v>
      </c>
      <c r="E66" s="646"/>
      <c r="F66" s="646">
        <v>3437.9079800000022</v>
      </c>
      <c r="G66" s="646">
        <v>4192.8966349907723</v>
      </c>
      <c r="H66" s="646">
        <v>-754.9886549907701</v>
      </c>
      <c r="I66" s="647">
        <v>0.81993625869757891</v>
      </c>
      <c r="J66" s="648" t="s">
        <v>1</v>
      </c>
    </row>
    <row r="67" spans="1:10" ht="14.4" customHeight="1" x14ac:dyDescent="0.3">
      <c r="A67" s="644" t="s">
        <v>596</v>
      </c>
      <c r="B67" s="645" t="s">
        <v>357</v>
      </c>
      <c r="C67" s="646" t="s">
        <v>581</v>
      </c>
      <c r="D67" s="646" t="s">
        <v>581</v>
      </c>
      <c r="E67" s="646"/>
      <c r="F67" s="646">
        <v>505.75715000000002</v>
      </c>
      <c r="G67" s="646">
        <v>226.4165886826525</v>
      </c>
      <c r="H67" s="646">
        <v>279.34056131734752</v>
      </c>
      <c r="I67" s="647">
        <v>2.2337460030760985</v>
      </c>
      <c r="J67" s="648" t="s">
        <v>1</v>
      </c>
    </row>
    <row r="68" spans="1:10" ht="14.4" customHeight="1" x14ac:dyDescent="0.3">
      <c r="A68" s="644" t="s">
        <v>596</v>
      </c>
      <c r="B68" s="645" t="s">
        <v>358</v>
      </c>
      <c r="C68" s="646">
        <v>206.12709000000001</v>
      </c>
      <c r="D68" s="646">
        <v>61.694810000000004</v>
      </c>
      <c r="E68" s="646"/>
      <c r="F68" s="646">
        <v>108.38636</v>
      </c>
      <c r="G68" s="646">
        <v>26.42928349698817</v>
      </c>
      <c r="H68" s="646">
        <v>81.95707650301182</v>
      </c>
      <c r="I68" s="647">
        <v>4.1009950198745075</v>
      </c>
      <c r="J68" s="648" t="s">
        <v>1</v>
      </c>
    </row>
    <row r="69" spans="1:10" ht="14.4" customHeight="1" x14ac:dyDescent="0.3">
      <c r="A69" s="644" t="s">
        <v>596</v>
      </c>
      <c r="B69" s="645" t="s">
        <v>359</v>
      </c>
      <c r="C69" s="646">
        <v>0.30809999999999998</v>
      </c>
      <c r="D69" s="646">
        <v>0.32527</v>
      </c>
      <c r="E69" s="646"/>
      <c r="F69" s="646">
        <v>0.18584999999999999</v>
      </c>
      <c r="G69" s="646">
        <v>1.2645453242124998</v>
      </c>
      <c r="H69" s="646">
        <v>-1.0786953242124997</v>
      </c>
      <c r="I69" s="647">
        <v>0.14696982104278369</v>
      </c>
      <c r="J69" s="648" t="s">
        <v>1</v>
      </c>
    </row>
    <row r="70" spans="1:10" ht="14.4" customHeight="1" x14ac:dyDescent="0.3">
      <c r="A70" s="644" t="s">
        <v>596</v>
      </c>
      <c r="B70" s="645" t="s">
        <v>360</v>
      </c>
      <c r="C70" s="646">
        <v>333.04687000000001</v>
      </c>
      <c r="D70" s="646">
        <v>364.6026</v>
      </c>
      <c r="E70" s="646"/>
      <c r="F70" s="646">
        <v>346.87113999999997</v>
      </c>
      <c r="G70" s="646">
        <v>353.16263784360262</v>
      </c>
      <c r="H70" s="646">
        <v>-6.2914978436026558</v>
      </c>
      <c r="I70" s="647">
        <v>0.98218526772249093</v>
      </c>
      <c r="J70" s="648" t="s">
        <v>1</v>
      </c>
    </row>
    <row r="71" spans="1:10" ht="14.4" customHeight="1" x14ac:dyDescent="0.3">
      <c r="A71" s="644" t="s">
        <v>596</v>
      </c>
      <c r="B71" s="645" t="s">
        <v>361</v>
      </c>
      <c r="C71" s="646">
        <v>17770.432919999999</v>
      </c>
      <c r="D71" s="646">
        <v>15918.943290000003</v>
      </c>
      <c r="E71" s="646"/>
      <c r="F71" s="646">
        <v>17868.34939000001</v>
      </c>
      <c r="G71" s="646">
        <v>17240.218037069772</v>
      </c>
      <c r="H71" s="646">
        <v>628.13135293023879</v>
      </c>
      <c r="I71" s="647">
        <v>1.0364340724450025</v>
      </c>
      <c r="J71" s="648" t="s">
        <v>1</v>
      </c>
    </row>
    <row r="72" spans="1:10" ht="14.4" customHeight="1" x14ac:dyDescent="0.3">
      <c r="A72" s="644" t="s">
        <v>596</v>
      </c>
      <c r="B72" s="645" t="s">
        <v>362</v>
      </c>
      <c r="C72" s="646">
        <v>559.06704999999999</v>
      </c>
      <c r="D72" s="646">
        <v>850.89083000000005</v>
      </c>
      <c r="E72" s="646"/>
      <c r="F72" s="646">
        <v>768.79795000000013</v>
      </c>
      <c r="G72" s="646">
        <v>806.24269424952092</v>
      </c>
      <c r="H72" s="646">
        <v>-37.444744249520795</v>
      </c>
      <c r="I72" s="647">
        <v>0.95355648551410976</v>
      </c>
      <c r="J72" s="648" t="s">
        <v>1</v>
      </c>
    </row>
    <row r="73" spans="1:10" ht="14.4" customHeight="1" x14ac:dyDescent="0.3">
      <c r="A73" s="644" t="s">
        <v>596</v>
      </c>
      <c r="B73" s="645" t="s">
        <v>363</v>
      </c>
      <c r="C73" s="646">
        <v>2032.8679900000002</v>
      </c>
      <c r="D73" s="646">
        <v>1873.8790700000002</v>
      </c>
      <c r="E73" s="646"/>
      <c r="F73" s="646">
        <v>1771.855530000001</v>
      </c>
      <c r="G73" s="646">
        <v>1904.8889828075344</v>
      </c>
      <c r="H73" s="646">
        <v>-133.03345280753342</v>
      </c>
      <c r="I73" s="647">
        <v>0.93016209657979065</v>
      </c>
      <c r="J73" s="648" t="s">
        <v>1</v>
      </c>
    </row>
    <row r="74" spans="1:10" ht="14.4" customHeight="1" x14ac:dyDescent="0.3">
      <c r="A74" s="644" t="s">
        <v>596</v>
      </c>
      <c r="B74" s="645" t="s">
        <v>364</v>
      </c>
      <c r="C74" s="646">
        <v>82.703849999999989</v>
      </c>
      <c r="D74" s="646">
        <v>105.1185</v>
      </c>
      <c r="E74" s="646"/>
      <c r="F74" s="646">
        <v>170.53358</v>
      </c>
      <c r="G74" s="646">
        <v>137.56674392976075</v>
      </c>
      <c r="H74" s="646">
        <v>32.966836070239253</v>
      </c>
      <c r="I74" s="647">
        <v>1.2396424828305275</v>
      </c>
      <c r="J74" s="648" t="s">
        <v>1</v>
      </c>
    </row>
    <row r="75" spans="1:10" ht="14.4" customHeight="1" x14ac:dyDescent="0.3">
      <c r="A75" s="644" t="s">
        <v>596</v>
      </c>
      <c r="B75" s="645" t="s">
        <v>365</v>
      </c>
      <c r="C75" s="646">
        <v>51.342870000000005</v>
      </c>
      <c r="D75" s="646">
        <v>75.148759999999001</v>
      </c>
      <c r="E75" s="646"/>
      <c r="F75" s="646">
        <v>74.250110000000006</v>
      </c>
      <c r="G75" s="646">
        <v>75.412945617381169</v>
      </c>
      <c r="H75" s="646">
        <v>-1.1628356173811625</v>
      </c>
      <c r="I75" s="647">
        <v>0.98458042438388516</v>
      </c>
      <c r="J75" s="648" t="s">
        <v>1</v>
      </c>
    </row>
    <row r="76" spans="1:10" ht="14.4" customHeight="1" x14ac:dyDescent="0.3">
      <c r="A76" s="644" t="s">
        <v>596</v>
      </c>
      <c r="B76" s="645" t="s">
        <v>366</v>
      </c>
      <c r="C76" s="646">
        <v>2514.0445300000001</v>
      </c>
      <c r="D76" s="646">
        <v>2234.4107399999994</v>
      </c>
      <c r="E76" s="646"/>
      <c r="F76" s="646">
        <v>2797.1898800000013</v>
      </c>
      <c r="G76" s="646">
        <v>2715.4886310083125</v>
      </c>
      <c r="H76" s="646">
        <v>81.701248991688772</v>
      </c>
      <c r="I76" s="647">
        <v>1.0300871261469253</v>
      </c>
      <c r="J76" s="648" t="s">
        <v>1</v>
      </c>
    </row>
    <row r="77" spans="1:10" ht="14.4" customHeight="1" x14ac:dyDescent="0.3">
      <c r="A77" s="644" t="s">
        <v>596</v>
      </c>
      <c r="B77" s="645" t="s">
        <v>367</v>
      </c>
      <c r="C77" s="646">
        <v>472.34906999999998</v>
      </c>
      <c r="D77" s="646">
        <v>192.12885</v>
      </c>
      <c r="E77" s="646"/>
      <c r="F77" s="646">
        <v>51.674290000000013</v>
      </c>
      <c r="G77" s="646">
        <v>205.33321347563196</v>
      </c>
      <c r="H77" s="646">
        <v>-153.65892347563195</v>
      </c>
      <c r="I77" s="647">
        <v>0.2516606501467552</v>
      </c>
      <c r="J77" s="648" t="s">
        <v>1</v>
      </c>
    </row>
    <row r="78" spans="1:10" ht="14.4" customHeight="1" x14ac:dyDescent="0.3">
      <c r="A78" s="644" t="s">
        <v>596</v>
      </c>
      <c r="B78" s="645" t="s">
        <v>598</v>
      </c>
      <c r="C78" s="646">
        <v>28956.84258</v>
      </c>
      <c r="D78" s="646">
        <v>25491.185660000003</v>
      </c>
      <c r="E78" s="646"/>
      <c r="F78" s="646">
        <v>27901.759210000015</v>
      </c>
      <c r="G78" s="646">
        <v>27885.320938496141</v>
      </c>
      <c r="H78" s="646">
        <v>16.438271503873693</v>
      </c>
      <c r="I78" s="647">
        <v>1.0005894955105639</v>
      </c>
      <c r="J78" s="648" t="s">
        <v>588</v>
      </c>
    </row>
    <row r="79" spans="1:10" ht="14.4" customHeight="1" x14ac:dyDescent="0.3">
      <c r="A79" s="644" t="s">
        <v>581</v>
      </c>
      <c r="B79" s="645" t="s">
        <v>581</v>
      </c>
      <c r="C79" s="646" t="s">
        <v>581</v>
      </c>
      <c r="D79" s="646" t="s">
        <v>581</v>
      </c>
      <c r="E79" s="646"/>
      <c r="F79" s="646" t="s">
        <v>581</v>
      </c>
      <c r="G79" s="646" t="s">
        <v>581</v>
      </c>
      <c r="H79" s="646" t="s">
        <v>581</v>
      </c>
      <c r="I79" s="647" t="s">
        <v>581</v>
      </c>
      <c r="J79" s="648" t="s">
        <v>589</v>
      </c>
    </row>
    <row r="80" spans="1:10" ht="14.4" customHeight="1" x14ac:dyDescent="0.3">
      <c r="A80" s="644" t="s">
        <v>579</v>
      </c>
      <c r="B80" s="645" t="s">
        <v>583</v>
      </c>
      <c r="C80" s="646">
        <v>33537.747069999998</v>
      </c>
      <c r="D80" s="646">
        <v>29987.283079999994</v>
      </c>
      <c r="E80" s="646"/>
      <c r="F80" s="646">
        <v>33195.856740000017</v>
      </c>
      <c r="G80" s="646">
        <v>32999.877168295985</v>
      </c>
      <c r="H80" s="646">
        <v>195.97957170403242</v>
      </c>
      <c r="I80" s="647">
        <v>1.0059387970053513</v>
      </c>
      <c r="J80" s="648" t="s">
        <v>584</v>
      </c>
    </row>
  </sheetData>
  <mergeCells count="3">
    <mergeCell ref="A1:I1"/>
    <mergeCell ref="F3:I3"/>
    <mergeCell ref="C4:D4"/>
  </mergeCells>
  <conditionalFormatting sqref="F21 F81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80">
    <cfRule type="expression" dxfId="29" priority="5">
      <formula>$H22&gt;0</formula>
    </cfRule>
  </conditionalFormatting>
  <conditionalFormatting sqref="A22:A80">
    <cfRule type="expression" dxfId="28" priority="2">
      <formula>AND($J22&lt;&gt;"mezeraKL",$J22&lt;&gt;"")</formula>
    </cfRule>
  </conditionalFormatting>
  <conditionalFormatting sqref="I22:I80">
    <cfRule type="expression" dxfId="27" priority="6">
      <formula>$I22&gt;1</formula>
    </cfRule>
  </conditionalFormatting>
  <conditionalFormatting sqref="B22:B80">
    <cfRule type="expression" dxfId="26" priority="1">
      <formula>OR($J22="NS",$J22="SumaNS",$J22="Účet")</formula>
    </cfRule>
  </conditionalFormatting>
  <conditionalFormatting sqref="A22:D80 F22:I80">
    <cfRule type="expression" dxfId="25" priority="8">
      <formula>AND($J22&lt;&gt;"",$J22&lt;&gt;"mezeraKL")</formula>
    </cfRule>
  </conditionalFormatting>
  <conditionalFormatting sqref="B22:D80 F22:I80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0 F22:I80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6149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39.344364780395935</v>
      </c>
      <c r="J3" s="207">
        <f>SUBTOTAL(9,J5:J1048576)</f>
        <v>843905</v>
      </c>
      <c r="K3" s="208">
        <f>SUBTOTAL(9,K5:K1048576)</f>
        <v>33202906.16000003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579</v>
      </c>
      <c r="B5" s="734" t="s">
        <v>580</v>
      </c>
      <c r="C5" s="737" t="s">
        <v>585</v>
      </c>
      <c r="D5" s="752" t="s">
        <v>2846</v>
      </c>
      <c r="E5" s="737" t="s">
        <v>6124</v>
      </c>
      <c r="F5" s="752" t="s">
        <v>6125</v>
      </c>
      <c r="G5" s="737" t="s">
        <v>4565</v>
      </c>
      <c r="H5" s="737" t="s">
        <v>4566</v>
      </c>
      <c r="I5" s="229">
        <v>0.39222222222222231</v>
      </c>
      <c r="J5" s="229">
        <v>2500</v>
      </c>
      <c r="K5" s="747">
        <v>979</v>
      </c>
    </row>
    <row r="6" spans="1:11" ht="14.4" customHeight="1" x14ac:dyDescent="0.3">
      <c r="A6" s="660" t="s">
        <v>579</v>
      </c>
      <c r="B6" s="661" t="s">
        <v>580</v>
      </c>
      <c r="C6" s="662" t="s">
        <v>585</v>
      </c>
      <c r="D6" s="663" t="s">
        <v>2846</v>
      </c>
      <c r="E6" s="662" t="s">
        <v>6124</v>
      </c>
      <c r="F6" s="663" t="s">
        <v>6125</v>
      </c>
      <c r="G6" s="662" t="s">
        <v>4567</v>
      </c>
      <c r="H6" s="662" t="s">
        <v>4568</v>
      </c>
      <c r="I6" s="664">
        <v>34.700000000000003</v>
      </c>
      <c r="J6" s="664">
        <v>24</v>
      </c>
      <c r="K6" s="665">
        <v>832.75</v>
      </c>
    </row>
    <row r="7" spans="1:11" ht="14.4" customHeight="1" x14ac:dyDescent="0.3">
      <c r="A7" s="660" t="s">
        <v>579</v>
      </c>
      <c r="B7" s="661" t="s">
        <v>580</v>
      </c>
      <c r="C7" s="662" t="s">
        <v>585</v>
      </c>
      <c r="D7" s="663" t="s">
        <v>2846</v>
      </c>
      <c r="E7" s="662" t="s">
        <v>6124</v>
      </c>
      <c r="F7" s="663" t="s">
        <v>6125</v>
      </c>
      <c r="G7" s="662" t="s">
        <v>4569</v>
      </c>
      <c r="H7" s="662" t="s">
        <v>4570</v>
      </c>
      <c r="I7" s="664">
        <v>2.3920000000000003</v>
      </c>
      <c r="J7" s="664">
        <v>200</v>
      </c>
      <c r="K7" s="665">
        <v>478.40000000000003</v>
      </c>
    </row>
    <row r="8" spans="1:11" ht="14.4" customHeight="1" x14ac:dyDescent="0.3">
      <c r="A8" s="660" t="s">
        <v>579</v>
      </c>
      <c r="B8" s="661" t="s">
        <v>580</v>
      </c>
      <c r="C8" s="662" t="s">
        <v>585</v>
      </c>
      <c r="D8" s="663" t="s">
        <v>2846</v>
      </c>
      <c r="E8" s="662" t="s">
        <v>6124</v>
      </c>
      <c r="F8" s="663" t="s">
        <v>6125</v>
      </c>
      <c r="G8" s="662" t="s">
        <v>4571</v>
      </c>
      <c r="H8" s="662" t="s">
        <v>4572</v>
      </c>
      <c r="I8" s="664">
        <v>3.7844444444444441</v>
      </c>
      <c r="J8" s="664">
        <v>180</v>
      </c>
      <c r="K8" s="665">
        <v>681.19999999999993</v>
      </c>
    </row>
    <row r="9" spans="1:11" ht="14.4" customHeight="1" x14ac:dyDescent="0.3">
      <c r="A9" s="660" t="s">
        <v>579</v>
      </c>
      <c r="B9" s="661" t="s">
        <v>580</v>
      </c>
      <c r="C9" s="662" t="s">
        <v>585</v>
      </c>
      <c r="D9" s="663" t="s">
        <v>2846</v>
      </c>
      <c r="E9" s="662" t="s">
        <v>6124</v>
      </c>
      <c r="F9" s="663" t="s">
        <v>6125</v>
      </c>
      <c r="G9" s="662" t="s">
        <v>4573</v>
      </c>
      <c r="H9" s="662" t="s">
        <v>4574</v>
      </c>
      <c r="I9" s="664">
        <v>139.51499999999999</v>
      </c>
      <c r="J9" s="664">
        <v>40</v>
      </c>
      <c r="K9" s="665">
        <v>5580.6900000000005</v>
      </c>
    </row>
    <row r="10" spans="1:11" ht="14.4" customHeight="1" x14ac:dyDescent="0.3">
      <c r="A10" s="660" t="s">
        <v>579</v>
      </c>
      <c r="B10" s="661" t="s">
        <v>580</v>
      </c>
      <c r="C10" s="662" t="s">
        <v>585</v>
      </c>
      <c r="D10" s="663" t="s">
        <v>2846</v>
      </c>
      <c r="E10" s="662" t="s">
        <v>6124</v>
      </c>
      <c r="F10" s="663" t="s">
        <v>6125</v>
      </c>
      <c r="G10" s="662" t="s">
        <v>4575</v>
      </c>
      <c r="H10" s="662" t="s">
        <v>4576</v>
      </c>
      <c r="I10" s="664">
        <v>8.08</v>
      </c>
      <c r="J10" s="664">
        <v>2</v>
      </c>
      <c r="K10" s="665">
        <v>16.16</v>
      </c>
    </row>
    <row r="11" spans="1:11" ht="14.4" customHeight="1" x14ac:dyDescent="0.3">
      <c r="A11" s="660" t="s">
        <v>579</v>
      </c>
      <c r="B11" s="661" t="s">
        <v>580</v>
      </c>
      <c r="C11" s="662" t="s">
        <v>585</v>
      </c>
      <c r="D11" s="663" t="s">
        <v>2846</v>
      </c>
      <c r="E11" s="662" t="s">
        <v>6124</v>
      </c>
      <c r="F11" s="663" t="s">
        <v>6125</v>
      </c>
      <c r="G11" s="662" t="s">
        <v>4577</v>
      </c>
      <c r="H11" s="662" t="s">
        <v>4578</v>
      </c>
      <c r="I11" s="664">
        <v>27.507777777777783</v>
      </c>
      <c r="J11" s="664">
        <v>216</v>
      </c>
      <c r="K11" s="665">
        <v>5941.68</v>
      </c>
    </row>
    <row r="12" spans="1:11" ht="14.4" customHeight="1" x14ac:dyDescent="0.3">
      <c r="A12" s="660" t="s">
        <v>579</v>
      </c>
      <c r="B12" s="661" t="s">
        <v>580</v>
      </c>
      <c r="C12" s="662" t="s">
        <v>585</v>
      </c>
      <c r="D12" s="663" t="s">
        <v>2846</v>
      </c>
      <c r="E12" s="662" t="s">
        <v>6124</v>
      </c>
      <c r="F12" s="663" t="s">
        <v>6125</v>
      </c>
      <c r="G12" s="662" t="s">
        <v>4579</v>
      </c>
      <c r="H12" s="662" t="s">
        <v>4580</v>
      </c>
      <c r="I12" s="664">
        <v>3.9520000000000004</v>
      </c>
      <c r="J12" s="664">
        <v>110</v>
      </c>
      <c r="K12" s="665">
        <v>434.29999999999995</v>
      </c>
    </row>
    <row r="13" spans="1:11" ht="14.4" customHeight="1" x14ac:dyDescent="0.3">
      <c r="A13" s="660" t="s">
        <v>579</v>
      </c>
      <c r="B13" s="661" t="s">
        <v>580</v>
      </c>
      <c r="C13" s="662" t="s">
        <v>585</v>
      </c>
      <c r="D13" s="663" t="s">
        <v>2846</v>
      </c>
      <c r="E13" s="662" t="s">
        <v>6124</v>
      </c>
      <c r="F13" s="663" t="s">
        <v>6125</v>
      </c>
      <c r="G13" s="662" t="s">
        <v>4581</v>
      </c>
      <c r="H13" s="662" t="s">
        <v>4582</v>
      </c>
      <c r="I13" s="664">
        <v>6.07</v>
      </c>
      <c r="J13" s="664">
        <v>80</v>
      </c>
      <c r="K13" s="665">
        <v>486.8</v>
      </c>
    </row>
    <row r="14" spans="1:11" ht="14.4" customHeight="1" x14ac:dyDescent="0.3">
      <c r="A14" s="660" t="s">
        <v>579</v>
      </c>
      <c r="B14" s="661" t="s">
        <v>580</v>
      </c>
      <c r="C14" s="662" t="s">
        <v>585</v>
      </c>
      <c r="D14" s="663" t="s">
        <v>2846</v>
      </c>
      <c r="E14" s="662" t="s">
        <v>6124</v>
      </c>
      <c r="F14" s="663" t="s">
        <v>6125</v>
      </c>
      <c r="G14" s="662" t="s">
        <v>4583</v>
      </c>
      <c r="H14" s="662" t="s">
        <v>4584</v>
      </c>
      <c r="I14" s="664">
        <v>0.86777777777777776</v>
      </c>
      <c r="J14" s="664">
        <v>6200</v>
      </c>
      <c r="K14" s="665">
        <v>5401</v>
      </c>
    </row>
    <row r="15" spans="1:11" ht="14.4" customHeight="1" x14ac:dyDescent="0.3">
      <c r="A15" s="660" t="s">
        <v>579</v>
      </c>
      <c r="B15" s="661" t="s">
        <v>580</v>
      </c>
      <c r="C15" s="662" t="s">
        <v>585</v>
      </c>
      <c r="D15" s="663" t="s">
        <v>2846</v>
      </c>
      <c r="E15" s="662" t="s">
        <v>6124</v>
      </c>
      <c r="F15" s="663" t="s">
        <v>6125</v>
      </c>
      <c r="G15" s="662" t="s">
        <v>4585</v>
      </c>
      <c r="H15" s="662" t="s">
        <v>4586</v>
      </c>
      <c r="I15" s="664">
        <v>1.42</v>
      </c>
      <c r="J15" s="664">
        <v>200</v>
      </c>
      <c r="K15" s="665">
        <v>284</v>
      </c>
    </row>
    <row r="16" spans="1:11" ht="14.4" customHeight="1" x14ac:dyDescent="0.3">
      <c r="A16" s="660" t="s">
        <v>579</v>
      </c>
      <c r="B16" s="661" t="s">
        <v>580</v>
      </c>
      <c r="C16" s="662" t="s">
        <v>585</v>
      </c>
      <c r="D16" s="663" t="s">
        <v>2846</v>
      </c>
      <c r="E16" s="662" t="s">
        <v>6124</v>
      </c>
      <c r="F16" s="663" t="s">
        <v>6125</v>
      </c>
      <c r="G16" s="662" t="s">
        <v>4585</v>
      </c>
      <c r="H16" s="662" t="s">
        <v>4587</v>
      </c>
      <c r="I16" s="664">
        <v>1.4228571428571428</v>
      </c>
      <c r="J16" s="664">
        <v>1400</v>
      </c>
      <c r="K16" s="665">
        <v>1993.2500000000002</v>
      </c>
    </row>
    <row r="17" spans="1:11" ht="14.4" customHeight="1" x14ac:dyDescent="0.3">
      <c r="A17" s="660" t="s">
        <v>579</v>
      </c>
      <c r="B17" s="661" t="s">
        <v>580</v>
      </c>
      <c r="C17" s="662" t="s">
        <v>585</v>
      </c>
      <c r="D17" s="663" t="s">
        <v>2846</v>
      </c>
      <c r="E17" s="662" t="s">
        <v>6124</v>
      </c>
      <c r="F17" s="663" t="s">
        <v>6125</v>
      </c>
      <c r="G17" s="662" t="s">
        <v>4588</v>
      </c>
      <c r="H17" s="662" t="s">
        <v>4589</v>
      </c>
      <c r="I17" s="664">
        <v>0.14250000000000002</v>
      </c>
      <c r="J17" s="664">
        <v>400</v>
      </c>
      <c r="K17" s="665">
        <v>57</v>
      </c>
    </row>
    <row r="18" spans="1:11" ht="14.4" customHeight="1" x14ac:dyDescent="0.3">
      <c r="A18" s="660" t="s">
        <v>579</v>
      </c>
      <c r="B18" s="661" t="s">
        <v>580</v>
      </c>
      <c r="C18" s="662" t="s">
        <v>585</v>
      </c>
      <c r="D18" s="663" t="s">
        <v>2846</v>
      </c>
      <c r="E18" s="662" t="s">
        <v>6124</v>
      </c>
      <c r="F18" s="663" t="s">
        <v>6125</v>
      </c>
      <c r="G18" s="662" t="s">
        <v>4590</v>
      </c>
      <c r="H18" s="662" t="s">
        <v>4591</v>
      </c>
      <c r="I18" s="664">
        <v>86.37</v>
      </c>
      <c r="J18" s="664">
        <v>20</v>
      </c>
      <c r="K18" s="665">
        <v>1727.4</v>
      </c>
    </row>
    <row r="19" spans="1:11" ht="14.4" customHeight="1" x14ac:dyDescent="0.3">
      <c r="A19" s="660" t="s">
        <v>579</v>
      </c>
      <c r="B19" s="661" t="s">
        <v>580</v>
      </c>
      <c r="C19" s="662" t="s">
        <v>585</v>
      </c>
      <c r="D19" s="663" t="s">
        <v>2846</v>
      </c>
      <c r="E19" s="662" t="s">
        <v>6124</v>
      </c>
      <c r="F19" s="663" t="s">
        <v>6125</v>
      </c>
      <c r="G19" s="662" t="s">
        <v>4592</v>
      </c>
      <c r="H19" s="662" t="s">
        <v>4593</v>
      </c>
      <c r="I19" s="664">
        <v>10.599999999999998</v>
      </c>
      <c r="J19" s="664">
        <v>700</v>
      </c>
      <c r="K19" s="665">
        <v>7420</v>
      </c>
    </row>
    <row r="20" spans="1:11" ht="14.4" customHeight="1" x14ac:dyDescent="0.3">
      <c r="A20" s="660" t="s">
        <v>579</v>
      </c>
      <c r="B20" s="661" t="s">
        <v>580</v>
      </c>
      <c r="C20" s="662" t="s">
        <v>585</v>
      </c>
      <c r="D20" s="663" t="s">
        <v>2846</v>
      </c>
      <c r="E20" s="662" t="s">
        <v>6124</v>
      </c>
      <c r="F20" s="663" t="s">
        <v>6125</v>
      </c>
      <c r="G20" s="662" t="s">
        <v>4594</v>
      </c>
      <c r="H20" s="662" t="s">
        <v>4595</v>
      </c>
      <c r="I20" s="664">
        <v>233.79</v>
      </c>
      <c r="J20" s="664">
        <v>5</v>
      </c>
      <c r="K20" s="665">
        <v>1168.95</v>
      </c>
    </row>
    <row r="21" spans="1:11" ht="14.4" customHeight="1" x14ac:dyDescent="0.3">
      <c r="A21" s="660" t="s">
        <v>579</v>
      </c>
      <c r="B21" s="661" t="s">
        <v>580</v>
      </c>
      <c r="C21" s="662" t="s">
        <v>585</v>
      </c>
      <c r="D21" s="663" t="s">
        <v>2846</v>
      </c>
      <c r="E21" s="662" t="s">
        <v>6124</v>
      </c>
      <c r="F21" s="663" t="s">
        <v>6125</v>
      </c>
      <c r="G21" s="662" t="s">
        <v>4596</v>
      </c>
      <c r="H21" s="662" t="s">
        <v>4597</v>
      </c>
      <c r="I21" s="664">
        <v>61.214999999999996</v>
      </c>
      <c r="J21" s="664">
        <v>7</v>
      </c>
      <c r="K21" s="665">
        <v>428.5</v>
      </c>
    </row>
    <row r="22" spans="1:11" ht="14.4" customHeight="1" x14ac:dyDescent="0.3">
      <c r="A22" s="660" t="s">
        <v>579</v>
      </c>
      <c r="B22" s="661" t="s">
        <v>580</v>
      </c>
      <c r="C22" s="662" t="s">
        <v>585</v>
      </c>
      <c r="D22" s="663" t="s">
        <v>2846</v>
      </c>
      <c r="E22" s="662" t="s">
        <v>6124</v>
      </c>
      <c r="F22" s="663" t="s">
        <v>6125</v>
      </c>
      <c r="G22" s="662" t="s">
        <v>4598</v>
      </c>
      <c r="H22" s="662" t="s">
        <v>4599</v>
      </c>
      <c r="I22" s="664">
        <v>21.537499999999998</v>
      </c>
      <c r="J22" s="664">
        <v>400</v>
      </c>
      <c r="K22" s="665">
        <v>8615</v>
      </c>
    </row>
    <row r="23" spans="1:11" ht="14.4" customHeight="1" x14ac:dyDescent="0.3">
      <c r="A23" s="660" t="s">
        <v>579</v>
      </c>
      <c r="B23" s="661" t="s">
        <v>580</v>
      </c>
      <c r="C23" s="662" t="s">
        <v>585</v>
      </c>
      <c r="D23" s="663" t="s">
        <v>2846</v>
      </c>
      <c r="E23" s="662" t="s">
        <v>6124</v>
      </c>
      <c r="F23" s="663" t="s">
        <v>6125</v>
      </c>
      <c r="G23" s="662" t="s">
        <v>4600</v>
      </c>
      <c r="H23" s="662" t="s">
        <v>4601</v>
      </c>
      <c r="I23" s="664">
        <v>30.172500000000003</v>
      </c>
      <c r="J23" s="664">
        <v>200</v>
      </c>
      <c r="K23" s="665">
        <v>6034.5</v>
      </c>
    </row>
    <row r="24" spans="1:11" ht="14.4" customHeight="1" x14ac:dyDescent="0.3">
      <c r="A24" s="660" t="s">
        <v>579</v>
      </c>
      <c r="B24" s="661" t="s">
        <v>580</v>
      </c>
      <c r="C24" s="662" t="s">
        <v>585</v>
      </c>
      <c r="D24" s="663" t="s">
        <v>2846</v>
      </c>
      <c r="E24" s="662" t="s">
        <v>6124</v>
      </c>
      <c r="F24" s="663" t="s">
        <v>6125</v>
      </c>
      <c r="G24" s="662" t="s">
        <v>4602</v>
      </c>
      <c r="H24" s="662" t="s">
        <v>4603</v>
      </c>
      <c r="I24" s="664">
        <v>1.38</v>
      </c>
      <c r="J24" s="664">
        <v>1100</v>
      </c>
      <c r="K24" s="665">
        <v>1518</v>
      </c>
    </row>
    <row r="25" spans="1:11" ht="14.4" customHeight="1" x14ac:dyDescent="0.3">
      <c r="A25" s="660" t="s">
        <v>579</v>
      </c>
      <c r="B25" s="661" t="s">
        <v>580</v>
      </c>
      <c r="C25" s="662" t="s">
        <v>585</v>
      </c>
      <c r="D25" s="663" t="s">
        <v>2846</v>
      </c>
      <c r="E25" s="662" t="s">
        <v>6124</v>
      </c>
      <c r="F25" s="663" t="s">
        <v>6125</v>
      </c>
      <c r="G25" s="662" t="s">
        <v>4604</v>
      </c>
      <c r="H25" s="662" t="s">
        <v>4605</v>
      </c>
      <c r="I25" s="664">
        <v>8.18</v>
      </c>
      <c r="J25" s="664">
        <v>50</v>
      </c>
      <c r="K25" s="665">
        <v>409</v>
      </c>
    </row>
    <row r="26" spans="1:11" ht="14.4" customHeight="1" x14ac:dyDescent="0.3">
      <c r="A26" s="660" t="s">
        <v>579</v>
      </c>
      <c r="B26" s="661" t="s">
        <v>580</v>
      </c>
      <c r="C26" s="662" t="s">
        <v>585</v>
      </c>
      <c r="D26" s="663" t="s">
        <v>2846</v>
      </c>
      <c r="E26" s="662" t="s">
        <v>6124</v>
      </c>
      <c r="F26" s="663" t="s">
        <v>6125</v>
      </c>
      <c r="G26" s="662" t="s">
        <v>4606</v>
      </c>
      <c r="H26" s="662" t="s">
        <v>4607</v>
      </c>
      <c r="I26" s="664">
        <v>0.59999999999999987</v>
      </c>
      <c r="J26" s="664">
        <v>16500</v>
      </c>
      <c r="K26" s="665">
        <v>9900</v>
      </c>
    </row>
    <row r="27" spans="1:11" ht="14.4" customHeight="1" x14ac:dyDescent="0.3">
      <c r="A27" s="660" t="s">
        <v>579</v>
      </c>
      <c r="B27" s="661" t="s">
        <v>580</v>
      </c>
      <c r="C27" s="662" t="s">
        <v>585</v>
      </c>
      <c r="D27" s="663" t="s">
        <v>2846</v>
      </c>
      <c r="E27" s="662" t="s">
        <v>6124</v>
      </c>
      <c r="F27" s="663" t="s">
        <v>6125</v>
      </c>
      <c r="G27" s="662" t="s">
        <v>4608</v>
      </c>
      <c r="H27" s="662" t="s">
        <v>4609</v>
      </c>
      <c r="I27" s="664">
        <v>3.25</v>
      </c>
      <c r="J27" s="664">
        <v>100</v>
      </c>
      <c r="K27" s="665">
        <v>325</v>
      </c>
    </row>
    <row r="28" spans="1:11" ht="14.4" customHeight="1" x14ac:dyDescent="0.3">
      <c r="A28" s="660" t="s">
        <v>579</v>
      </c>
      <c r="B28" s="661" t="s">
        <v>580</v>
      </c>
      <c r="C28" s="662" t="s">
        <v>585</v>
      </c>
      <c r="D28" s="663" t="s">
        <v>2846</v>
      </c>
      <c r="E28" s="662" t="s">
        <v>6124</v>
      </c>
      <c r="F28" s="663" t="s">
        <v>6125</v>
      </c>
      <c r="G28" s="662" t="s">
        <v>4610</v>
      </c>
      <c r="H28" s="662" t="s">
        <v>4611</v>
      </c>
      <c r="I28" s="664">
        <v>0.44000000000000006</v>
      </c>
      <c r="J28" s="664">
        <v>2000</v>
      </c>
      <c r="K28" s="665">
        <v>880</v>
      </c>
    </row>
    <row r="29" spans="1:11" ht="14.4" customHeight="1" x14ac:dyDescent="0.3">
      <c r="A29" s="660" t="s">
        <v>579</v>
      </c>
      <c r="B29" s="661" t="s">
        <v>580</v>
      </c>
      <c r="C29" s="662" t="s">
        <v>585</v>
      </c>
      <c r="D29" s="663" t="s">
        <v>2846</v>
      </c>
      <c r="E29" s="662" t="s">
        <v>6124</v>
      </c>
      <c r="F29" s="663" t="s">
        <v>6125</v>
      </c>
      <c r="G29" s="662" t="s">
        <v>4612</v>
      </c>
      <c r="H29" s="662" t="s">
        <v>4613</v>
      </c>
      <c r="I29" s="664">
        <v>0.33</v>
      </c>
      <c r="J29" s="664">
        <v>400</v>
      </c>
      <c r="K29" s="665">
        <v>132</v>
      </c>
    </row>
    <row r="30" spans="1:11" ht="14.4" customHeight="1" x14ac:dyDescent="0.3">
      <c r="A30" s="660" t="s">
        <v>579</v>
      </c>
      <c r="B30" s="661" t="s">
        <v>580</v>
      </c>
      <c r="C30" s="662" t="s">
        <v>585</v>
      </c>
      <c r="D30" s="663" t="s">
        <v>2846</v>
      </c>
      <c r="E30" s="662" t="s">
        <v>6124</v>
      </c>
      <c r="F30" s="663" t="s">
        <v>6125</v>
      </c>
      <c r="G30" s="662" t="s">
        <v>4614</v>
      </c>
      <c r="H30" s="662" t="s">
        <v>4615</v>
      </c>
      <c r="I30" s="664">
        <v>8.58</v>
      </c>
      <c r="J30" s="664">
        <v>108</v>
      </c>
      <c r="K30" s="665">
        <v>926.6400000000001</v>
      </c>
    </row>
    <row r="31" spans="1:11" ht="14.4" customHeight="1" x14ac:dyDescent="0.3">
      <c r="A31" s="660" t="s">
        <v>579</v>
      </c>
      <c r="B31" s="661" t="s">
        <v>580</v>
      </c>
      <c r="C31" s="662" t="s">
        <v>585</v>
      </c>
      <c r="D31" s="663" t="s">
        <v>2846</v>
      </c>
      <c r="E31" s="662" t="s">
        <v>6124</v>
      </c>
      <c r="F31" s="663" t="s">
        <v>6125</v>
      </c>
      <c r="G31" s="662" t="s">
        <v>4616</v>
      </c>
      <c r="H31" s="662" t="s">
        <v>4617</v>
      </c>
      <c r="I31" s="664">
        <v>28.054545454545458</v>
      </c>
      <c r="J31" s="664">
        <v>20</v>
      </c>
      <c r="K31" s="665">
        <v>561.31999999999994</v>
      </c>
    </row>
    <row r="32" spans="1:11" ht="14.4" customHeight="1" x14ac:dyDescent="0.3">
      <c r="A32" s="660" t="s">
        <v>579</v>
      </c>
      <c r="B32" s="661" t="s">
        <v>580</v>
      </c>
      <c r="C32" s="662" t="s">
        <v>585</v>
      </c>
      <c r="D32" s="663" t="s">
        <v>2846</v>
      </c>
      <c r="E32" s="662" t="s">
        <v>6124</v>
      </c>
      <c r="F32" s="663" t="s">
        <v>6125</v>
      </c>
      <c r="G32" s="662" t="s">
        <v>4618</v>
      </c>
      <c r="H32" s="662" t="s">
        <v>4619</v>
      </c>
      <c r="I32" s="664">
        <v>159.55000000000001</v>
      </c>
      <c r="J32" s="664">
        <v>5</v>
      </c>
      <c r="K32" s="665">
        <v>797.76</v>
      </c>
    </row>
    <row r="33" spans="1:11" ht="14.4" customHeight="1" x14ac:dyDescent="0.3">
      <c r="A33" s="660" t="s">
        <v>579</v>
      </c>
      <c r="B33" s="661" t="s">
        <v>580</v>
      </c>
      <c r="C33" s="662" t="s">
        <v>585</v>
      </c>
      <c r="D33" s="663" t="s">
        <v>2846</v>
      </c>
      <c r="E33" s="662" t="s">
        <v>6124</v>
      </c>
      <c r="F33" s="663" t="s">
        <v>6125</v>
      </c>
      <c r="G33" s="662" t="s">
        <v>4620</v>
      </c>
      <c r="H33" s="662" t="s">
        <v>4621</v>
      </c>
      <c r="I33" s="664">
        <v>146.41</v>
      </c>
      <c r="J33" s="664">
        <v>15</v>
      </c>
      <c r="K33" s="665">
        <v>2196.15</v>
      </c>
    </row>
    <row r="34" spans="1:11" ht="14.4" customHeight="1" x14ac:dyDescent="0.3">
      <c r="A34" s="660" t="s">
        <v>579</v>
      </c>
      <c r="B34" s="661" t="s">
        <v>580</v>
      </c>
      <c r="C34" s="662" t="s">
        <v>585</v>
      </c>
      <c r="D34" s="663" t="s">
        <v>2846</v>
      </c>
      <c r="E34" s="662" t="s">
        <v>6124</v>
      </c>
      <c r="F34" s="663" t="s">
        <v>6125</v>
      </c>
      <c r="G34" s="662" t="s">
        <v>4622</v>
      </c>
      <c r="H34" s="662" t="s">
        <v>4623</v>
      </c>
      <c r="I34" s="664">
        <v>1.273333333333333</v>
      </c>
      <c r="J34" s="664">
        <v>2200</v>
      </c>
      <c r="K34" s="665">
        <v>2814</v>
      </c>
    </row>
    <row r="35" spans="1:11" ht="14.4" customHeight="1" x14ac:dyDescent="0.3">
      <c r="A35" s="660" t="s">
        <v>579</v>
      </c>
      <c r="B35" s="661" t="s">
        <v>580</v>
      </c>
      <c r="C35" s="662" t="s">
        <v>585</v>
      </c>
      <c r="D35" s="663" t="s">
        <v>2846</v>
      </c>
      <c r="E35" s="662" t="s">
        <v>6124</v>
      </c>
      <c r="F35" s="663" t="s">
        <v>6125</v>
      </c>
      <c r="G35" s="662" t="s">
        <v>4624</v>
      </c>
      <c r="H35" s="662" t="s">
        <v>4625</v>
      </c>
      <c r="I35" s="664">
        <v>1.1722222222222221</v>
      </c>
      <c r="J35" s="664">
        <v>3500</v>
      </c>
      <c r="K35" s="665">
        <v>4104</v>
      </c>
    </row>
    <row r="36" spans="1:11" ht="14.4" customHeight="1" x14ac:dyDescent="0.3">
      <c r="A36" s="660" t="s">
        <v>579</v>
      </c>
      <c r="B36" s="661" t="s">
        <v>580</v>
      </c>
      <c r="C36" s="662" t="s">
        <v>585</v>
      </c>
      <c r="D36" s="663" t="s">
        <v>2846</v>
      </c>
      <c r="E36" s="662" t="s">
        <v>6124</v>
      </c>
      <c r="F36" s="663" t="s">
        <v>6125</v>
      </c>
      <c r="G36" s="662" t="s">
        <v>4626</v>
      </c>
      <c r="H36" s="662" t="s">
        <v>4627</v>
      </c>
      <c r="I36" s="664">
        <v>46.04</v>
      </c>
      <c r="J36" s="664">
        <v>4</v>
      </c>
      <c r="K36" s="665">
        <v>184.16</v>
      </c>
    </row>
    <row r="37" spans="1:11" ht="14.4" customHeight="1" x14ac:dyDescent="0.3">
      <c r="A37" s="660" t="s">
        <v>579</v>
      </c>
      <c r="B37" s="661" t="s">
        <v>580</v>
      </c>
      <c r="C37" s="662" t="s">
        <v>585</v>
      </c>
      <c r="D37" s="663" t="s">
        <v>2846</v>
      </c>
      <c r="E37" s="662" t="s">
        <v>6124</v>
      </c>
      <c r="F37" s="663" t="s">
        <v>6125</v>
      </c>
      <c r="G37" s="662" t="s">
        <v>4628</v>
      </c>
      <c r="H37" s="662" t="s">
        <v>4629</v>
      </c>
      <c r="I37" s="664">
        <v>98.38</v>
      </c>
      <c r="J37" s="664">
        <v>10</v>
      </c>
      <c r="K37" s="665">
        <v>983.8</v>
      </c>
    </row>
    <row r="38" spans="1:11" ht="14.4" customHeight="1" x14ac:dyDescent="0.3">
      <c r="A38" s="660" t="s">
        <v>579</v>
      </c>
      <c r="B38" s="661" t="s">
        <v>580</v>
      </c>
      <c r="C38" s="662" t="s">
        <v>585</v>
      </c>
      <c r="D38" s="663" t="s">
        <v>2846</v>
      </c>
      <c r="E38" s="662" t="s">
        <v>6124</v>
      </c>
      <c r="F38" s="663" t="s">
        <v>6125</v>
      </c>
      <c r="G38" s="662" t="s">
        <v>4630</v>
      </c>
      <c r="H38" s="662" t="s">
        <v>4631</v>
      </c>
      <c r="I38" s="664">
        <v>26.1675</v>
      </c>
      <c r="J38" s="664">
        <v>4</v>
      </c>
      <c r="K38" s="665">
        <v>104.67</v>
      </c>
    </row>
    <row r="39" spans="1:11" ht="14.4" customHeight="1" x14ac:dyDescent="0.3">
      <c r="A39" s="660" t="s">
        <v>579</v>
      </c>
      <c r="B39" s="661" t="s">
        <v>580</v>
      </c>
      <c r="C39" s="662" t="s">
        <v>585</v>
      </c>
      <c r="D39" s="663" t="s">
        <v>2846</v>
      </c>
      <c r="E39" s="662" t="s">
        <v>6124</v>
      </c>
      <c r="F39" s="663" t="s">
        <v>6125</v>
      </c>
      <c r="G39" s="662" t="s">
        <v>4632</v>
      </c>
      <c r="H39" s="662" t="s">
        <v>4633</v>
      </c>
      <c r="I39" s="664">
        <v>105.59</v>
      </c>
      <c r="J39" s="664">
        <v>12</v>
      </c>
      <c r="K39" s="665">
        <v>1267.1199999999999</v>
      </c>
    </row>
    <row r="40" spans="1:11" ht="14.4" customHeight="1" x14ac:dyDescent="0.3">
      <c r="A40" s="660" t="s">
        <v>579</v>
      </c>
      <c r="B40" s="661" t="s">
        <v>580</v>
      </c>
      <c r="C40" s="662" t="s">
        <v>585</v>
      </c>
      <c r="D40" s="663" t="s">
        <v>2846</v>
      </c>
      <c r="E40" s="662" t="s">
        <v>6124</v>
      </c>
      <c r="F40" s="663" t="s">
        <v>6125</v>
      </c>
      <c r="G40" s="662" t="s">
        <v>4634</v>
      </c>
      <c r="H40" s="662" t="s">
        <v>4635</v>
      </c>
      <c r="I40" s="664">
        <v>283.02</v>
      </c>
      <c r="J40" s="664">
        <v>10</v>
      </c>
      <c r="K40" s="665">
        <v>2830.15</v>
      </c>
    </row>
    <row r="41" spans="1:11" ht="14.4" customHeight="1" x14ac:dyDescent="0.3">
      <c r="A41" s="660" t="s">
        <v>579</v>
      </c>
      <c r="B41" s="661" t="s">
        <v>580</v>
      </c>
      <c r="C41" s="662" t="s">
        <v>585</v>
      </c>
      <c r="D41" s="663" t="s">
        <v>2846</v>
      </c>
      <c r="E41" s="662" t="s">
        <v>6124</v>
      </c>
      <c r="F41" s="663" t="s">
        <v>6125</v>
      </c>
      <c r="G41" s="662" t="s">
        <v>4636</v>
      </c>
      <c r="H41" s="662" t="s">
        <v>4637</v>
      </c>
      <c r="I41" s="664">
        <v>26.37</v>
      </c>
      <c r="J41" s="664">
        <v>36</v>
      </c>
      <c r="K41" s="665">
        <v>949.31999999999994</v>
      </c>
    </row>
    <row r="42" spans="1:11" ht="14.4" customHeight="1" x14ac:dyDescent="0.3">
      <c r="A42" s="660" t="s">
        <v>579</v>
      </c>
      <c r="B42" s="661" t="s">
        <v>580</v>
      </c>
      <c r="C42" s="662" t="s">
        <v>585</v>
      </c>
      <c r="D42" s="663" t="s">
        <v>2846</v>
      </c>
      <c r="E42" s="662" t="s">
        <v>6124</v>
      </c>
      <c r="F42" s="663" t="s">
        <v>6125</v>
      </c>
      <c r="G42" s="662" t="s">
        <v>4638</v>
      </c>
      <c r="H42" s="662" t="s">
        <v>4639</v>
      </c>
      <c r="I42" s="664">
        <v>7.508</v>
      </c>
      <c r="J42" s="664">
        <v>60</v>
      </c>
      <c r="K42" s="665">
        <v>450.48</v>
      </c>
    </row>
    <row r="43" spans="1:11" ht="14.4" customHeight="1" x14ac:dyDescent="0.3">
      <c r="A43" s="660" t="s">
        <v>579</v>
      </c>
      <c r="B43" s="661" t="s">
        <v>580</v>
      </c>
      <c r="C43" s="662" t="s">
        <v>585</v>
      </c>
      <c r="D43" s="663" t="s">
        <v>2846</v>
      </c>
      <c r="E43" s="662" t="s">
        <v>6124</v>
      </c>
      <c r="F43" s="663" t="s">
        <v>6125</v>
      </c>
      <c r="G43" s="662" t="s">
        <v>4640</v>
      </c>
      <c r="H43" s="662" t="s">
        <v>4641</v>
      </c>
      <c r="I43" s="664">
        <v>0.85499999999999987</v>
      </c>
      <c r="J43" s="664">
        <v>600</v>
      </c>
      <c r="K43" s="665">
        <v>513</v>
      </c>
    </row>
    <row r="44" spans="1:11" ht="14.4" customHeight="1" x14ac:dyDescent="0.3">
      <c r="A44" s="660" t="s">
        <v>579</v>
      </c>
      <c r="B44" s="661" t="s">
        <v>580</v>
      </c>
      <c r="C44" s="662" t="s">
        <v>585</v>
      </c>
      <c r="D44" s="663" t="s">
        <v>2846</v>
      </c>
      <c r="E44" s="662" t="s">
        <v>6124</v>
      </c>
      <c r="F44" s="663" t="s">
        <v>6125</v>
      </c>
      <c r="G44" s="662" t="s">
        <v>4640</v>
      </c>
      <c r="H44" s="662" t="s">
        <v>4642</v>
      </c>
      <c r="I44" s="664">
        <v>0.85600000000000009</v>
      </c>
      <c r="J44" s="664">
        <v>900</v>
      </c>
      <c r="K44" s="665">
        <v>770</v>
      </c>
    </row>
    <row r="45" spans="1:11" ht="14.4" customHeight="1" x14ac:dyDescent="0.3">
      <c r="A45" s="660" t="s">
        <v>579</v>
      </c>
      <c r="B45" s="661" t="s">
        <v>580</v>
      </c>
      <c r="C45" s="662" t="s">
        <v>585</v>
      </c>
      <c r="D45" s="663" t="s">
        <v>2846</v>
      </c>
      <c r="E45" s="662" t="s">
        <v>6124</v>
      </c>
      <c r="F45" s="663" t="s">
        <v>6125</v>
      </c>
      <c r="G45" s="662" t="s">
        <v>4643</v>
      </c>
      <c r="H45" s="662" t="s">
        <v>4644</v>
      </c>
      <c r="I45" s="664">
        <v>1.5172727272727271</v>
      </c>
      <c r="J45" s="664">
        <v>1700</v>
      </c>
      <c r="K45" s="665">
        <v>2580</v>
      </c>
    </row>
    <row r="46" spans="1:11" ht="14.4" customHeight="1" x14ac:dyDescent="0.3">
      <c r="A46" s="660" t="s">
        <v>579</v>
      </c>
      <c r="B46" s="661" t="s">
        <v>580</v>
      </c>
      <c r="C46" s="662" t="s">
        <v>585</v>
      </c>
      <c r="D46" s="663" t="s">
        <v>2846</v>
      </c>
      <c r="E46" s="662" t="s">
        <v>6124</v>
      </c>
      <c r="F46" s="663" t="s">
        <v>6125</v>
      </c>
      <c r="G46" s="662" t="s">
        <v>4645</v>
      </c>
      <c r="H46" s="662" t="s">
        <v>4646</v>
      </c>
      <c r="I46" s="664">
        <v>2.0633333333333335</v>
      </c>
      <c r="J46" s="664">
        <v>1350</v>
      </c>
      <c r="K46" s="665">
        <v>2785</v>
      </c>
    </row>
    <row r="47" spans="1:11" ht="14.4" customHeight="1" x14ac:dyDescent="0.3">
      <c r="A47" s="660" t="s">
        <v>579</v>
      </c>
      <c r="B47" s="661" t="s">
        <v>580</v>
      </c>
      <c r="C47" s="662" t="s">
        <v>585</v>
      </c>
      <c r="D47" s="663" t="s">
        <v>2846</v>
      </c>
      <c r="E47" s="662" t="s">
        <v>6124</v>
      </c>
      <c r="F47" s="663" t="s">
        <v>6125</v>
      </c>
      <c r="G47" s="662" t="s">
        <v>4647</v>
      </c>
      <c r="H47" s="662" t="s">
        <v>4648</v>
      </c>
      <c r="I47" s="664">
        <v>3.36</v>
      </c>
      <c r="J47" s="664">
        <v>800</v>
      </c>
      <c r="K47" s="665">
        <v>2688</v>
      </c>
    </row>
    <row r="48" spans="1:11" ht="14.4" customHeight="1" x14ac:dyDescent="0.3">
      <c r="A48" s="660" t="s">
        <v>579</v>
      </c>
      <c r="B48" s="661" t="s">
        <v>580</v>
      </c>
      <c r="C48" s="662" t="s">
        <v>585</v>
      </c>
      <c r="D48" s="663" t="s">
        <v>2846</v>
      </c>
      <c r="E48" s="662" t="s">
        <v>6124</v>
      </c>
      <c r="F48" s="663" t="s">
        <v>6125</v>
      </c>
      <c r="G48" s="662" t="s">
        <v>4649</v>
      </c>
      <c r="H48" s="662" t="s">
        <v>4650</v>
      </c>
      <c r="I48" s="664">
        <v>5.875</v>
      </c>
      <c r="J48" s="664">
        <v>1800</v>
      </c>
      <c r="K48" s="665">
        <v>10575.400000000001</v>
      </c>
    </row>
    <row r="49" spans="1:11" ht="14.4" customHeight="1" x14ac:dyDescent="0.3">
      <c r="A49" s="660" t="s">
        <v>579</v>
      </c>
      <c r="B49" s="661" t="s">
        <v>580</v>
      </c>
      <c r="C49" s="662" t="s">
        <v>585</v>
      </c>
      <c r="D49" s="663" t="s">
        <v>2846</v>
      </c>
      <c r="E49" s="662" t="s">
        <v>6124</v>
      </c>
      <c r="F49" s="663" t="s">
        <v>6125</v>
      </c>
      <c r="G49" s="662" t="s">
        <v>4651</v>
      </c>
      <c r="H49" s="662" t="s">
        <v>4652</v>
      </c>
      <c r="I49" s="664">
        <v>1253.31</v>
      </c>
      <c r="J49" s="664">
        <v>17</v>
      </c>
      <c r="K49" s="665">
        <v>21306.26</v>
      </c>
    </row>
    <row r="50" spans="1:11" ht="14.4" customHeight="1" x14ac:dyDescent="0.3">
      <c r="A50" s="660" t="s">
        <v>579</v>
      </c>
      <c r="B50" s="661" t="s">
        <v>580</v>
      </c>
      <c r="C50" s="662" t="s">
        <v>585</v>
      </c>
      <c r="D50" s="663" t="s">
        <v>2846</v>
      </c>
      <c r="E50" s="662" t="s">
        <v>6124</v>
      </c>
      <c r="F50" s="663" t="s">
        <v>6125</v>
      </c>
      <c r="G50" s="662" t="s">
        <v>4653</v>
      </c>
      <c r="H50" s="662" t="s">
        <v>4654</v>
      </c>
      <c r="I50" s="664">
        <v>1318.2640000000001</v>
      </c>
      <c r="J50" s="664">
        <v>14</v>
      </c>
      <c r="K50" s="665">
        <v>18455.71</v>
      </c>
    </row>
    <row r="51" spans="1:11" ht="14.4" customHeight="1" x14ac:dyDescent="0.3">
      <c r="A51" s="660" t="s">
        <v>579</v>
      </c>
      <c r="B51" s="661" t="s">
        <v>580</v>
      </c>
      <c r="C51" s="662" t="s">
        <v>585</v>
      </c>
      <c r="D51" s="663" t="s">
        <v>2846</v>
      </c>
      <c r="E51" s="662" t="s">
        <v>6124</v>
      </c>
      <c r="F51" s="663" t="s">
        <v>6125</v>
      </c>
      <c r="G51" s="662" t="s">
        <v>4655</v>
      </c>
      <c r="H51" s="662" t="s">
        <v>4656</v>
      </c>
      <c r="I51" s="664">
        <v>874</v>
      </c>
      <c r="J51" s="664">
        <v>2</v>
      </c>
      <c r="K51" s="665">
        <v>1748</v>
      </c>
    </row>
    <row r="52" spans="1:11" ht="14.4" customHeight="1" x14ac:dyDescent="0.3">
      <c r="A52" s="660" t="s">
        <v>579</v>
      </c>
      <c r="B52" s="661" t="s">
        <v>580</v>
      </c>
      <c r="C52" s="662" t="s">
        <v>585</v>
      </c>
      <c r="D52" s="663" t="s">
        <v>2846</v>
      </c>
      <c r="E52" s="662" t="s">
        <v>6124</v>
      </c>
      <c r="F52" s="663" t="s">
        <v>6125</v>
      </c>
      <c r="G52" s="662" t="s">
        <v>4657</v>
      </c>
      <c r="H52" s="662" t="s">
        <v>4658</v>
      </c>
      <c r="I52" s="664">
        <v>1.5811111111111111</v>
      </c>
      <c r="J52" s="664">
        <v>440</v>
      </c>
      <c r="K52" s="665">
        <v>696.24</v>
      </c>
    </row>
    <row r="53" spans="1:11" ht="14.4" customHeight="1" x14ac:dyDescent="0.3">
      <c r="A53" s="660" t="s">
        <v>579</v>
      </c>
      <c r="B53" s="661" t="s">
        <v>580</v>
      </c>
      <c r="C53" s="662" t="s">
        <v>585</v>
      </c>
      <c r="D53" s="663" t="s">
        <v>2846</v>
      </c>
      <c r="E53" s="662" t="s">
        <v>6124</v>
      </c>
      <c r="F53" s="663" t="s">
        <v>6125</v>
      </c>
      <c r="G53" s="662" t="s">
        <v>4659</v>
      </c>
      <c r="H53" s="662" t="s">
        <v>4660</v>
      </c>
      <c r="I53" s="664">
        <v>2.81</v>
      </c>
      <c r="J53" s="664">
        <v>100</v>
      </c>
      <c r="K53" s="665">
        <v>281.36</v>
      </c>
    </row>
    <row r="54" spans="1:11" ht="14.4" customHeight="1" x14ac:dyDescent="0.3">
      <c r="A54" s="660" t="s">
        <v>579</v>
      </c>
      <c r="B54" s="661" t="s">
        <v>580</v>
      </c>
      <c r="C54" s="662" t="s">
        <v>585</v>
      </c>
      <c r="D54" s="663" t="s">
        <v>2846</v>
      </c>
      <c r="E54" s="662" t="s">
        <v>6124</v>
      </c>
      <c r="F54" s="663" t="s">
        <v>6125</v>
      </c>
      <c r="G54" s="662" t="s">
        <v>4661</v>
      </c>
      <c r="H54" s="662" t="s">
        <v>4662</v>
      </c>
      <c r="I54" s="664">
        <v>58.53</v>
      </c>
      <c r="J54" s="664">
        <v>10</v>
      </c>
      <c r="K54" s="665">
        <v>585.29999999999995</v>
      </c>
    </row>
    <row r="55" spans="1:11" ht="14.4" customHeight="1" x14ac:dyDescent="0.3">
      <c r="A55" s="660" t="s">
        <v>579</v>
      </c>
      <c r="B55" s="661" t="s">
        <v>580</v>
      </c>
      <c r="C55" s="662" t="s">
        <v>585</v>
      </c>
      <c r="D55" s="663" t="s">
        <v>2846</v>
      </c>
      <c r="E55" s="662" t="s">
        <v>6124</v>
      </c>
      <c r="F55" s="663" t="s">
        <v>6125</v>
      </c>
      <c r="G55" s="662" t="s">
        <v>4663</v>
      </c>
      <c r="H55" s="662" t="s">
        <v>4664</v>
      </c>
      <c r="I55" s="664">
        <v>55.37</v>
      </c>
      <c r="J55" s="664">
        <v>10</v>
      </c>
      <c r="K55" s="665">
        <v>553.73</v>
      </c>
    </row>
    <row r="56" spans="1:11" ht="14.4" customHeight="1" x14ac:dyDescent="0.3">
      <c r="A56" s="660" t="s">
        <v>579</v>
      </c>
      <c r="B56" s="661" t="s">
        <v>580</v>
      </c>
      <c r="C56" s="662" t="s">
        <v>585</v>
      </c>
      <c r="D56" s="663" t="s">
        <v>2846</v>
      </c>
      <c r="E56" s="662" t="s">
        <v>6124</v>
      </c>
      <c r="F56" s="663" t="s">
        <v>6125</v>
      </c>
      <c r="G56" s="662" t="s">
        <v>4665</v>
      </c>
      <c r="H56" s="662" t="s">
        <v>4666</v>
      </c>
      <c r="I56" s="664">
        <v>186.24</v>
      </c>
      <c r="J56" s="664">
        <v>25</v>
      </c>
      <c r="K56" s="665">
        <v>4656</v>
      </c>
    </row>
    <row r="57" spans="1:11" ht="14.4" customHeight="1" x14ac:dyDescent="0.3">
      <c r="A57" s="660" t="s">
        <v>579</v>
      </c>
      <c r="B57" s="661" t="s">
        <v>580</v>
      </c>
      <c r="C57" s="662" t="s">
        <v>585</v>
      </c>
      <c r="D57" s="663" t="s">
        <v>2846</v>
      </c>
      <c r="E57" s="662" t="s">
        <v>6124</v>
      </c>
      <c r="F57" s="663" t="s">
        <v>6125</v>
      </c>
      <c r="G57" s="662" t="s">
        <v>4667</v>
      </c>
      <c r="H57" s="662" t="s">
        <v>4668</v>
      </c>
      <c r="I57" s="664">
        <v>1318.24</v>
      </c>
      <c r="J57" s="664">
        <v>5</v>
      </c>
      <c r="K57" s="665">
        <v>6591.2</v>
      </c>
    </row>
    <row r="58" spans="1:11" ht="14.4" customHeight="1" x14ac:dyDescent="0.3">
      <c r="A58" s="660" t="s">
        <v>579</v>
      </c>
      <c r="B58" s="661" t="s">
        <v>580</v>
      </c>
      <c r="C58" s="662" t="s">
        <v>585</v>
      </c>
      <c r="D58" s="663" t="s">
        <v>2846</v>
      </c>
      <c r="E58" s="662" t="s">
        <v>6124</v>
      </c>
      <c r="F58" s="663" t="s">
        <v>6125</v>
      </c>
      <c r="G58" s="662" t="s">
        <v>4669</v>
      </c>
      <c r="H58" s="662" t="s">
        <v>4670</v>
      </c>
      <c r="I58" s="664">
        <v>796.37</v>
      </c>
      <c r="J58" s="664">
        <v>2</v>
      </c>
      <c r="K58" s="665">
        <v>1592.74</v>
      </c>
    </row>
    <row r="59" spans="1:11" ht="14.4" customHeight="1" x14ac:dyDescent="0.3">
      <c r="A59" s="660" t="s">
        <v>579</v>
      </c>
      <c r="B59" s="661" t="s">
        <v>580</v>
      </c>
      <c r="C59" s="662" t="s">
        <v>585</v>
      </c>
      <c r="D59" s="663" t="s">
        <v>2846</v>
      </c>
      <c r="E59" s="662" t="s">
        <v>6124</v>
      </c>
      <c r="F59" s="663" t="s">
        <v>6125</v>
      </c>
      <c r="G59" s="662" t="s">
        <v>4671</v>
      </c>
      <c r="H59" s="662" t="s">
        <v>4672</v>
      </c>
      <c r="I59" s="664">
        <v>12</v>
      </c>
      <c r="J59" s="664">
        <v>400</v>
      </c>
      <c r="K59" s="665">
        <v>4798.95</v>
      </c>
    </row>
    <row r="60" spans="1:11" ht="14.4" customHeight="1" x14ac:dyDescent="0.3">
      <c r="A60" s="660" t="s">
        <v>579</v>
      </c>
      <c r="B60" s="661" t="s">
        <v>580</v>
      </c>
      <c r="C60" s="662" t="s">
        <v>585</v>
      </c>
      <c r="D60" s="663" t="s">
        <v>2846</v>
      </c>
      <c r="E60" s="662" t="s">
        <v>6124</v>
      </c>
      <c r="F60" s="663" t="s">
        <v>6125</v>
      </c>
      <c r="G60" s="662" t="s">
        <v>4673</v>
      </c>
      <c r="H60" s="662" t="s">
        <v>4674</v>
      </c>
      <c r="I60" s="664">
        <v>123.05</v>
      </c>
      <c r="J60" s="664">
        <v>12</v>
      </c>
      <c r="K60" s="665">
        <v>1476.6</v>
      </c>
    </row>
    <row r="61" spans="1:11" ht="14.4" customHeight="1" x14ac:dyDescent="0.3">
      <c r="A61" s="660" t="s">
        <v>579</v>
      </c>
      <c r="B61" s="661" t="s">
        <v>580</v>
      </c>
      <c r="C61" s="662" t="s">
        <v>585</v>
      </c>
      <c r="D61" s="663" t="s">
        <v>2846</v>
      </c>
      <c r="E61" s="662" t="s">
        <v>6124</v>
      </c>
      <c r="F61" s="663" t="s">
        <v>6125</v>
      </c>
      <c r="G61" s="662" t="s">
        <v>4675</v>
      </c>
      <c r="H61" s="662" t="s">
        <v>4676</v>
      </c>
      <c r="I61" s="664">
        <v>0.32</v>
      </c>
      <c r="J61" s="664">
        <v>5</v>
      </c>
      <c r="K61" s="665">
        <v>1.6</v>
      </c>
    </row>
    <row r="62" spans="1:11" ht="14.4" customHeight="1" x14ac:dyDescent="0.3">
      <c r="A62" s="660" t="s">
        <v>579</v>
      </c>
      <c r="B62" s="661" t="s">
        <v>580</v>
      </c>
      <c r="C62" s="662" t="s">
        <v>585</v>
      </c>
      <c r="D62" s="663" t="s">
        <v>2846</v>
      </c>
      <c r="E62" s="662" t="s">
        <v>6124</v>
      </c>
      <c r="F62" s="663" t="s">
        <v>6125</v>
      </c>
      <c r="G62" s="662" t="s">
        <v>4677</v>
      </c>
      <c r="H62" s="662" t="s">
        <v>4678</v>
      </c>
      <c r="I62" s="664">
        <v>4.1900000000000004</v>
      </c>
      <c r="J62" s="664">
        <v>216</v>
      </c>
      <c r="K62" s="665">
        <v>891.25</v>
      </c>
    </row>
    <row r="63" spans="1:11" ht="14.4" customHeight="1" x14ac:dyDescent="0.3">
      <c r="A63" s="660" t="s">
        <v>579</v>
      </c>
      <c r="B63" s="661" t="s">
        <v>580</v>
      </c>
      <c r="C63" s="662" t="s">
        <v>585</v>
      </c>
      <c r="D63" s="663" t="s">
        <v>2846</v>
      </c>
      <c r="E63" s="662" t="s">
        <v>6124</v>
      </c>
      <c r="F63" s="663" t="s">
        <v>6125</v>
      </c>
      <c r="G63" s="662" t="s">
        <v>4679</v>
      </c>
      <c r="H63" s="662" t="s">
        <v>4680</v>
      </c>
      <c r="I63" s="664">
        <v>170.63</v>
      </c>
      <c r="J63" s="664">
        <v>14</v>
      </c>
      <c r="K63" s="665">
        <v>2388.8199999999997</v>
      </c>
    </row>
    <row r="64" spans="1:11" ht="14.4" customHeight="1" x14ac:dyDescent="0.3">
      <c r="A64" s="660" t="s">
        <v>579</v>
      </c>
      <c r="B64" s="661" t="s">
        <v>580</v>
      </c>
      <c r="C64" s="662" t="s">
        <v>585</v>
      </c>
      <c r="D64" s="663" t="s">
        <v>2846</v>
      </c>
      <c r="E64" s="662" t="s">
        <v>6124</v>
      </c>
      <c r="F64" s="663" t="s">
        <v>6125</v>
      </c>
      <c r="G64" s="662" t="s">
        <v>4681</v>
      </c>
      <c r="H64" s="662" t="s">
        <v>4682</v>
      </c>
      <c r="I64" s="664">
        <v>749.27</v>
      </c>
      <c r="J64" s="664">
        <v>8</v>
      </c>
      <c r="K64" s="665">
        <v>5994.16</v>
      </c>
    </row>
    <row r="65" spans="1:11" ht="14.4" customHeight="1" x14ac:dyDescent="0.3">
      <c r="A65" s="660" t="s">
        <v>579</v>
      </c>
      <c r="B65" s="661" t="s">
        <v>580</v>
      </c>
      <c r="C65" s="662" t="s">
        <v>585</v>
      </c>
      <c r="D65" s="663" t="s">
        <v>2846</v>
      </c>
      <c r="E65" s="662" t="s">
        <v>6124</v>
      </c>
      <c r="F65" s="663" t="s">
        <v>6125</v>
      </c>
      <c r="G65" s="662" t="s">
        <v>4683</v>
      </c>
      <c r="H65" s="662" t="s">
        <v>4684</v>
      </c>
      <c r="I65" s="664">
        <v>7.09</v>
      </c>
      <c r="J65" s="664">
        <v>1</v>
      </c>
      <c r="K65" s="665">
        <v>7.09</v>
      </c>
    </row>
    <row r="66" spans="1:11" ht="14.4" customHeight="1" x14ac:dyDescent="0.3">
      <c r="A66" s="660" t="s">
        <v>579</v>
      </c>
      <c r="B66" s="661" t="s">
        <v>580</v>
      </c>
      <c r="C66" s="662" t="s">
        <v>585</v>
      </c>
      <c r="D66" s="663" t="s">
        <v>2846</v>
      </c>
      <c r="E66" s="662" t="s">
        <v>6124</v>
      </c>
      <c r="F66" s="663" t="s">
        <v>6125</v>
      </c>
      <c r="G66" s="662" t="s">
        <v>4685</v>
      </c>
      <c r="H66" s="662" t="s">
        <v>4686</v>
      </c>
      <c r="I66" s="664">
        <v>852.18999999999994</v>
      </c>
      <c r="J66" s="664">
        <v>9</v>
      </c>
      <c r="K66" s="665">
        <v>7669.7000000000007</v>
      </c>
    </row>
    <row r="67" spans="1:11" ht="14.4" customHeight="1" x14ac:dyDescent="0.3">
      <c r="A67" s="660" t="s">
        <v>579</v>
      </c>
      <c r="B67" s="661" t="s">
        <v>580</v>
      </c>
      <c r="C67" s="662" t="s">
        <v>585</v>
      </c>
      <c r="D67" s="663" t="s">
        <v>2846</v>
      </c>
      <c r="E67" s="662" t="s">
        <v>6124</v>
      </c>
      <c r="F67" s="663" t="s">
        <v>6125</v>
      </c>
      <c r="G67" s="662" t="s">
        <v>4687</v>
      </c>
      <c r="H67" s="662" t="s">
        <v>4688</v>
      </c>
      <c r="I67" s="664">
        <v>1250</v>
      </c>
      <c r="J67" s="664">
        <v>3</v>
      </c>
      <c r="K67" s="665">
        <v>3750.01</v>
      </c>
    </row>
    <row r="68" spans="1:11" ht="14.4" customHeight="1" x14ac:dyDescent="0.3">
      <c r="A68" s="660" t="s">
        <v>579</v>
      </c>
      <c r="B68" s="661" t="s">
        <v>580</v>
      </c>
      <c r="C68" s="662" t="s">
        <v>585</v>
      </c>
      <c r="D68" s="663" t="s">
        <v>2846</v>
      </c>
      <c r="E68" s="662" t="s">
        <v>6124</v>
      </c>
      <c r="F68" s="663" t="s">
        <v>6125</v>
      </c>
      <c r="G68" s="662" t="s">
        <v>4687</v>
      </c>
      <c r="H68" s="662" t="s">
        <v>4689</v>
      </c>
      <c r="I68" s="664">
        <v>927.67142857142858</v>
      </c>
      <c r="J68" s="664">
        <v>18</v>
      </c>
      <c r="K68" s="665">
        <v>16698.09</v>
      </c>
    </row>
    <row r="69" spans="1:11" ht="14.4" customHeight="1" x14ac:dyDescent="0.3">
      <c r="A69" s="660" t="s">
        <v>579</v>
      </c>
      <c r="B69" s="661" t="s">
        <v>580</v>
      </c>
      <c r="C69" s="662" t="s">
        <v>585</v>
      </c>
      <c r="D69" s="663" t="s">
        <v>2846</v>
      </c>
      <c r="E69" s="662" t="s">
        <v>6124</v>
      </c>
      <c r="F69" s="663" t="s">
        <v>6125</v>
      </c>
      <c r="G69" s="662" t="s">
        <v>4690</v>
      </c>
      <c r="H69" s="662" t="s">
        <v>4691</v>
      </c>
      <c r="I69" s="664">
        <v>1480</v>
      </c>
      <c r="J69" s="664">
        <v>3</v>
      </c>
      <c r="K69" s="665">
        <v>4440</v>
      </c>
    </row>
    <row r="70" spans="1:11" ht="14.4" customHeight="1" x14ac:dyDescent="0.3">
      <c r="A70" s="660" t="s">
        <v>579</v>
      </c>
      <c r="B70" s="661" t="s">
        <v>580</v>
      </c>
      <c r="C70" s="662" t="s">
        <v>585</v>
      </c>
      <c r="D70" s="663" t="s">
        <v>2846</v>
      </c>
      <c r="E70" s="662" t="s">
        <v>6124</v>
      </c>
      <c r="F70" s="663" t="s">
        <v>6125</v>
      </c>
      <c r="G70" s="662" t="s">
        <v>4690</v>
      </c>
      <c r="H70" s="662" t="s">
        <v>4692</v>
      </c>
      <c r="I70" s="664">
        <v>1312.3700000000001</v>
      </c>
      <c r="J70" s="664">
        <v>6</v>
      </c>
      <c r="K70" s="665">
        <v>7874.23</v>
      </c>
    </row>
    <row r="71" spans="1:11" ht="14.4" customHeight="1" x14ac:dyDescent="0.3">
      <c r="A71" s="660" t="s">
        <v>579</v>
      </c>
      <c r="B71" s="661" t="s">
        <v>580</v>
      </c>
      <c r="C71" s="662" t="s">
        <v>585</v>
      </c>
      <c r="D71" s="663" t="s">
        <v>2846</v>
      </c>
      <c r="E71" s="662" t="s">
        <v>6124</v>
      </c>
      <c r="F71" s="663" t="s">
        <v>6125</v>
      </c>
      <c r="G71" s="662" t="s">
        <v>4693</v>
      </c>
      <c r="H71" s="662" t="s">
        <v>4694</v>
      </c>
      <c r="I71" s="664">
        <v>120.61</v>
      </c>
      <c r="J71" s="664">
        <v>5</v>
      </c>
      <c r="K71" s="665">
        <v>603.05999999999995</v>
      </c>
    </row>
    <row r="72" spans="1:11" ht="14.4" customHeight="1" x14ac:dyDescent="0.3">
      <c r="A72" s="660" t="s">
        <v>579</v>
      </c>
      <c r="B72" s="661" t="s">
        <v>580</v>
      </c>
      <c r="C72" s="662" t="s">
        <v>585</v>
      </c>
      <c r="D72" s="663" t="s">
        <v>2846</v>
      </c>
      <c r="E72" s="662" t="s">
        <v>6124</v>
      </c>
      <c r="F72" s="663" t="s">
        <v>6125</v>
      </c>
      <c r="G72" s="662" t="s">
        <v>4695</v>
      </c>
      <c r="H72" s="662" t="s">
        <v>4696</v>
      </c>
      <c r="I72" s="664">
        <v>2.5499999999999998</v>
      </c>
      <c r="J72" s="664">
        <v>6</v>
      </c>
      <c r="K72" s="665">
        <v>15.3</v>
      </c>
    </row>
    <row r="73" spans="1:11" ht="14.4" customHeight="1" x14ac:dyDescent="0.3">
      <c r="A73" s="660" t="s">
        <v>579</v>
      </c>
      <c r="B73" s="661" t="s">
        <v>580</v>
      </c>
      <c r="C73" s="662" t="s">
        <v>585</v>
      </c>
      <c r="D73" s="663" t="s">
        <v>2846</v>
      </c>
      <c r="E73" s="662" t="s">
        <v>6124</v>
      </c>
      <c r="F73" s="663" t="s">
        <v>6125</v>
      </c>
      <c r="G73" s="662" t="s">
        <v>4697</v>
      </c>
      <c r="H73" s="662" t="s">
        <v>4698</v>
      </c>
      <c r="I73" s="664">
        <v>380.88</v>
      </c>
      <c r="J73" s="664">
        <v>10</v>
      </c>
      <c r="K73" s="665">
        <v>3808.8</v>
      </c>
    </row>
    <row r="74" spans="1:11" ht="14.4" customHeight="1" x14ac:dyDescent="0.3">
      <c r="A74" s="660" t="s">
        <v>579</v>
      </c>
      <c r="B74" s="661" t="s">
        <v>580</v>
      </c>
      <c r="C74" s="662" t="s">
        <v>585</v>
      </c>
      <c r="D74" s="663" t="s">
        <v>2846</v>
      </c>
      <c r="E74" s="662" t="s">
        <v>6124</v>
      </c>
      <c r="F74" s="663" t="s">
        <v>6125</v>
      </c>
      <c r="G74" s="662" t="s">
        <v>4699</v>
      </c>
      <c r="H74" s="662" t="s">
        <v>4700</v>
      </c>
      <c r="I74" s="664">
        <v>29.13</v>
      </c>
      <c r="J74" s="664">
        <v>75</v>
      </c>
      <c r="K74" s="665">
        <v>2185.08</v>
      </c>
    </row>
    <row r="75" spans="1:11" ht="14.4" customHeight="1" x14ac:dyDescent="0.3">
      <c r="A75" s="660" t="s">
        <v>579</v>
      </c>
      <c r="B75" s="661" t="s">
        <v>580</v>
      </c>
      <c r="C75" s="662" t="s">
        <v>585</v>
      </c>
      <c r="D75" s="663" t="s">
        <v>2846</v>
      </c>
      <c r="E75" s="662" t="s">
        <v>6124</v>
      </c>
      <c r="F75" s="663" t="s">
        <v>6125</v>
      </c>
      <c r="G75" s="662" t="s">
        <v>4701</v>
      </c>
      <c r="H75" s="662" t="s">
        <v>4702</v>
      </c>
      <c r="I75" s="664">
        <v>1490.23125</v>
      </c>
      <c r="J75" s="664">
        <v>28</v>
      </c>
      <c r="K75" s="665">
        <v>41726.29</v>
      </c>
    </row>
    <row r="76" spans="1:11" ht="14.4" customHeight="1" x14ac:dyDescent="0.3">
      <c r="A76" s="660" t="s">
        <v>579</v>
      </c>
      <c r="B76" s="661" t="s">
        <v>580</v>
      </c>
      <c r="C76" s="662" t="s">
        <v>585</v>
      </c>
      <c r="D76" s="663" t="s">
        <v>2846</v>
      </c>
      <c r="E76" s="662" t="s">
        <v>6124</v>
      </c>
      <c r="F76" s="663" t="s">
        <v>6125</v>
      </c>
      <c r="G76" s="662" t="s">
        <v>4703</v>
      </c>
      <c r="H76" s="662" t="s">
        <v>4704</v>
      </c>
      <c r="I76" s="664">
        <v>67.319999999999993</v>
      </c>
      <c r="J76" s="664">
        <v>35</v>
      </c>
      <c r="K76" s="665">
        <v>2356.1</v>
      </c>
    </row>
    <row r="77" spans="1:11" ht="14.4" customHeight="1" x14ac:dyDescent="0.3">
      <c r="A77" s="660" t="s">
        <v>579</v>
      </c>
      <c r="B77" s="661" t="s">
        <v>580</v>
      </c>
      <c r="C77" s="662" t="s">
        <v>585</v>
      </c>
      <c r="D77" s="663" t="s">
        <v>2846</v>
      </c>
      <c r="E77" s="662" t="s">
        <v>6124</v>
      </c>
      <c r="F77" s="663" t="s">
        <v>6125</v>
      </c>
      <c r="G77" s="662" t="s">
        <v>4703</v>
      </c>
      <c r="H77" s="662" t="s">
        <v>4705</v>
      </c>
      <c r="I77" s="664">
        <v>67.319999999999993</v>
      </c>
      <c r="J77" s="664">
        <v>35</v>
      </c>
      <c r="K77" s="665">
        <v>2356.1</v>
      </c>
    </row>
    <row r="78" spans="1:11" ht="14.4" customHeight="1" x14ac:dyDescent="0.3">
      <c r="A78" s="660" t="s">
        <v>579</v>
      </c>
      <c r="B78" s="661" t="s">
        <v>580</v>
      </c>
      <c r="C78" s="662" t="s">
        <v>585</v>
      </c>
      <c r="D78" s="663" t="s">
        <v>2846</v>
      </c>
      <c r="E78" s="662" t="s">
        <v>6124</v>
      </c>
      <c r="F78" s="663" t="s">
        <v>6125</v>
      </c>
      <c r="G78" s="662" t="s">
        <v>4706</v>
      </c>
      <c r="H78" s="662" t="s">
        <v>4707</v>
      </c>
      <c r="I78" s="664">
        <v>0.11</v>
      </c>
      <c r="J78" s="664">
        <v>10</v>
      </c>
      <c r="K78" s="665">
        <v>1.1499999999999999</v>
      </c>
    </row>
    <row r="79" spans="1:11" ht="14.4" customHeight="1" x14ac:dyDescent="0.3">
      <c r="A79" s="660" t="s">
        <v>579</v>
      </c>
      <c r="B79" s="661" t="s">
        <v>580</v>
      </c>
      <c r="C79" s="662" t="s">
        <v>585</v>
      </c>
      <c r="D79" s="663" t="s">
        <v>2846</v>
      </c>
      <c r="E79" s="662" t="s">
        <v>6124</v>
      </c>
      <c r="F79" s="663" t="s">
        <v>6125</v>
      </c>
      <c r="G79" s="662" t="s">
        <v>4708</v>
      </c>
      <c r="H79" s="662" t="s">
        <v>4709</v>
      </c>
      <c r="I79" s="664">
        <v>235.13</v>
      </c>
      <c r="J79" s="664">
        <v>10</v>
      </c>
      <c r="K79" s="665">
        <v>2351.3000000000002</v>
      </c>
    </row>
    <row r="80" spans="1:11" ht="14.4" customHeight="1" x14ac:dyDescent="0.3">
      <c r="A80" s="660" t="s">
        <v>579</v>
      </c>
      <c r="B80" s="661" t="s">
        <v>580</v>
      </c>
      <c r="C80" s="662" t="s">
        <v>585</v>
      </c>
      <c r="D80" s="663" t="s">
        <v>2846</v>
      </c>
      <c r="E80" s="662" t="s">
        <v>6124</v>
      </c>
      <c r="F80" s="663" t="s">
        <v>6125</v>
      </c>
      <c r="G80" s="662" t="s">
        <v>4710</v>
      </c>
      <c r="H80" s="662" t="s">
        <v>4711</v>
      </c>
      <c r="I80" s="664">
        <v>82.08</v>
      </c>
      <c r="J80" s="664">
        <v>20</v>
      </c>
      <c r="K80" s="665">
        <v>1641.6</v>
      </c>
    </row>
    <row r="81" spans="1:11" ht="14.4" customHeight="1" x14ac:dyDescent="0.3">
      <c r="A81" s="660" t="s">
        <v>579</v>
      </c>
      <c r="B81" s="661" t="s">
        <v>580</v>
      </c>
      <c r="C81" s="662" t="s">
        <v>585</v>
      </c>
      <c r="D81" s="663" t="s">
        <v>2846</v>
      </c>
      <c r="E81" s="662" t="s">
        <v>6124</v>
      </c>
      <c r="F81" s="663" t="s">
        <v>6125</v>
      </c>
      <c r="G81" s="662" t="s">
        <v>4712</v>
      </c>
      <c r="H81" s="662" t="s">
        <v>4713</v>
      </c>
      <c r="I81" s="664">
        <v>656.64</v>
      </c>
      <c r="J81" s="664">
        <v>4</v>
      </c>
      <c r="K81" s="665">
        <v>2626.57</v>
      </c>
    </row>
    <row r="82" spans="1:11" ht="14.4" customHeight="1" x14ac:dyDescent="0.3">
      <c r="A82" s="660" t="s">
        <v>579</v>
      </c>
      <c r="B82" s="661" t="s">
        <v>580</v>
      </c>
      <c r="C82" s="662" t="s">
        <v>585</v>
      </c>
      <c r="D82" s="663" t="s">
        <v>2846</v>
      </c>
      <c r="E82" s="662" t="s">
        <v>6124</v>
      </c>
      <c r="F82" s="663" t="s">
        <v>6125</v>
      </c>
      <c r="G82" s="662" t="s">
        <v>4714</v>
      </c>
      <c r="H82" s="662" t="s">
        <v>4715</v>
      </c>
      <c r="I82" s="664">
        <v>431.93</v>
      </c>
      <c r="J82" s="664">
        <v>4</v>
      </c>
      <c r="K82" s="665">
        <v>1727.72</v>
      </c>
    </row>
    <row r="83" spans="1:11" ht="14.4" customHeight="1" x14ac:dyDescent="0.3">
      <c r="A83" s="660" t="s">
        <v>579</v>
      </c>
      <c r="B83" s="661" t="s">
        <v>580</v>
      </c>
      <c r="C83" s="662" t="s">
        <v>585</v>
      </c>
      <c r="D83" s="663" t="s">
        <v>2846</v>
      </c>
      <c r="E83" s="662" t="s">
        <v>6124</v>
      </c>
      <c r="F83" s="663" t="s">
        <v>6125</v>
      </c>
      <c r="G83" s="662" t="s">
        <v>4716</v>
      </c>
      <c r="H83" s="662" t="s">
        <v>4717</v>
      </c>
      <c r="I83" s="664">
        <v>122.27</v>
      </c>
      <c r="J83" s="664">
        <v>5</v>
      </c>
      <c r="K83" s="665">
        <v>611.33000000000004</v>
      </c>
    </row>
    <row r="84" spans="1:11" ht="14.4" customHeight="1" x14ac:dyDescent="0.3">
      <c r="A84" s="660" t="s">
        <v>579</v>
      </c>
      <c r="B84" s="661" t="s">
        <v>580</v>
      </c>
      <c r="C84" s="662" t="s">
        <v>585</v>
      </c>
      <c r="D84" s="663" t="s">
        <v>2846</v>
      </c>
      <c r="E84" s="662" t="s">
        <v>6124</v>
      </c>
      <c r="F84" s="663" t="s">
        <v>6125</v>
      </c>
      <c r="G84" s="662" t="s">
        <v>4718</v>
      </c>
      <c r="H84" s="662" t="s">
        <v>4719</v>
      </c>
      <c r="I84" s="664">
        <v>1646</v>
      </c>
      <c r="J84" s="664">
        <v>2</v>
      </c>
      <c r="K84" s="665">
        <v>3292</v>
      </c>
    </row>
    <row r="85" spans="1:11" ht="14.4" customHeight="1" x14ac:dyDescent="0.3">
      <c r="A85" s="660" t="s">
        <v>579</v>
      </c>
      <c r="B85" s="661" t="s">
        <v>580</v>
      </c>
      <c r="C85" s="662" t="s">
        <v>585</v>
      </c>
      <c r="D85" s="663" t="s">
        <v>2846</v>
      </c>
      <c r="E85" s="662" t="s">
        <v>6126</v>
      </c>
      <c r="F85" s="663" t="s">
        <v>6127</v>
      </c>
      <c r="G85" s="662" t="s">
        <v>4720</v>
      </c>
      <c r="H85" s="662" t="s">
        <v>4721</v>
      </c>
      <c r="I85" s="664">
        <v>652.91</v>
      </c>
      <c r="J85" s="664">
        <v>10</v>
      </c>
      <c r="K85" s="665">
        <v>6529.14</v>
      </c>
    </row>
    <row r="86" spans="1:11" ht="14.4" customHeight="1" x14ac:dyDescent="0.3">
      <c r="A86" s="660" t="s">
        <v>579</v>
      </c>
      <c r="B86" s="661" t="s">
        <v>580</v>
      </c>
      <c r="C86" s="662" t="s">
        <v>585</v>
      </c>
      <c r="D86" s="663" t="s">
        <v>2846</v>
      </c>
      <c r="E86" s="662" t="s">
        <v>6126</v>
      </c>
      <c r="F86" s="663" t="s">
        <v>6127</v>
      </c>
      <c r="G86" s="662" t="s">
        <v>4722</v>
      </c>
      <c r="H86" s="662" t="s">
        <v>4723</v>
      </c>
      <c r="I86" s="664">
        <v>3.0133333333333332</v>
      </c>
      <c r="J86" s="664">
        <v>150</v>
      </c>
      <c r="K86" s="665">
        <v>452</v>
      </c>
    </row>
    <row r="87" spans="1:11" ht="14.4" customHeight="1" x14ac:dyDescent="0.3">
      <c r="A87" s="660" t="s">
        <v>579</v>
      </c>
      <c r="B87" s="661" t="s">
        <v>580</v>
      </c>
      <c r="C87" s="662" t="s">
        <v>585</v>
      </c>
      <c r="D87" s="663" t="s">
        <v>2846</v>
      </c>
      <c r="E87" s="662" t="s">
        <v>6126</v>
      </c>
      <c r="F87" s="663" t="s">
        <v>6127</v>
      </c>
      <c r="G87" s="662" t="s">
        <v>4724</v>
      </c>
      <c r="H87" s="662" t="s">
        <v>4725</v>
      </c>
      <c r="I87" s="664">
        <v>11.145000000000001</v>
      </c>
      <c r="J87" s="664">
        <v>850</v>
      </c>
      <c r="K87" s="665">
        <v>9473.5</v>
      </c>
    </row>
    <row r="88" spans="1:11" ht="14.4" customHeight="1" x14ac:dyDescent="0.3">
      <c r="A88" s="660" t="s">
        <v>579</v>
      </c>
      <c r="B88" s="661" t="s">
        <v>580</v>
      </c>
      <c r="C88" s="662" t="s">
        <v>585</v>
      </c>
      <c r="D88" s="663" t="s">
        <v>2846</v>
      </c>
      <c r="E88" s="662" t="s">
        <v>6126</v>
      </c>
      <c r="F88" s="663" t="s">
        <v>6127</v>
      </c>
      <c r="G88" s="662" t="s">
        <v>4726</v>
      </c>
      <c r="H88" s="662" t="s">
        <v>4727</v>
      </c>
      <c r="I88" s="664">
        <v>1.0089999999999999</v>
      </c>
      <c r="J88" s="664">
        <v>5500</v>
      </c>
      <c r="K88" s="665">
        <v>5539</v>
      </c>
    </row>
    <row r="89" spans="1:11" ht="14.4" customHeight="1" x14ac:dyDescent="0.3">
      <c r="A89" s="660" t="s">
        <v>579</v>
      </c>
      <c r="B89" s="661" t="s">
        <v>580</v>
      </c>
      <c r="C89" s="662" t="s">
        <v>585</v>
      </c>
      <c r="D89" s="663" t="s">
        <v>2846</v>
      </c>
      <c r="E89" s="662" t="s">
        <v>6126</v>
      </c>
      <c r="F89" s="663" t="s">
        <v>6127</v>
      </c>
      <c r="G89" s="662" t="s">
        <v>4728</v>
      </c>
      <c r="H89" s="662" t="s">
        <v>4729</v>
      </c>
      <c r="I89" s="664">
        <v>1.5611111111111109</v>
      </c>
      <c r="J89" s="664">
        <v>2700</v>
      </c>
      <c r="K89" s="665">
        <v>4217</v>
      </c>
    </row>
    <row r="90" spans="1:11" ht="14.4" customHeight="1" x14ac:dyDescent="0.3">
      <c r="A90" s="660" t="s">
        <v>579</v>
      </c>
      <c r="B90" s="661" t="s">
        <v>580</v>
      </c>
      <c r="C90" s="662" t="s">
        <v>585</v>
      </c>
      <c r="D90" s="663" t="s">
        <v>2846</v>
      </c>
      <c r="E90" s="662" t="s">
        <v>6126</v>
      </c>
      <c r="F90" s="663" t="s">
        <v>6127</v>
      </c>
      <c r="G90" s="662" t="s">
        <v>4730</v>
      </c>
      <c r="H90" s="662" t="s">
        <v>4731</v>
      </c>
      <c r="I90" s="664">
        <v>0.44571428571428573</v>
      </c>
      <c r="J90" s="664">
        <v>2300</v>
      </c>
      <c r="K90" s="665">
        <v>1038</v>
      </c>
    </row>
    <row r="91" spans="1:11" ht="14.4" customHeight="1" x14ac:dyDescent="0.3">
      <c r="A91" s="660" t="s">
        <v>579</v>
      </c>
      <c r="B91" s="661" t="s">
        <v>580</v>
      </c>
      <c r="C91" s="662" t="s">
        <v>585</v>
      </c>
      <c r="D91" s="663" t="s">
        <v>2846</v>
      </c>
      <c r="E91" s="662" t="s">
        <v>6126</v>
      </c>
      <c r="F91" s="663" t="s">
        <v>6127</v>
      </c>
      <c r="G91" s="662" t="s">
        <v>4732</v>
      </c>
      <c r="H91" s="662" t="s">
        <v>4733</v>
      </c>
      <c r="I91" s="664">
        <v>0.63</v>
      </c>
      <c r="J91" s="664">
        <v>1500</v>
      </c>
      <c r="K91" s="665">
        <v>932</v>
      </c>
    </row>
    <row r="92" spans="1:11" ht="14.4" customHeight="1" x14ac:dyDescent="0.3">
      <c r="A92" s="660" t="s">
        <v>579</v>
      </c>
      <c r="B92" s="661" t="s">
        <v>580</v>
      </c>
      <c r="C92" s="662" t="s">
        <v>585</v>
      </c>
      <c r="D92" s="663" t="s">
        <v>2846</v>
      </c>
      <c r="E92" s="662" t="s">
        <v>6126</v>
      </c>
      <c r="F92" s="663" t="s">
        <v>6127</v>
      </c>
      <c r="G92" s="662" t="s">
        <v>4734</v>
      </c>
      <c r="H92" s="662" t="s">
        <v>4735</v>
      </c>
      <c r="I92" s="664">
        <v>3.1336363636363633</v>
      </c>
      <c r="J92" s="664">
        <v>1700</v>
      </c>
      <c r="K92" s="665">
        <v>5327</v>
      </c>
    </row>
    <row r="93" spans="1:11" ht="14.4" customHeight="1" x14ac:dyDescent="0.3">
      <c r="A93" s="660" t="s">
        <v>579</v>
      </c>
      <c r="B93" s="661" t="s">
        <v>580</v>
      </c>
      <c r="C93" s="662" t="s">
        <v>585</v>
      </c>
      <c r="D93" s="663" t="s">
        <v>2846</v>
      </c>
      <c r="E93" s="662" t="s">
        <v>6126</v>
      </c>
      <c r="F93" s="663" t="s">
        <v>6127</v>
      </c>
      <c r="G93" s="662" t="s">
        <v>4736</v>
      </c>
      <c r="H93" s="662" t="s">
        <v>4737</v>
      </c>
      <c r="I93" s="664">
        <v>6.291666666666667</v>
      </c>
      <c r="J93" s="664">
        <v>580</v>
      </c>
      <c r="K93" s="665">
        <v>3649.2</v>
      </c>
    </row>
    <row r="94" spans="1:11" ht="14.4" customHeight="1" x14ac:dyDescent="0.3">
      <c r="A94" s="660" t="s">
        <v>579</v>
      </c>
      <c r="B94" s="661" t="s">
        <v>580</v>
      </c>
      <c r="C94" s="662" t="s">
        <v>585</v>
      </c>
      <c r="D94" s="663" t="s">
        <v>2846</v>
      </c>
      <c r="E94" s="662" t="s">
        <v>6126</v>
      </c>
      <c r="F94" s="663" t="s">
        <v>6127</v>
      </c>
      <c r="G94" s="662" t="s">
        <v>4738</v>
      </c>
      <c r="H94" s="662" t="s">
        <v>4739</v>
      </c>
      <c r="I94" s="664">
        <v>68.525000000000006</v>
      </c>
      <c r="J94" s="664">
        <v>8</v>
      </c>
      <c r="K94" s="665">
        <v>548.18000000000006</v>
      </c>
    </row>
    <row r="95" spans="1:11" ht="14.4" customHeight="1" x14ac:dyDescent="0.3">
      <c r="A95" s="660" t="s">
        <v>579</v>
      </c>
      <c r="B95" s="661" t="s">
        <v>580</v>
      </c>
      <c r="C95" s="662" t="s">
        <v>585</v>
      </c>
      <c r="D95" s="663" t="s">
        <v>2846</v>
      </c>
      <c r="E95" s="662" t="s">
        <v>6126</v>
      </c>
      <c r="F95" s="663" t="s">
        <v>6127</v>
      </c>
      <c r="G95" s="662" t="s">
        <v>4740</v>
      </c>
      <c r="H95" s="662" t="s">
        <v>4741</v>
      </c>
      <c r="I95" s="664">
        <v>1140.42</v>
      </c>
      <c r="J95" s="664">
        <v>10</v>
      </c>
      <c r="K95" s="665">
        <v>11404.2</v>
      </c>
    </row>
    <row r="96" spans="1:11" ht="14.4" customHeight="1" x14ac:dyDescent="0.3">
      <c r="A96" s="660" t="s">
        <v>579</v>
      </c>
      <c r="B96" s="661" t="s">
        <v>580</v>
      </c>
      <c r="C96" s="662" t="s">
        <v>585</v>
      </c>
      <c r="D96" s="663" t="s">
        <v>2846</v>
      </c>
      <c r="E96" s="662" t="s">
        <v>6126</v>
      </c>
      <c r="F96" s="663" t="s">
        <v>6127</v>
      </c>
      <c r="G96" s="662" t="s">
        <v>4740</v>
      </c>
      <c r="H96" s="662" t="s">
        <v>4742</v>
      </c>
      <c r="I96" s="664">
        <v>1140.42</v>
      </c>
      <c r="J96" s="664">
        <v>5</v>
      </c>
      <c r="K96" s="665">
        <v>5702.1</v>
      </c>
    </row>
    <row r="97" spans="1:11" ht="14.4" customHeight="1" x14ac:dyDescent="0.3">
      <c r="A97" s="660" t="s">
        <v>579</v>
      </c>
      <c r="B97" s="661" t="s">
        <v>580</v>
      </c>
      <c r="C97" s="662" t="s">
        <v>585</v>
      </c>
      <c r="D97" s="663" t="s">
        <v>2846</v>
      </c>
      <c r="E97" s="662" t="s">
        <v>6126</v>
      </c>
      <c r="F97" s="663" t="s">
        <v>6127</v>
      </c>
      <c r="G97" s="662" t="s">
        <v>4743</v>
      </c>
      <c r="H97" s="662" t="s">
        <v>4744</v>
      </c>
      <c r="I97" s="664">
        <v>5.57</v>
      </c>
      <c r="J97" s="664">
        <v>20</v>
      </c>
      <c r="K97" s="665">
        <v>111.4</v>
      </c>
    </row>
    <row r="98" spans="1:11" ht="14.4" customHeight="1" x14ac:dyDescent="0.3">
      <c r="A98" s="660" t="s">
        <v>579</v>
      </c>
      <c r="B98" s="661" t="s">
        <v>580</v>
      </c>
      <c r="C98" s="662" t="s">
        <v>585</v>
      </c>
      <c r="D98" s="663" t="s">
        <v>2846</v>
      </c>
      <c r="E98" s="662" t="s">
        <v>6126</v>
      </c>
      <c r="F98" s="663" t="s">
        <v>6127</v>
      </c>
      <c r="G98" s="662" t="s">
        <v>4745</v>
      </c>
      <c r="H98" s="662" t="s">
        <v>4746</v>
      </c>
      <c r="I98" s="664">
        <v>45.495000000000005</v>
      </c>
      <c r="J98" s="664">
        <v>80</v>
      </c>
      <c r="K98" s="665">
        <v>3639.4399999999996</v>
      </c>
    </row>
    <row r="99" spans="1:11" ht="14.4" customHeight="1" x14ac:dyDescent="0.3">
      <c r="A99" s="660" t="s">
        <v>579</v>
      </c>
      <c r="B99" s="661" t="s">
        <v>580</v>
      </c>
      <c r="C99" s="662" t="s">
        <v>585</v>
      </c>
      <c r="D99" s="663" t="s">
        <v>2846</v>
      </c>
      <c r="E99" s="662" t="s">
        <v>6126</v>
      </c>
      <c r="F99" s="663" t="s">
        <v>6127</v>
      </c>
      <c r="G99" s="662" t="s">
        <v>4747</v>
      </c>
      <c r="H99" s="662" t="s">
        <v>4748</v>
      </c>
      <c r="I99" s="664">
        <v>20.69</v>
      </c>
      <c r="J99" s="664">
        <v>700</v>
      </c>
      <c r="K99" s="665">
        <v>14484.09</v>
      </c>
    </row>
    <row r="100" spans="1:11" ht="14.4" customHeight="1" x14ac:dyDescent="0.3">
      <c r="A100" s="660" t="s">
        <v>579</v>
      </c>
      <c r="B100" s="661" t="s">
        <v>580</v>
      </c>
      <c r="C100" s="662" t="s">
        <v>585</v>
      </c>
      <c r="D100" s="663" t="s">
        <v>2846</v>
      </c>
      <c r="E100" s="662" t="s">
        <v>6126</v>
      </c>
      <c r="F100" s="663" t="s">
        <v>6127</v>
      </c>
      <c r="G100" s="662" t="s">
        <v>4749</v>
      </c>
      <c r="H100" s="662" t="s">
        <v>4750</v>
      </c>
      <c r="I100" s="664">
        <v>26.015454545454546</v>
      </c>
      <c r="J100" s="664">
        <v>2520</v>
      </c>
      <c r="K100" s="665">
        <v>65557.399999999994</v>
      </c>
    </row>
    <row r="101" spans="1:11" ht="14.4" customHeight="1" x14ac:dyDescent="0.3">
      <c r="A101" s="660" t="s">
        <v>579</v>
      </c>
      <c r="B101" s="661" t="s">
        <v>580</v>
      </c>
      <c r="C101" s="662" t="s">
        <v>585</v>
      </c>
      <c r="D101" s="663" t="s">
        <v>2846</v>
      </c>
      <c r="E101" s="662" t="s">
        <v>6126</v>
      </c>
      <c r="F101" s="663" t="s">
        <v>6127</v>
      </c>
      <c r="G101" s="662" t="s">
        <v>4751</v>
      </c>
      <c r="H101" s="662" t="s">
        <v>4752</v>
      </c>
      <c r="I101" s="664">
        <v>167.2</v>
      </c>
      <c r="J101" s="664">
        <v>2</v>
      </c>
      <c r="K101" s="665">
        <v>334.4</v>
      </c>
    </row>
    <row r="102" spans="1:11" ht="14.4" customHeight="1" x14ac:dyDescent="0.3">
      <c r="A102" s="660" t="s">
        <v>579</v>
      </c>
      <c r="B102" s="661" t="s">
        <v>580</v>
      </c>
      <c r="C102" s="662" t="s">
        <v>585</v>
      </c>
      <c r="D102" s="663" t="s">
        <v>2846</v>
      </c>
      <c r="E102" s="662" t="s">
        <v>6126</v>
      </c>
      <c r="F102" s="663" t="s">
        <v>6127</v>
      </c>
      <c r="G102" s="662" t="s">
        <v>4753</v>
      </c>
      <c r="H102" s="662" t="s">
        <v>4754</v>
      </c>
      <c r="I102" s="664">
        <v>75.025000000000006</v>
      </c>
      <c r="J102" s="664">
        <v>2</v>
      </c>
      <c r="K102" s="665">
        <v>150.05000000000001</v>
      </c>
    </row>
    <row r="103" spans="1:11" ht="14.4" customHeight="1" x14ac:dyDescent="0.3">
      <c r="A103" s="660" t="s">
        <v>579</v>
      </c>
      <c r="B103" s="661" t="s">
        <v>580</v>
      </c>
      <c r="C103" s="662" t="s">
        <v>585</v>
      </c>
      <c r="D103" s="663" t="s">
        <v>2846</v>
      </c>
      <c r="E103" s="662" t="s">
        <v>6126</v>
      </c>
      <c r="F103" s="663" t="s">
        <v>6127</v>
      </c>
      <c r="G103" s="662" t="s">
        <v>4755</v>
      </c>
      <c r="H103" s="662" t="s">
        <v>4756</v>
      </c>
      <c r="I103" s="664">
        <v>75.05</v>
      </c>
      <c r="J103" s="664">
        <v>2</v>
      </c>
      <c r="K103" s="665">
        <v>150.1</v>
      </c>
    </row>
    <row r="104" spans="1:11" ht="14.4" customHeight="1" x14ac:dyDescent="0.3">
      <c r="A104" s="660" t="s">
        <v>579</v>
      </c>
      <c r="B104" s="661" t="s">
        <v>580</v>
      </c>
      <c r="C104" s="662" t="s">
        <v>585</v>
      </c>
      <c r="D104" s="663" t="s">
        <v>2846</v>
      </c>
      <c r="E104" s="662" t="s">
        <v>6126</v>
      </c>
      <c r="F104" s="663" t="s">
        <v>6127</v>
      </c>
      <c r="G104" s="662" t="s">
        <v>4757</v>
      </c>
      <c r="H104" s="662" t="s">
        <v>4758</v>
      </c>
      <c r="I104" s="664">
        <v>26.015555555555558</v>
      </c>
      <c r="J104" s="664">
        <v>1000</v>
      </c>
      <c r="K104" s="665">
        <v>26013.399999999998</v>
      </c>
    </row>
    <row r="105" spans="1:11" ht="14.4" customHeight="1" x14ac:dyDescent="0.3">
      <c r="A105" s="660" t="s">
        <v>579</v>
      </c>
      <c r="B105" s="661" t="s">
        <v>580</v>
      </c>
      <c r="C105" s="662" t="s">
        <v>585</v>
      </c>
      <c r="D105" s="663" t="s">
        <v>2846</v>
      </c>
      <c r="E105" s="662" t="s">
        <v>6126</v>
      </c>
      <c r="F105" s="663" t="s">
        <v>6127</v>
      </c>
      <c r="G105" s="662" t="s">
        <v>4759</v>
      </c>
      <c r="H105" s="662" t="s">
        <v>4760</v>
      </c>
      <c r="I105" s="664">
        <v>26.013333333333335</v>
      </c>
      <c r="J105" s="664">
        <v>150</v>
      </c>
      <c r="K105" s="665">
        <v>3901.6</v>
      </c>
    </row>
    <row r="106" spans="1:11" ht="14.4" customHeight="1" x14ac:dyDescent="0.3">
      <c r="A106" s="660" t="s">
        <v>579</v>
      </c>
      <c r="B106" s="661" t="s">
        <v>580</v>
      </c>
      <c r="C106" s="662" t="s">
        <v>585</v>
      </c>
      <c r="D106" s="663" t="s">
        <v>2846</v>
      </c>
      <c r="E106" s="662" t="s">
        <v>6126</v>
      </c>
      <c r="F106" s="663" t="s">
        <v>6127</v>
      </c>
      <c r="G106" s="662" t="s">
        <v>4761</v>
      </c>
      <c r="H106" s="662" t="s">
        <v>4762</v>
      </c>
      <c r="I106" s="664">
        <v>35.479999999999997</v>
      </c>
      <c r="J106" s="664">
        <v>50</v>
      </c>
      <c r="K106" s="665">
        <v>1773.82</v>
      </c>
    </row>
    <row r="107" spans="1:11" ht="14.4" customHeight="1" x14ac:dyDescent="0.3">
      <c r="A107" s="660" t="s">
        <v>579</v>
      </c>
      <c r="B107" s="661" t="s">
        <v>580</v>
      </c>
      <c r="C107" s="662" t="s">
        <v>585</v>
      </c>
      <c r="D107" s="663" t="s">
        <v>2846</v>
      </c>
      <c r="E107" s="662" t="s">
        <v>6126</v>
      </c>
      <c r="F107" s="663" t="s">
        <v>6127</v>
      </c>
      <c r="G107" s="662" t="s">
        <v>4763</v>
      </c>
      <c r="H107" s="662" t="s">
        <v>4764</v>
      </c>
      <c r="I107" s="664">
        <v>23.473333333333333</v>
      </c>
      <c r="J107" s="664">
        <v>90</v>
      </c>
      <c r="K107" s="665">
        <v>2112.6</v>
      </c>
    </row>
    <row r="108" spans="1:11" ht="14.4" customHeight="1" x14ac:dyDescent="0.3">
      <c r="A108" s="660" t="s">
        <v>579</v>
      </c>
      <c r="B108" s="661" t="s">
        <v>580</v>
      </c>
      <c r="C108" s="662" t="s">
        <v>585</v>
      </c>
      <c r="D108" s="663" t="s">
        <v>2846</v>
      </c>
      <c r="E108" s="662" t="s">
        <v>6126</v>
      </c>
      <c r="F108" s="663" t="s">
        <v>6127</v>
      </c>
      <c r="G108" s="662" t="s">
        <v>4765</v>
      </c>
      <c r="H108" s="662" t="s">
        <v>4766</v>
      </c>
      <c r="I108" s="664">
        <v>1.8692307692307688</v>
      </c>
      <c r="J108" s="664">
        <v>1750</v>
      </c>
      <c r="K108" s="665">
        <v>3269</v>
      </c>
    </row>
    <row r="109" spans="1:11" ht="14.4" customHeight="1" x14ac:dyDescent="0.3">
      <c r="A109" s="660" t="s">
        <v>579</v>
      </c>
      <c r="B109" s="661" t="s">
        <v>580</v>
      </c>
      <c r="C109" s="662" t="s">
        <v>585</v>
      </c>
      <c r="D109" s="663" t="s">
        <v>2846</v>
      </c>
      <c r="E109" s="662" t="s">
        <v>6126</v>
      </c>
      <c r="F109" s="663" t="s">
        <v>6127</v>
      </c>
      <c r="G109" s="662" t="s">
        <v>4767</v>
      </c>
      <c r="H109" s="662" t="s">
        <v>4768</v>
      </c>
      <c r="I109" s="664">
        <v>1.802</v>
      </c>
      <c r="J109" s="664">
        <v>300</v>
      </c>
      <c r="K109" s="665">
        <v>540.5</v>
      </c>
    </row>
    <row r="110" spans="1:11" ht="14.4" customHeight="1" x14ac:dyDescent="0.3">
      <c r="A110" s="660" t="s">
        <v>579</v>
      </c>
      <c r="B110" s="661" t="s">
        <v>580</v>
      </c>
      <c r="C110" s="662" t="s">
        <v>585</v>
      </c>
      <c r="D110" s="663" t="s">
        <v>2846</v>
      </c>
      <c r="E110" s="662" t="s">
        <v>6126</v>
      </c>
      <c r="F110" s="663" t="s">
        <v>6127</v>
      </c>
      <c r="G110" s="662" t="s">
        <v>4769</v>
      </c>
      <c r="H110" s="662" t="s">
        <v>4770</v>
      </c>
      <c r="I110" s="664">
        <v>2.99</v>
      </c>
      <c r="J110" s="664">
        <v>300</v>
      </c>
      <c r="K110" s="665">
        <v>897</v>
      </c>
    </row>
    <row r="111" spans="1:11" ht="14.4" customHeight="1" x14ac:dyDescent="0.3">
      <c r="A111" s="660" t="s">
        <v>579</v>
      </c>
      <c r="B111" s="661" t="s">
        <v>580</v>
      </c>
      <c r="C111" s="662" t="s">
        <v>585</v>
      </c>
      <c r="D111" s="663" t="s">
        <v>2846</v>
      </c>
      <c r="E111" s="662" t="s">
        <v>6126</v>
      </c>
      <c r="F111" s="663" t="s">
        <v>6127</v>
      </c>
      <c r="G111" s="662" t="s">
        <v>4771</v>
      </c>
      <c r="H111" s="662" t="s">
        <v>4772</v>
      </c>
      <c r="I111" s="664">
        <v>1.75</v>
      </c>
      <c r="J111" s="664">
        <v>100</v>
      </c>
      <c r="K111" s="665">
        <v>175</v>
      </c>
    </row>
    <row r="112" spans="1:11" ht="14.4" customHeight="1" x14ac:dyDescent="0.3">
      <c r="A112" s="660" t="s">
        <v>579</v>
      </c>
      <c r="B112" s="661" t="s">
        <v>580</v>
      </c>
      <c r="C112" s="662" t="s">
        <v>585</v>
      </c>
      <c r="D112" s="663" t="s">
        <v>2846</v>
      </c>
      <c r="E112" s="662" t="s">
        <v>6126</v>
      </c>
      <c r="F112" s="663" t="s">
        <v>6127</v>
      </c>
      <c r="G112" s="662" t="s">
        <v>4773</v>
      </c>
      <c r="H112" s="662" t="s">
        <v>4774</v>
      </c>
      <c r="I112" s="664">
        <v>1.0769230769230769E-2</v>
      </c>
      <c r="J112" s="664">
        <v>1400</v>
      </c>
      <c r="K112" s="665">
        <v>15</v>
      </c>
    </row>
    <row r="113" spans="1:11" ht="14.4" customHeight="1" x14ac:dyDescent="0.3">
      <c r="A113" s="660" t="s">
        <v>579</v>
      </c>
      <c r="B113" s="661" t="s">
        <v>580</v>
      </c>
      <c r="C113" s="662" t="s">
        <v>585</v>
      </c>
      <c r="D113" s="663" t="s">
        <v>2846</v>
      </c>
      <c r="E113" s="662" t="s">
        <v>6126</v>
      </c>
      <c r="F113" s="663" t="s">
        <v>6127</v>
      </c>
      <c r="G113" s="662" t="s">
        <v>4775</v>
      </c>
      <c r="H113" s="662" t="s">
        <v>4776</v>
      </c>
      <c r="I113" s="664">
        <v>2.8466666666666671</v>
      </c>
      <c r="J113" s="664">
        <v>1500</v>
      </c>
      <c r="K113" s="665">
        <v>4269.5</v>
      </c>
    </row>
    <row r="114" spans="1:11" ht="14.4" customHeight="1" x14ac:dyDescent="0.3">
      <c r="A114" s="660" t="s">
        <v>579</v>
      </c>
      <c r="B114" s="661" t="s">
        <v>580</v>
      </c>
      <c r="C114" s="662" t="s">
        <v>585</v>
      </c>
      <c r="D114" s="663" t="s">
        <v>2846</v>
      </c>
      <c r="E114" s="662" t="s">
        <v>6126</v>
      </c>
      <c r="F114" s="663" t="s">
        <v>6127</v>
      </c>
      <c r="G114" s="662" t="s">
        <v>4777</v>
      </c>
      <c r="H114" s="662" t="s">
        <v>4778</v>
      </c>
      <c r="I114" s="664">
        <v>2.0900000000000007</v>
      </c>
      <c r="J114" s="664">
        <v>1150</v>
      </c>
      <c r="K114" s="665">
        <v>2409.5</v>
      </c>
    </row>
    <row r="115" spans="1:11" ht="14.4" customHeight="1" x14ac:dyDescent="0.3">
      <c r="A115" s="660" t="s">
        <v>579</v>
      </c>
      <c r="B115" s="661" t="s">
        <v>580</v>
      </c>
      <c r="C115" s="662" t="s">
        <v>585</v>
      </c>
      <c r="D115" s="663" t="s">
        <v>2846</v>
      </c>
      <c r="E115" s="662" t="s">
        <v>6126</v>
      </c>
      <c r="F115" s="663" t="s">
        <v>6127</v>
      </c>
      <c r="G115" s="662" t="s">
        <v>4779</v>
      </c>
      <c r="H115" s="662" t="s">
        <v>4780</v>
      </c>
      <c r="I115" s="664">
        <v>4.2300000000000004</v>
      </c>
      <c r="J115" s="664">
        <v>50</v>
      </c>
      <c r="K115" s="665">
        <v>211.5</v>
      </c>
    </row>
    <row r="116" spans="1:11" ht="14.4" customHeight="1" x14ac:dyDescent="0.3">
      <c r="A116" s="660" t="s">
        <v>579</v>
      </c>
      <c r="B116" s="661" t="s">
        <v>580</v>
      </c>
      <c r="C116" s="662" t="s">
        <v>585</v>
      </c>
      <c r="D116" s="663" t="s">
        <v>2846</v>
      </c>
      <c r="E116" s="662" t="s">
        <v>6126</v>
      </c>
      <c r="F116" s="663" t="s">
        <v>6127</v>
      </c>
      <c r="G116" s="662" t="s">
        <v>4781</v>
      </c>
      <c r="H116" s="662" t="s">
        <v>4782</v>
      </c>
      <c r="I116" s="664">
        <v>14.652000000000001</v>
      </c>
      <c r="J116" s="664">
        <v>500</v>
      </c>
      <c r="K116" s="665">
        <v>7326.3000000000011</v>
      </c>
    </row>
    <row r="117" spans="1:11" ht="14.4" customHeight="1" x14ac:dyDescent="0.3">
      <c r="A117" s="660" t="s">
        <v>579</v>
      </c>
      <c r="B117" s="661" t="s">
        <v>580</v>
      </c>
      <c r="C117" s="662" t="s">
        <v>585</v>
      </c>
      <c r="D117" s="663" t="s">
        <v>2846</v>
      </c>
      <c r="E117" s="662" t="s">
        <v>6126</v>
      </c>
      <c r="F117" s="663" t="s">
        <v>6127</v>
      </c>
      <c r="G117" s="662" t="s">
        <v>4783</v>
      </c>
      <c r="H117" s="662" t="s">
        <v>4784</v>
      </c>
      <c r="I117" s="664">
        <v>7.1566666666666663</v>
      </c>
      <c r="J117" s="664">
        <v>600</v>
      </c>
      <c r="K117" s="665">
        <v>4293.33</v>
      </c>
    </row>
    <row r="118" spans="1:11" ht="14.4" customHeight="1" x14ac:dyDescent="0.3">
      <c r="A118" s="660" t="s">
        <v>579</v>
      </c>
      <c r="B118" s="661" t="s">
        <v>580</v>
      </c>
      <c r="C118" s="662" t="s">
        <v>585</v>
      </c>
      <c r="D118" s="663" t="s">
        <v>2846</v>
      </c>
      <c r="E118" s="662" t="s">
        <v>6126</v>
      </c>
      <c r="F118" s="663" t="s">
        <v>6127</v>
      </c>
      <c r="G118" s="662" t="s">
        <v>4785</v>
      </c>
      <c r="H118" s="662" t="s">
        <v>4786</v>
      </c>
      <c r="I118" s="664">
        <v>148.70888888888891</v>
      </c>
      <c r="J118" s="664">
        <v>390</v>
      </c>
      <c r="K118" s="665">
        <v>57996.459999999992</v>
      </c>
    </row>
    <row r="119" spans="1:11" ht="14.4" customHeight="1" x14ac:dyDescent="0.3">
      <c r="A119" s="660" t="s">
        <v>579</v>
      </c>
      <c r="B119" s="661" t="s">
        <v>580</v>
      </c>
      <c r="C119" s="662" t="s">
        <v>585</v>
      </c>
      <c r="D119" s="663" t="s">
        <v>2846</v>
      </c>
      <c r="E119" s="662" t="s">
        <v>6126</v>
      </c>
      <c r="F119" s="663" t="s">
        <v>6127</v>
      </c>
      <c r="G119" s="662" t="s">
        <v>4787</v>
      </c>
      <c r="H119" s="662" t="s">
        <v>4788</v>
      </c>
      <c r="I119" s="664">
        <v>2.1788888888888889</v>
      </c>
      <c r="J119" s="664">
        <v>1400</v>
      </c>
      <c r="K119" s="665">
        <v>3050.35</v>
      </c>
    </row>
    <row r="120" spans="1:11" ht="14.4" customHeight="1" x14ac:dyDescent="0.3">
      <c r="A120" s="660" t="s">
        <v>579</v>
      </c>
      <c r="B120" s="661" t="s">
        <v>580</v>
      </c>
      <c r="C120" s="662" t="s">
        <v>585</v>
      </c>
      <c r="D120" s="663" t="s">
        <v>2846</v>
      </c>
      <c r="E120" s="662" t="s">
        <v>6126</v>
      </c>
      <c r="F120" s="663" t="s">
        <v>6127</v>
      </c>
      <c r="G120" s="662" t="s">
        <v>4789</v>
      </c>
      <c r="H120" s="662" t="s">
        <v>4790</v>
      </c>
      <c r="I120" s="664">
        <v>2.8554545454545459</v>
      </c>
      <c r="J120" s="664">
        <v>3000</v>
      </c>
      <c r="K120" s="665">
        <v>8567</v>
      </c>
    </row>
    <row r="121" spans="1:11" ht="14.4" customHeight="1" x14ac:dyDescent="0.3">
      <c r="A121" s="660" t="s">
        <v>579</v>
      </c>
      <c r="B121" s="661" t="s">
        <v>580</v>
      </c>
      <c r="C121" s="662" t="s">
        <v>585</v>
      </c>
      <c r="D121" s="663" t="s">
        <v>2846</v>
      </c>
      <c r="E121" s="662" t="s">
        <v>6126</v>
      </c>
      <c r="F121" s="663" t="s">
        <v>6127</v>
      </c>
      <c r="G121" s="662" t="s">
        <v>4791</v>
      </c>
      <c r="H121" s="662" t="s">
        <v>4792</v>
      </c>
      <c r="I121" s="664">
        <v>379.49</v>
      </c>
      <c r="J121" s="664">
        <v>2</v>
      </c>
      <c r="K121" s="665">
        <v>758.97</v>
      </c>
    </row>
    <row r="122" spans="1:11" ht="14.4" customHeight="1" x14ac:dyDescent="0.3">
      <c r="A122" s="660" t="s">
        <v>579</v>
      </c>
      <c r="B122" s="661" t="s">
        <v>580</v>
      </c>
      <c r="C122" s="662" t="s">
        <v>585</v>
      </c>
      <c r="D122" s="663" t="s">
        <v>2846</v>
      </c>
      <c r="E122" s="662" t="s">
        <v>6126</v>
      </c>
      <c r="F122" s="663" t="s">
        <v>6127</v>
      </c>
      <c r="G122" s="662" t="s">
        <v>4793</v>
      </c>
      <c r="H122" s="662" t="s">
        <v>4794</v>
      </c>
      <c r="I122" s="664">
        <v>511.83</v>
      </c>
      <c r="J122" s="664">
        <v>10</v>
      </c>
      <c r="K122" s="665">
        <v>5118.3</v>
      </c>
    </row>
    <row r="123" spans="1:11" ht="14.4" customHeight="1" x14ac:dyDescent="0.3">
      <c r="A123" s="660" t="s">
        <v>579</v>
      </c>
      <c r="B123" s="661" t="s">
        <v>580</v>
      </c>
      <c r="C123" s="662" t="s">
        <v>585</v>
      </c>
      <c r="D123" s="663" t="s">
        <v>2846</v>
      </c>
      <c r="E123" s="662" t="s">
        <v>6126</v>
      </c>
      <c r="F123" s="663" t="s">
        <v>6127</v>
      </c>
      <c r="G123" s="662" t="s">
        <v>4795</v>
      </c>
      <c r="H123" s="662" t="s">
        <v>4796</v>
      </c>
      <c r="I123" s="664">
        <v>220.22</v>
      </c>
      <c r="J123" s="664">
        <v>40</v>
      </c>
      <c r="K123" s="665">
        <v>8808.7999999999993</v>
      </c>
    </row>
    <row r="124" spans="1:11" ht="14.4" customHeight="1" x14ac:dyDescent="0.3">
      <c r="A124" s="660" t="s">
        <v>579</v>
      </c>
      <c r="B124" s="661" t="s">
        <v>580</v>
      </c>
      <c r="C124" s="662" t="s">
        <v>585</v>
      </c>
      <c r="D124" s="663" t="s">
        <v>2846</v>
      </c>
      <c r="E124" s="662" t="s">
        <v>6126</v>
      </c>
      <c r="F124" s="663" t="s">
        <v>6127</v>
      </c>
      <c r="G124" s="662" t="s">
        <v>4795</v>
      </c>
      <c r="H124" s="662" t="s">
        <v>4797</v>
      </c>
      <c r="I124" s="664">
        <v>220.22</v>
      </c>
      <c r="J124" s="664">
        <v>40</v>
      </c>
      <c r="K124" s="665">
        <v>8808.7999999999993</v>
      </c>
    </row>
    <row r="125" spans="1:11" ht="14.4" customHeight="1" x14ac:dyDescent="0.3">
      <c r="A125" s="660" t="s">
        <v>579</v>
      </c>
      <c r="B125" s="661" t="s">
        <v>580</v>
      </c>
      <c r="C125" s="662" t="s">
        <v>585</v>
      </c>
      <c r="D125" s="663" t="s">
        <v>2846</v>
      </c>
      <c r="E125" s="662" t="s">
        <v>6126</v>
      </c>
      <c r="F125" s="663" t="s">
        <v>6127</v>
      </c>
      <c r="G125" s="662" t="s">
        <v>4798</v>
      </c>
      <c r="H125" s="662" t="s">
        <v>4799</v>
      </c>
      <c r="I125" s="664">
        <v>6.05</v>
      </c>
      <c r="J125" s="664">
        <v>30</v>
      </c>
      <c r="K125" s="665">
        <v>181.5</v>
      </c>
    </row>
    <row r="126" spans="1:11" ht="14.4" customHeight="1" x14ac:dyDescent="0.3">
      <c r="A126" s="660" t="s">
        <v>579</v>
      </c>
      <c r="B126" s="661" t="s">
        <v>580</v>
      </c>
      <c r="C126" s="662" t="s">
        <v>585</v>
      </c>
      <c r="D126" s="663" t="s">
        <v>2846</v>
      </c>
      <c r="E126" s="662" t="s">
        <v>6126</v>
      </c>
      <c r="F126" s="663" t="s">
        <v>6127</v>
      </c>
      <c r="G126" s="662" t="s">
        <v>4800</v>
      </c>
      <c r="H126" s="662" t="s">
        <v>4801</v>
      </c>
      <c r="I126" s="664">
        <v>1.61</v>
      </c>
      <c r="J126" s="664">
        <v>10850</v>
      </c>
      <c r="K126" s="665">
        <v>17548</v>
      </c>
    </row>
    <row r="127" spans="1:11" ht="14.4" customHeight="1" x14ac:dyDescent="0.3">
      <c r="A127" s="660" t="s">
        <v>579</v>
      </c>
      <c r="B127" s="661" t="s">
        <v>580</v>
      </c>
      <c r="C127" s="662" t="s">
        <v>585</v>
      </c>
      <c r="D127" s="663" t="s">
        <v>2846</v>
      </c>
      <c r="E127" s="662" t="s">
        <v>6126</v>
      </c>
      <c r="F127" s="663" t="s">
        <v>6127</v>
      </c>
      <c r="G127" s="662" t="s">
        <v>4802</v>
      </c>
      <c r="H127" s="662" t="s">
        <v>4803</v>
      </c>
      <c r="I127" s="664">
        <v>9.5</v>
      </c>
      <c r="J127" s="664">
        <v>3</v>
      </c>
      <c r="K127" s="665">
        <v>28.5</v>
      </c>
    </row>
    <row r="128" spans="1:11" ht="14.4" customHeight="1" x14ac:dyDescent="0.3">
      <c r="A128" s="660" t="s">
        <v>579</v>
      </c>
      <c r="B128" s="661" t="s">
        <v>580</v>
      </c>
      <c r="C128" s="662" t="s">
        <v>585</v>
      </c>
      <c r="D128" s="663" t="s">
        <v>2846</v>
      </c>
      <c r="E128" s="662" t="s">
        <v>6126</v>
      </c>
      <c r="F128" s="663" t="s">
        <v>6127</v>
      </c>
      <c r="G128" s="662" t="s">
        <v>4804</v>
      </c>
      <c r="H128" s="662" t="s">
        <v>4805</v>
      </c>
      <c r="I128" s="664">
        <v>2.9054545454545453</v>
      </c>
      <c r="J128" s="664">
        <v>1500</v>
      </c>
      <c r="K128" s="665">
        <v>4358</v>
      </c>
    </row>
    <row r="129" spans="1:11" ht="14.4" customHeight="1" x14ac:dyDescent="0.3">
      <c r="A129" s="660" t="s">
        <v>579</v>
      </c>
      <c r="B129" s="661" t="s">
        <v>580</v>
      </c>
      <c r="C129" s="662" t="s">
        <v>585</v>
      </c>
      <c r="D129" s="663" t="s">
        <v>2846</v>
      </c>
      <c r="E129" s="662" t="s">
        <v>6126</v>
      </c>
      <c r="F129" s="663" t="s">
        <v>6127</v>
      </c>
      <c r="G129" s="662" t="s">
        <v>4806</v>
      </c>
      <c r="H129" s="662" t="s">
        <v>4807</v>
      </c>
      <c r="I129" s="664">
        <v>193.84</v>
      </c>
      <c r="J129" s="664">
        <v>5</v>
      </c>
      <c r="K129" s="665">
        <v>969.2</v>
      </c>
    </row>
    <row r="130" spans="1:11" ht="14.4" customHeight="1" x14ac:dyDescent="0.3">
      <c r="A130" s="660" t="s">
        <v>579</v>
      </c>
      <c r="B130" s="661" t="s">
        <v>580</v>
      </c>
      <c r="C130" s="662" t="s">
        <v>585</v>
      </c>
      <c r="D130" s="663" t="s">
        <v>2846</v>
      </c>
      <c r="E130" s="662" t="s">
        <v>6126</v>
      </c>
      <c r="F130" s="663" t="s">
        <v>6127</v>
      </c>
      <c r="G130" s="662" t="s">
        <v>4808</v>
      </c>
      <c r="H130" s="662" t="s">
        <v>4809</v>
      </c>
      <c r="I130" s="664">
        <v>126.99</v>
      </c>
      <c r="J130" s="664">
        <v>2</v>
      </c>
      <c r="K130" s="665">
        <v>253.98</v>
      </c>
    </row>
    <row r="131" spans="1:11" ht="14.4" customHeight="1" x14ac:dyDescent="0.3">
      <c r="A131" s="660" t="s">
        <v>579</v>
      </c>
      <c r="B131" s="661" t="s">
        <v>580</v>
      </c>
      <c r="C131" s="662" t="s">
        <v>585</v>
      </c>
      <c r="D131" s="663" t="s">
        <v>2846</v>
      </c>
      <c r="E131" s="662" t="s">
        <v>6126</v>
      </c>
      <c r="F131" s="663" t="s">
        <v>6127</v>
      </c>
      <c r="G131" s="662" t="s">
        <v>4810</v>
      </c>
      <c r="H131" s="662" t="s">
        <v>4811</v>
      </c>
      <c r="I131" s="664">
        <v>84.907999999999987</v>
      </c>
      <c r="J131" s="664">
        <v>160</v>
      </c>
      <c r="K131" s="665">
        <v>13585.060000000001</v>
      </c>
    </row>
    <row r="132" spans="1:11" ht="14.4" customHeight="1" x14ac:dyDescent="0.3">
      <c r="A132" s="660" t="s">
        <v>579</v>
      </c>
      <c r="B132" s="661" t="s">
        <v>580</v>
      </c>
      <c r="C132" s="662" t="s">
        <v>585</v>
      </c>
      <c r="D132" s="663" t="s">
        <v>2846</v>
      </c>
      <c r="E132" s="662" t="s">
        <v>6126</v>
      </c>
      <c r="F132" s="663" t="s">
        <v>6127</v>
      </c>
      <c r="G132" s="662" t="s">
        <v>4812</v>
      </c>
      <c r="H132" s="662" t="s">
        <v>4813</v>
      </c>
      <c r="I132" s="664">
        <v>730.23500000000001</v>
      </c>
      <c r="J132" s="664">
        <v>24</v>
      </c>
      <c r="K132" s="665">
        <v>17801.520000000004</v>
      </c>
    </row>
    <row r="133" spans="1:11" ht="14.4" customHeight="1" x14ac:dyDescent="0.3">
      <c r="A133" s="660" t="s">
        <v>579</v>
      </c>
      <c r="B133" s="661" t="s">
        <v>580</v>
      </c>
      <c r="C133" s="662" t="s">
        <v>585</v>
      </c>
      <c r="D133" s="663" t="s">
        <v>2846</v>
      </c>
      <c r="E133" s="662" t="s">
        <v>6126</v>
      </c>
      <c r="F133" s="663" t="s">
        <v>6127</v>
      </c>
      <c r="G133" s="662" t="s">
        <v>4814</v>
      </c>
      <c r="H133" s="662" t="s">
        <v>4815</v>
      </c>
      <c r="I133" s="664">
        <v>17.98</v>
      </c>
      <c r="J133" s="664">
        <v>50</v>
      </c>
      <c r="K133" s="665">
        <v>899</v>
      </c>
    </row>
    <row r="134" spans="1:11" ht="14.4" customHeight="1" x14ac:dyDescent="0.3">
      <c r="A134" s="660" t="s">
        <v>579</v>
      </c>
      <c r="B134" s="661" t="s">
        <v>580</v>
      </c>
      <c r="C134" s="662" t="s">
        <v>585</v>
      </c>
      <c r="D134" s="663" t="s">
        <v>2846</v>
      </c>
      <c r="E134" s="662" t="s">
        <v>6126</v>
      </c>
      <c r="F134" s="663" t="s">
        <v>6127</v>
      </c>
      <c r="G134" s="662" t="s">
        <v>4816</v>
      </c>
      <c r="H134" s="662" t="s">
        <v>4817</v>
      </c>
      <c r="I134" s="664">
        <v>1.75</v>
      </c>
      <c r="J134" s="664">
        <v>15000</v>
      </c>
      <c r="K134" s="665">
        <v>26317.5</v>
      </c>
    </row>
    <row r="135" spans="1:11" ht="14.4" customHeight="1" x14ac:dyDescent="0.3">
      <c r="A135" s="660" t="s">
        <v>579</v>
      </c>
      <c r="B135" s="661" t="s">
        <v>580</v>
      </c>
      <c r="C135" s="662" t="s">
        <v>585</v>
      </c>
      <c r="D135" s="663" t="s">
        <v>2846</v>
      </c>
      <c r="E135" s="662" t="s">
        <v>6126</v>
      </c>
      <c r="F135" s="663" t="s">
        <v>6127</v>
      </c>
      <c r="G135" s="662" t="s">
        <v>4818</v>
      </c>
      <c r="H135" s="662" t="s">
        <v>4819</v>
      </c>
      <c r="I135" s="664">
        <v>15.007142857142858</v>
      </c>
      <c r="J135" s="664">
        <v>130</v>
      </c>
      <c r="K135" s="665">
        <v>1951.0000000000002</v>
      </c>
    </row>
    <row r="136" spans="1:11" ht="14.4" customHeight="1" x14ac:dyDescent="0.3">
      <c r="A136" s="660" t="s">
        <v>579</v>
      </c>
      <c r="B136" s="661" t="s">
        <v>580</v>
      </c>
      <c r="C136" s="662" t="s">
        <v>585</v>
      </c>
      <c r="D136" s="663" t="s">
        <v>2846</v>
      </c>
      <c r="E136" s="662" t="s">
        <v>6126</v>
      </c>
      <c r="F136" s="663" t="s">
        <v>6127</v>
      </c>
      <c r="G136" s="662" t="s">
        <v>4820</v>
      </c>
      <c r="H136" s="662" t="s">
        <v>4821</v>
      </c>
      <c r="I136" s="664">
        <v>12.105</v>
      </c>
      <c r="J136" s="664">
        <v>150</v>
      </c>
      <c r="K136" s="665">
        <v>1815.8000000000002</v>
      </c>
    </row>
    <row r="137" spans="1:11" ht="14.4" customHeight="1" x14ac:dyDescent="0.3">
      <c r="A137" s="660" t="s">
        <v>579</v>
      </c>
      <c r="B137" s="661" t="s">
        <v>580</v>
      </c>
      <c r="C137" s="662" t="s">
        <v>585</v>
      </c>
      <c r="D137" s="663" t="s">
        <v>2846</v>
      </c>
      <c r="E137" s="662" t="s">
        <v>6126</v>
      </c>
      <c r="F137" s="663" t="s">
        <v>6127</v>
      </c>
      <c r="G137" s="662" t="s">
        <v>4822</v>
      </c>
      <c r="H137" s="662" t="s">
        <v>4823</v>
      </c>
      <c r="I137" s="664">
        <v>8.9600000000000009</v>
      </c>
      <c r="J137" s="664">
        <v>200</v>
      </c>
      <c r="K137" s="665">
        <v>1792</v>
      </c>
    </row>
    <row r="138" spans="1:11" ht="14.4" customHeight="1" x14ac:dyDescent="0.3">
      <c r="A138" s="660" t="s">
        <v>579</v>
      </c>
      <c r="B138" s="661" t="s">
        <v>580</v>
      </c>
      <c r="C138" s="662" t="s">
        <v>585</v>
      </c>
      <c r="D138" s="663" t="s">
        <v>2846</v>
      </c>
      <c r="E138" s="662" t="s">
        <v>6126</v>
      </c>
      <c r="F138" s="663" t="s">
        <v>6127</v>
      </c>
      <c r="G138" s="662" t="s">
        <v>4824</v>
      </c>
      <c r="H138" s="662" t="s">
        <v>4825</v>
      </c>
      <c r="I138" s="664">
        <v>2.8699999999999997</v>
      </c>
      <c r="J138" s="664">
        <v>200</v>
      </c>
      <c r="K138" s="665">
        <v>576</v>
      </c>
    </row>
    <row r="139" spans="1:11" ht="14.4" customHeight="1" x14ac:dyDescent="0.3">
      <c r="A139" s="660" t="s">
        <v>579</v>
      </c>
      <c r="B139" s="661" t="s">
        <v>580</v>
      </c>
      <c r="C139" s="662" t="s">
        <v>585</v>
      </c>
      <c r="D139" s="663" t="s">
        <v>2846</v>
      </c>
      <c r="E139" s="662" t="s">
        <v>6126</v>
      </c>
      <c r="F139" s="663" t="s">
        <v>6127</v>
      </c>
      <c r="G139" s="662" t="s">
        <v>4824</v>
      </c>
      <c r="H139" s="662" t="s">
        <v>4826</v>
      </c>
      <c r="I139" s="664">
        <v>3.0850000000000004</v>
      </c>
      <c r="J139" s="664">
        <v>550</v>
      </c>
      <c r="K139" s="665">
        <v>1640.5</v>
      </c>
    </row>
    <row r="140" spans="1:11" ht="14.4" customHeight="1" x14ac:dyDescent="0.3">
      <c r="A140" s="660" t="s">
        <v>579</v>
      </c>
      <c r="B140" s="661" t="s">
        <v>580</v>
      </c>
      <c r="C140" s="662" t="s">
        <v>585</v>
      </c>
      <c r="D140" s="663" t="s">
        <v>2846</v>
      </c>
      <c r="E140" s="662" t="s">
        <v>6126</v>
      </c>
      <c r="F140" s="663" t="s">
        <v>6127</v>
      </c>
      <c r="G140" s="662" t="s">
        <v>4827</v>
      </c>
      <c r="H140" s="662" t="s">
        <v>4828</v>
      </c>
      <c r="I140" s="664">
        <v>5.2024999999999997</v>
      </c>
      <c r="J140" s="664">
        <v>845</v>
      </c>
      <c r="K140" s="665">
        <v>4396.25</v>
      </c>
    </row>
    <row r="141" spans="1:11" ht="14.4" customHeight="1" x14ac:dyDescent="0.3">
      <c r="A141" s="660" t="s">
        <v>579</v>
      </c>
      <c r="B141" s="661" t="s">
        <v>580</v>
      </c>
      <c r="C141" s="662" t="s">
        <v>585</v>
      </c>
      <c r="D141" s="663" t="s">
        <v>2846</v>
      </c>
      <c r="E141" s="662" t="s">
        <v>6126</v>
      </c>
      <c r="F141" s="663" t="s">
        <v>6127</v>
      </c>
      <c r="G141" s="662" t="s">
        <v>4829</v>
      </c>
      <c r="H141" s="662" t="s">
        <v>4830</v>
      </c>
      <c r="I141" s="664">
        <v>13.2</v>
      </c>
      <c r="J141" s="664">
        <v>40</v>
      </c>
      <c r="K141" s="665">
        <v>528</v>
      </c>
    </row>
    <row r="142" spans="1:11" ht="14.4" customHeight="1" x14ac:dyDescent="0.3">
      <c r="A142" s="660" t="s">
        <v>579</v>
      </c>
      <c r="B142" s="661" t="s">
        <v>580</v>
      </c>
      <c r="C142" s="662" t="s">
        <v>585</v>
      </c>
      <c r="D142" s="663" t="s">
        <v>2846</v>
      </c>
      <c r="E142" s="662" t="s">
        <v>6126</v>
      </c>
      <c r="F142" s="663" t="s">
        <v>6127</v>
      </c>
      <c r="G142" s="662" t="s">
        <v>4831</v>
      </c>
      <c r="H142" s="662" t="s">
        <v>4832</v>
      </c>
      <c r="I142" s="664">
        <v>13.2</v>
      </c>
      <c r="J142" s="664">
        <v>50</v>
      </c>
      <c r="K142" s="665">
        <v>660</v>
      </c>
    </row>
    <row r="143" spans="1:11" ht="14.4" customHeight="1" x14ac:dyDescent="0.3">
      <c r="A143" s="660" t="s">
        <v>579</v>
      </c>
      <c r="B143" s="661" t="s">
        <v>580</v>
      </c>
      <c r="C143" s="662" t="s">
        <v>585</v>
      </c>
      <c r="D143" s="663" t="s">
        <v>2846</v>
      </c>
      <c r="E143" s="662" t="s">
        <v>6126</v>
      </c>
      <c r="F143" s="663" t="s">
        <v>6127</v>
      </c>
      <c r="G143" s="662" t="s">
        <v>4833</v>
      </c>
      <c r="H143" s="662" t="s">
        <v>4834</v>
      </c>
      <c r="I143" s="664">
        <v>1.5240000000000002</v>
      </c>
      <c r="J143" s="664">
        <v>375</v>
      </c>
      <c r="K143" s="665">
        <v>571.5</v>
      </c>
    </row>
    <row r="144" spans="1:11" ht="14.4" customHeight="1" x14ac:dyDescent="0.3">
      <c r="A144" s="660" t="s">
        <v>579</v>
      </c>
      <c r="B144" s="661" t="s">
        <v>580</v>
      </c>
      <c r="C144" s="662" t="s">
        <v>585</v>
      </c>
      <c r="D144" s="663" t="s">
        <v>2846</v>
      </c>
      <c r="E144" s="662" t="s">
        <v>6126</v>
      </c>
      <c r="F144" s="663" t="s">
        <v>6127</v>
      </c>
      <c r="G144" s="662" t="s">
        <v>4835</v>
      </c>
      <c r="H144" s="662" t="s">
        <v>4836</v>
      </c>
      <c r="I144" s="664">
        <v>18.952500000000001</v>
      </c>
      <c r="J144" s="664">
        <v>300</v>
      </c>
      <c r="K144" s="665">
        <v>5000.5</v>
      </c>
    </row>
    <row r="145" spans="1:11" ht="14.4" customHeight="1" x14ac:dyDescent="0.3">
      <c r="A145" s="660" t="s">
        <v>579</v>
      </c>
      <c r="B145" s="661" t="s">
        <v>580</v>
      </c>
      <c r="C145" s="662" t="s">
        <v>585</v>
      </c>
      <c r="D145" s="663" t="s">
        <v>2846</v>
      </c>
      <c r="E145" s="662" t="s">
        <v>6126</v>
      </c>
      <c r="F145" s="663" t="s">
        <v>6127</v>
      </c>
      <c r="G145" s="662" t="s">
        <v>4837</v>
      </c>
      <c r="H145" s="662" t="s">
        <v>4838</v>
      </c>
      <c r="I145" s="664">
        <v>21.236666666666665</v>
      </c>
      <c r="J145" s="664">
        <v>120</v>
      </c>
      <c r="K145" s="665">
        <v>2548.3000000000002</v>
      </c>
    </row>
    <row r="146" spans="1:11" ht="14.4" customHeight="1" x14ac:dyDescent="0.3">
      <c r="A146" s="660" t="s">
        <v>579</v>
      </c>
      <c r="B146" s="661" t="s">
        <v>580</v>
      </c>
      <c r="C146" s="662" t="s">
        <v>585</v>
      </c>
      <c r="D146" s="663" t="s">
        <v>2846</v>
      </c>
      <c r="E146" s="662" t="s">
        <v>6126</v>
      </c>
      <c r="F146" s="663" t="s">
        <v>6127</v>
      </c>
      <c r="G146" s="662" t="s">
        <v>4839</v>
      </c>
      <c r="H146" s="662" t="s">
        <v>4840</v>
      </c>
      <c r="I146" s="664">
        <v>13.2</v>
      </c>
      <c r="J146" s="664">
        <v>10</v>
      </c>
      <c r="K146" s="665">
        <v>132</v>
      </c>
    </row>
    <row r="147" spans="1:11" ht="14.4" customHeight="1" x14ac:dyDescent="0.3">
      <c r="A147" s="660" t="s">
        <v>579</v>
      </c>
      <c r="B147" s="661" t="s">
        <v>580</v>
      </c>
      <c r="C147" s="662" t="s">
        <v>585</v>
      </c>
      <c r="D147" s="663" t="s">
        <v>2846</v>
      </c>
      <c r="E147" s="662" t="s">
        <v>6126</v>
      </c>
      <c r="F147" s="663" t="s">
        <v>6127</v>
      </c>
      <c r="G147" s="662" t="s">
        <v>4841</v>
      </c>
      <c r="H147" s="662" t="s">
        <v>4842</v>
      </c>
      <c r="I147" s="664">
        <v>0.46999999999999981</v>
      </c>
      <c r="J147" s="664">
        <v>12000</v>
      </c>
      <c r="K147" s="665">
        <v>5640</v>
      </c>
    </row>
    <row r="148" spans="1:11" ht="14.4" customHeight="1" x14ac:dyDescent="0.3">
      <c r="A148" s="660" t="s">
        <v>579</v>
      </c>
      <c r="B148" s="661" t="s">
        <v>580</v>
      </c>
      <c r="C148" s="662" t="s">
        <v>585</v>
      </c>
      <c r="D148" s="663" t="s">
        <v>2846</v>
      </c>
      <c r="E148" s="662" t="s">
        <v>6126</v>
      </c>
      <c r="F148" s="663" t="s">
        <v>6127</v>
      </c>
      <c r="G148" s="662" t="s">
        <v>4843</v>
      </c>
      <c r="H148" s="662" t="s">
        <v>4844</v>
      </c>
      <c r="I148" s="664">
        <v>0.47</v>
      </c>
      <c r="J148" s="664">
        <v>1500</v>
      </c>
      <c r="K148" s="665">
        <v>705</v>
      </c>
    </row>
    <row r="149" spans="1:11" ht="14.4" customHeight="1" x14ac:dyDescent="0.3">
      <c r="A149" s="660" t="s">
        <v>579</v>
      </c>
      <c r="B149" s="661" t="s">
        <v>580</v>
      </c>
      <c r="C149" s="662" t="s">
        <v>585</v>
      </c>
      <c r="D149" s="663" t="s">
        <v>2846</v>
      </c>
      <c r="E149" s="662" t="s">
        <v>6126</v>
      </c>
      <c r="F149" s="663" t="s">
        <v>6127</v>
      </c>
      <c r="G149" s="662" t="s">
        <v>4845</v>
      </c>
      <c r="H149" s="662" t="s">
        <v>4846</v>
      </c>
      <c r="I149" s="664">
        <v>4.03</v>
      </c>
      <c r="J149" s="664">
        <v>600</v>
      </c>
      <c r="K149" s="665">
        <v>2418</v>
      </c>
    </row>
    <row r="150" spans="1:11" ht="14.4" customHeight="1" x14ac:dyDescent="0.3">
      <c r="A150" s="660" t="s">
        <v>579</v>
      </c>
      <c r="B150" s="661" t="s">
        <v>580</v>
      </c>
      <c r="C150" s="662" t="s">
        <v>585</v>
      </c>
      <c r="D150" s="663" t="s">
        <v>2846</v>
      </c>
      <c r="E150" s="662" t="s">
        <v>6126</v>
      </c>
      <c r="F150" s="663" t="s">
        <v>6127</v>
      </c>
      <c r="G150" s="662" t="s">
        <v>4847</v>
      </c>
      <c r="H150" s="662" t="s">
        <v>4848</v>
      </c>
      <c r="I150" s="664">
        <v>250.8</v>
      </c>
      <c r="J150" s="664">
        <v>25</v>
      </c>
      <c r="K150" s="665">
        <v>6269.92</v>
      </c>
    </row>
    <row r="151" spans="1:11" ht="14.4" customHeight="1" x14ac:dyDescent="0.3">
      <c r="A151" s="660" t="s">
        <v>579</v>
      </c>
      <c r="B151" s="661" t="s">
        <v>580</v>
      </c>
      <c r="C151" s="662" t="s">
        <v>585</v>
      </c>
      <c r="D151" s="663" t="s">
        <v>2846</v>
      </c>
      <c r="E151" s="662" t="s">
        <v>6126</v>
      </c>
      <c r="F151" s="663" t="s">
        <v>6127</v>
      </c>
      <c r="G151" s="662" t="s">
        <v>4849</v>
      </c>
      <c r="H151" s="662" t="s">
        <v>4850</v>
      </c>
      <c r="I151" s="664">
        <v>43.19</v>
      </c>
      <c r="J151" s="664">
        <v>30</v>
      </c>
      <c r="K151" s="665">
        <v>1295.8</v>
      </c>
    </row>
    <row r="152" spans="1:11" ht="14.4" customHeight="1" x14ac:dyDescent="0.3">
      <c r="A152" s="660" t="s">
        <v>579</v>
      </c>
      <c r="B152" s="661" t="s">
        <v>580</v>
      </c>
      <c r="C152" s="662" t="s">
        <v>585</v>
      </c>
      <c r="D152" s="663" t="s">
        <v>2846</v>
      </c>
      <c r="E152" s="662" t="s">
        <v>6126</v>
      </c>
      <c r="F152" s="663" t="s">
        <v>6127</v>
      </c>
      <c r="G152" s="662" t="s">
        <v>4851</v>
      </c>
      <c r="H152" s="662" t="s">
        <v>4852</v>
      </c>
      <c r="I152" s="664">
        <v>27.84</v>
      </c>
      <c r="J152" s="664">
        <v>50</v>
      </c>
      <c r="K152" s="665">
        <v>1392</v>
      </c>
    </row>
    <row r="153" spans="1:11" ht="14.4" customHeight="1" x14ac:dyDescent="0.3">
      <c r="A153" s="660" t="s">
        <v>579</v>
      </c>
      <c r="B153" s="661" t="s">
        <v>580</v>
      </c>
      <c r="C153" s="662" t="s">
        <v>585</v>
      </c>
      <c r="D153" s="663" t="s">
        <v>2846</v>
      </c>
      <c r="E153" s="662" t="s">
        <v>6126</v>
      </c>
      <c r="F153" s="663" t="s">
        <v>6127</v>
      </c>
      <c r="G153" s="662" t="s">
        <v>4853</v>
      </c>
      <c r="H153" s="662" t="s">
        <v>4854</v>
      </c>
      <c r="I153" s="664">
        <v>61.06</v>
      </c>
      <c r="J153" s="664">
        <v>150</v>
      </c>
      <c r="K153" s="665">
        <v>9158.66</v>
      </c>
    </row>
    <row r="154" spans="1:11" ht="14.4" customHeight="1" x14ac:dyDescent="0.3">
      <c r="A154" s="660" t="s">
        <v>579</v>
      </c>
      <c r="B154" s="661" t="s">
        <v>580</v>
      </c>
      <c r="C154" s="662" t="s">
        <v>585</v>
      </c>
      <c r="D154" s="663" t="s">
        <v>2846</v>
      </c>
      <c r="E154" s="662" t="s">
        <v>6126</v>
      </c>
      <c r="F154" s="663" t="s">
        <v>6127</v>
      </c>
      <c r="G154" s="662" t="s">
        <v>4855</v>
      </c>
      <c r="H154" s="662" t="s">
        <v>4856</v>
      </c>
      <c r="I154" s="664">
        <v>171.095</v>
      </c>
      <c r="J154" s="664">
        <v>6</v>
      </c>
      <c r="K154" s="665">
        <v>1026.5899999999999</v>
      </c>
    </row>
    <row r="155" spans="1:11" ht="14.4" customHeight="1" x14ac:dyDescent="0.3">
      <c r="A155" s="660" t="s">
        <v>579</v>
      </c>
      <c r="B155" s="661" t="s">
        <v>580</v>
      </c>
      <c r="C155" s="662" t="s">
        <v>585</v>
      </c>
      <c r="D155" s="663" t="s">
        <v>2846</v>
      </c>
      <c r="E155" s="662" t="s">
        <v>6126</v>
      </c>
      <c r="F155" s="663" t="s">
        <v>6127</v>
      </c>
      <c r="G155" s="662" t="s">
        <v>4857</v>
      </c>
      <c r="H155" s="662" t="s">
        <v>4858</v>
      </c>
      <c r="I155" s="664">
        <v>25.713333333333335</v>
      </c>
      <c r="J155" s="664">
        <v>150</v>
      </c>
      <c r="K155" s="665">
        <v>3857.06</v>
      </c>
    </row>
    <row r="156" spans="1:11" ht="14.4" customHeight="1" x14ac:dyDescent="0.3">
      <c r="A156" s="660" t="s">
        <v>579</v>
      </c>
      <c r="B156" s="661" t="s">
        <v>580</v>
      </c>
      <c r="C156" s="662" t="s">
        <v>585</v>
      </c>
      <c r="D156" s="663" t="s">
        <v>2846</v>
      </c>
      <c r="E156" s="662" t="s">
        <v>6126</v>
      </c>
      <c r="F156" s="663" t="s">
        <v>6127</v>
      </c>
      <c r="G156" s="662" t="s">
        <v>4859</v>
      </c>
      <c r="H156" s="662" t="s">
        <v>4860</v>
      </c>
      <c r="I156" s="664">
        <v>59.54</v>
      </c>
      <c r="J156" s="664">
        <v>40</v>
      </c>
      <c r="K156" s="665">
        <v>2381.7600000000002</v>
      </c>
    </row>
    <row r="157" spans="1:11" ht="14.4" customHeight="1" x14ac:dyDescent="0.3">
      <c r="A157" s="660" t="s">
        <v>579</v>
      </c>
      <c r="B157" s="661" t="s">
        <v>580</v>
      </c>
      <c r="C157" s="662" t="s">
        <v>585</v>
      </c>
      <c r="D157" s="663" t="s">
        <v>2846</v>
      </c>
      <c r="E157" s="662" t="s">
        <v>6126</v>
      </c>
      <c r="F157" s="663" t="s">
        <v>6127</v>
      </c>
      <c r="G157" s="662" t="s">
        <v>4861</v>
      </c>
      <c r="H157" s="662" t="s">
        <v>4862</v>
      </c>
      <c r="I157" s="664">
        <v>232.32</v>
      </c>
      <c r="J157" s="664">
        <v>10</v>
      </c>
      <c r="K157" s="665">
        <v>2323.1999999999998</v>
      </c>
    </row>
    <row r="158" spans="1:11" ht="14.4" customHeight="1" x14ac:dyDescent="0.3">
      <c r="A158" s="660" t="s">
        <v>579</v>
      </c>
      <c r="B158" s="661" t="s">
        <v>580</v>
      </c>
      <c r="C158" s="662" t="s">
        <v>585</v>
      </c>
      <c r="D158" s="663" t="s">
        <v>2846</v>
      </c>
      <c r="E158" s="662" t="s">
        <v>6126</v>
      </c>
      <c r="F158" s="663" t="s">
        <v>6127</v>
      </c>
      <c r="G158" s="662" t="s">
        <v>4863</v>
      </c>
      <c r="H158" s="662" t="s">
        <v>4864</v>
      </c>
      <c r="I158" s="664">
        <v>48.16</v>
      </c>
      <c r="J158" s="664">
        <v>1</v>
      </c>
      <c r="K158" s="665">
        <v>48.16</v>
      </c>
    </row>
    <row r="159" spans="1:11" ht="14.4" customHeight="1" x14ac:dyDescent="0.3">
      <c r="A159" s="660" t="s">
        <v>579</v>
      </c>
      <c r="B159" s="661" t="s">
        <v>580</v>
      </c>
      <c r="C159" s="662" t="s">
        <v>585</v>
      </c>
      <c r="D159" s="663" t="s">
        <v>2846</v>
      </c>
      <c r="E159" s="662" t="s">
        <v>6126</v>
      </c>
      <c r="F159" s="663" t="s">
        <v>6127</v>
      </c>
      <c r="G159" s="662" t="s">
        <v>4865</v>
      </c>
      <c r="H159" s="662" t="s">
        <v>4866</v>
      </c>
      <c r="I159" s="664">
        <v>9.5949999999999989</v>
      </c>
      <c r="J159" s="664">
        <v>400</v>
      </c>
      <c r="K159" s="665">
        <v>3838</v>
      </c>
    </row>
    <row r="160" spans="1:11" ht="14.4" customHeight="1" x14ac:dyDescent="0.3">
      <c r="A160" s="660" t="s">
        <v>579</v>
      </c>
      <c r="B160" s="661" t="s">
        <v>580</v>
      </c>
      <c r="C160" s="662" t="s">
        <v>585</v>
      </c>
      <c r="D160" s="663" t="s">
        <v>2846</v>
      </c>
      <c r="E160" s="662" t="s">
        <v>6126</v>
      </c>
      <c r="F160" s="663" t="s">
        <v>6127</v>
      </c>
      <c r="G160" s="662" t="s">
        <v>4865</v>
      </c>
      <c r="H160" s="662" t="s">
        <v>4867</v>
      </c>
      <c r="I160" s="664">
        <v>9.6</v>
      </c>
      <c r="J160" s="664">
        <v>400</v>
      </c>
      <c r="K160" s="665">
        <v>3840</v>
      </c>
    </row>
    <row r="161" spans="1:11" ht="14.4" customHeight="1" x14ac:dyDescent="0.3">
      <c r="A161" s="660" t="s">
        <v>579</v>
      </c>
      <c r="B161" s="661" t="s">
        <v>580</v>
      </c>
      <c r="C161" s="662" t="s">
        <v>585</v>
      </c>
      <c r="D161" s="663" t="s">
        <v>2846</v>
      </c>
      <c r="E161" s="662" t="s">
        <v>6126</v>
      </c>
      <c r="F161" s="663" t="s">
        <v>6127</v>
      </c>
      <c r="G161" s="662" t="s">
        <v>4868</v>
      </c>
      <c r="H161" s="662" t="s">
        <v>4869</v>
      </c>
      <c r="I161" s="664">
        <v>23.897500000000001</v>
      </c>
      <c r="J161" s="664">
        <v>550</v>
      </c>
      <c r="K161" s="665">
        <v>13189</v>
      </c>
    </row>
    <row r="162" spans="1:11" ht="14.4" customHeight="1" x14ac:dyDescent="0.3">
      <c r="A162" s="660" t="s">
        <v>579</v>
      </c>
      <c r="B162" s="661" t="s">
        <v>580</v>
      </c>
      <c r="C162" s="662" t="s">
        <v>585</v>
      </c>
      <c r="D162" s="663" t="s">
        <v>2846</v>
      </c>
      <c r="E162" s="662" t="s">
        <v>6126</v>
      </c>
      <c r="F162" s="663" t="s">
        <v>6127</v>
      </c>
      <c r="G162" s="662" t="s">
        <v>4870</v>
      </c>
      <c r="H162" s="662" t="s">
        <v>4871</v>
      </c>
      <c r="I162" s="664">
        <v>23.508571428571429</v>
      </c>
      <c r="J162" s="664">
        <v>450</v>
      </c>
      <c r="K162" s="665">
        <v>10527</v>
      </c>
    </row>
    <row r="163" spans="1:11" ht="14.4" customHeight="1" x14ac:dyDescent="0.3">
      <c r="A163" s="660" t="s">
        <v>579</v>
      </c>
      <c r="B163" s="661" t="s">
        <v>580</v>
      </c>
      <c r="C163" s="662" t="s">
        <v>585</v>
      </c>
      <c r="D163" s="663" t="s">
        <v>2846</v>
      </c>
      <c r="E163" s="662" t="s">
        <v>6126</v>
      </c>
      <c r="F163" s="663" t="s">
        <v>6127</v>
      </c>
      <c r="G163" s="662" t="s">
        <v>4872</v>
      </c>
      <c r="H163" s="662" t="s">
        <v>4873</v>
      </c>
      <c r="I163" s="664">
        <v>9.1999999999999993</v>
      </c>
      <c r="J163" s="664">
        <v>4200</v>
      </c>
      <c r="K163" s="665">
        <v>38640</v>
      </c>
    </row>
    <row r="164" spans="1:11" ht="14.4" customHeight="1" x14ac:dyDescent="0.3">
      <c r="A164" s="660" t="s">
        <v>579</v>
      </c>
      <c r="B164" s="661" t="s">
        <v>580</v>
      </c>
      <c r="C164" s="662" t="s">
        <v>585</v>
      </c>
      <c r="D164" s="663" t="s">
        <v>2846</v>
      </c>
      <c r="E164" s="662" t="s">
        <v>6126</v>
      </c>
      <c r="F164" s="663" t="s">
        <v>6127</v>
      </c>
      <c r="G164" s="662" t="s">
        <v>4874</v>
      </c>
      <c r="H164" s="662" t="s">
        <v>4875</v>
      </c>
      <c r="I164" s="664">
        <v>172.5</v>
      </c>
      <c r="J164" s="664">
        <v>5</v>
      </c>
      <c r="K164" s="665">
        <v>862.5</v>
      </c>
    </row>
    <row r="165" spans="1:11" ht="14.4" customHeight="1" x14ac:dyDescent="0.3">
      <c r="A165" s="660" t="s">
        <v>579</v>
      </c>
      <c r="B165" s="661" t="s">
        <v>580</v>
      </c>
      <c r="C165" s="662" t="s">
        <v>585</v>
      </c>
      <c r="D165" s="663" t="s">
        <v>2846</v>
      </c>
      <c r="E165" s="662" t="s">
        <v>6126</v>
      </c>
      <c r="F165" s="663" t="s">
        <v>6127</v>
      </c>
      <c r="G165" s="662" t="s">
        <v>4876</v>
      </c>
      <c r="H165" s="662" t="s">
        <v>4877</v>
      </c>
      <c r="I165" s="664">
        <v>9.68</v>
      </c>
      <c r="J165" s="664">
        <v>100</v>
      </c>
      <c r="K165" s="665">
        <v>968</v>
      </c>
    </row>
    <row r="166" spans="1:11" ht="14.4" customHeight="1" x14ac:dyDescent="0.3">
      <c r="A166" s="660" t="s">
        <v>579</v>
      </c>
      <c r="B166" s="661" t="s">
        <v>580</v>
      </c>
      <c r="C166" s="662" t="s">
        <v>585</v>
      </c>
      <c r="D166" s="663" t="s">
        <v>2846</v>
      </c>
      <c r="E166" s="662" t="s">
        <v>6126</v>
      </c>
      <c r="F166" s="663" t="s">
        <v>6127</v>
      </c>
      <c r="G166" s="662" t="s">
        <v>4878</v>
      </c>
      <c r="H166" s="662" t="s">
        <v>4879</v>
      </c>
      <c r="I166" s="664">
        <v>124.14</v>
      </c>
      <c r="J166" s="664">
        <v>2</v>
      </c>
      <c r="K166" s="665">
        <v>248.29</v>
      </c>
    </row>
    <row r="167" spans="1:11" ht="14.4" customHeight="1" x14ac:dyDescent="0.3">
      <c r="A167" s="660" t="s">
        <v>579</v>
      </c>
      <c r="B167" s="661" t="s">
        <v>580</v>
      </c>
      <c r="C167" s="662" t="s">
        <v>585</v>
      </c>
      <c r="D167" s="663" t="s">
        <v>2846</v>
      </c>
      <c r="E167" s="662" t="s">
        <v>6126</v>
      </c>
      <c r="F167" s="663" t="s">
        <v>6127</v>
      </c>
      <c r="G167" s="662" t="s">
        <v>4880</v>
      </c>
      <c r="H167" s="662" t="s">
        <v>4881</v>
      </c>
      <c r="I167" s="664">
        <v>232.32</v>
      </c>
      <c r="J167" s="664">
        <v>10</v>
      </c>
      <c r="K167" s="665">
        <v>2323.1999999999998</v>
      </c>
    </row>
    <row r="168" spans="1:11" ht="14.4" customHeight="1" x14ac:dyDescent="0.3">
      <c r="A168" s="660" t="s">
        <v>579</v>
      </c>
      <c r="B168" s="661" t="s">
        <v>580</v>
      </c>
      <c r="C168" s="662" t="s">
        <v>585</v>
      </c>
      <c r="D168" s="663" t="s">
        <v>2846</v>
      </c>
      <c r="E168" s="662" t="s">
        <v>6126</v>
      </c>
      <c r="F168" s="663" t="s">
        <v>6127</v>
      </c>
      <c r="G168" s="662" t="s">
        <v>4882</v>
      </c>
      <c r="H168" s="662" t="s">
        <v>4883</v>
      </c>
      <c r="I168" s="664">
        <v>285.55</v>
      </c>
      <c r="J168" s="664">
        <v>8</v>
      </c>
      <c r="K168" s="665">
        <v>2284.4</v>
      </c>
    </row>
    <row r="169" spans="1:11" ht="14.4" customHeight="1" x14ac:dyDescent="0.3">
      <c r="A169" s="660" t="s">
        <v>579</v>
      </c>
      <c r="B169" s="661" t="s">
        <v>580</v>
      </c>
      <c r="C169" s="662" t="s">
        <v>585</v>
      </c>
      <c r="D169" s="663" t="s">
        <v>2846</v>
      </c>
      <c r="E169" s="662" t="s">
        <v>6126</v>
      </c>
      <c r="F169" s="663" t="s">
        <v>6127</v>
      </c>
      <c r="G169" s="662" t="s">
        <v>4884</v>
      </c>
      <c r="H169" s="662" t="s">
        <v>4885</v>
      </c>
      <c r="I169" s="664">
        <v>9.5</v>
      </c>
      <c r="J169" s="664">
        <v>6</v>
      </c>
      <c r="K169" s="665">
        <v>57</v>
      </c>
    </row>
    <row r="170" spans="1:11" ht="14.4" customHeight="1" x14ac:dyDescent="0.3">
      <c r="A170" s="660" t="s">
        <v>579</v>
      </c>
      <c r="B170" s="661" t="s">
        <v>580</v>
      </c>
      <c r="C170" s="662" t="s">
        <v>585</v>
      </c>
      <c r="D170" s="663" t="s">
        <v>2846</v>
      </c>
      <c r="E170" s="662" t="s">
        <v>6126</v>
      </c>
      <c r="F170" s="663" t="s">
        <v>6127</v>
      </c>
      <c r="G170" s="662" t="s">
        <v>4886</v>
      </c>
      <c r="H170" s="662" t="s">
        <v>4887</v>
      </c>
      <c r="I170" s="664">
        <v>18.39</v>
      </c>
      <c r="J170" s="664">
        <v>12</v>
      </c>
      <c r="K170" s="665">
        <v>220.7</v>
      </c>
    </row>
    <row r="171" spans="1:11" ht="14.4" customHeight="1" x14ac:dyDescent="0.3">
      <c r="A171" s="660" t="s">
        <v>579</v>
      </c>
      <c r="B171" s="661" t="s">
        <v>580</v>
      </c>
      <c r="C171" s="662" t="s">
        <v>585</v>
      </c>
      <c r="D171" s="663" t="s">
        <v>2846</v>
      </c>
      <c r="E171" s="662" t="s">
        <v>6126</v>
      </c>
      <c r="F171" s="663" t="s">
        <v>6127</v>
      </c>
      <c r="G171" s="662" t="s">
        <v>4888</v>
      </c>
      <c r="H171" s="662" t="s">
        <v>4889</v>
      </c>
      <c r="I171" s="664">
        <v>9.5</v>
      </c>
      <c r="J171" s="664">
        <v>3</v>
      </c>
      <c r="K171" s="665">
        <v>28.5</v>
      </c>
    </row>
    <row r="172" spans="1:11" ht="14.4" customHeight="1" x14ac:dyDescent="0.3">
      <c r="A172" s="660" t="s">
        <v>579</v>
      </c>
      <c r="B172" s="661" t="s">
        <v>580</v>
      </c>
      <c r="C172" s="662" t="s">
        <v>585</v>
      </c>
      <c r="D172" s="663" t="s">
        <v>2846</v>
      </c>
      <c r="E172" s="662" t="s">
        <v>6126</v>
      </c>
      <c r="F172" s="663" t="s">
        <v>6127</v>
      </c>
      <c r="G172" s="662" t="s">
        <v>4890</v>
      </c>
      <c r="H172" s="662" t="s">
        <v>4891</v>
      </c>
      <c r="I172" s="664">
        <v>17.059999999999999</v>
      </c>
      <c r="J172" s="664">
        <v>30</v>
      </c>
      <c r="K172" s="665">
        <v>511.85</v>
      </c>
    </row>
    <row r="173" spans="1:11" ht="14.4" customHeight="1" x14ac:dyDescent="0.3">
      <c r="A173" s="660" t="s">
        <v>579</v>
      </c>
      <c r="B173" s="661" t="s">
        <v>580</v>
      </c>
      <c r="C173" s="662" t="s">
        <v>585</v>
      </c>
      <c r="D173" s="663" t="s">
        <v>2846</v>
      </c>
      <c r="E173" s="662" t="s">
        <v>6126</v>
      </c>
      <c r="F173" s="663" t="s">
        <v>6127</v>
      </c>
      <c r="G173" s="662" t="s">
        <v>4892</v>
      </c>
      <c r="H173" s="662" t="s">
        <v>4893</v>
      </c>
      <c r="I173" s="664">
        <v>21.41</v>
      </c>
      <c r="J173" s="664">
        <v>2</v>
      </c>
      <c r="K173" s="665">
        <v>42.82</v>
      </c>
    </row>
    <row r="174" spans="1:11" ht="14.4" customHeight="1" x14ac:dyDescent="0.3">
      <c r="A174" s="660" t="s">
        <v>579</v>
      </c>
      <c r="B174" s="661" t="s">
        <v>580</v>
      </c>
      <c r="C174" s="662" t="s">
        <v>585</v>
      </c>
      <c r="D174" s="663" t="s">
        <v>2846</v>
      </c>
      <c r="E174" s="662" t="s">
        <v>6126</v>
      </c>
      <c r="F174" s="663" t="s">
        <v>6127</v>
      </c>
      <c r="G174" s="662" t="s">
        <v>4894</v>
      </c>
      <c r="H174" s="662" t="s">
        <v>4895</v>
      </c>
      <c r="I174" s="664">
        <v>2311.1</v>
      </c>
      <c r="J174" s="664">
        <v>2</v>
      </c>
      <c r="K174" s="665">
        <v>4622.2</v>
      </c>
    </row>
    <row r="175" spans="1:11" ht="14.4" customHeight="1" x14ac:dyDescent="0.3">
      <c r="A175" s="660" t="s">
        <v>579</v>
      </c>
      <c r="B175" s="661" t="s">
        <v>580</v>
      </c>
      <c r="C175" s="662" t="s">
        <v>585</v>
      </c>
      <c r="D175" s="663" t="s">
        <v>2846</v>
      </c>
      <c r="E175" s="662" t="s">
        <v>6126</v>
      </c>
      <c r="F175" s="663" t="s">
        <v>6127</v>
      </c>
      <c r="G175" s="662" t="s">
        <v>4896</v>
      </c>
      <c r="H175" s="662" t="s">
        <v>4897</v>
      </c>
      <c r="I175" s="664">
        <v>72.84</v>
      </c>
      <c r="J175" s="664">
        <v>50</v>
      </c>
      <c r="K175" s="665">
        <v>3642.1</v>
      </c>
    </row>
    <row r="176" spans="1:11" ht="14.4" customHeight="1" x14ac:dyDescent="0.3">
      <c r="A176" s="660" t="s">
        <v>579</v>
      </c>
      <c r="B176" s="661" t="s">
        <v>580</v>
      </c>
      <c r="C176" s="662" t="s">
        <v>585</v>
      </c>
      <c r="D176" s="663" t="s">
        <v>2846</v>
      </c>
      <c r="E176" s="662" t="s">
        <v>6126</v>
      </c>
      <c r="F176" s="663" t="s">
        <v>6127</v>
      </c>
      <c r="G176" s="662" t="s">
        <v>4898</v>
      </c>
      <c r="H176" s="662" t="s">
        <v>4899</v>
      </c>
      <c r="I176" s="664">
        <v>41.77</v>
      </c>
      <c r="J176" s="664">
        <v>150</v>
      </c>
      <c r="K176" s="665">
        <v>6265.41</v>
      </c>
    </row>
    <row r="177" spans="1:11" ht="14.4" customHeight="1" x14ac:dyDescent="0.3">
      <c r="A177" s="660" t="s">
        <v>579</v>
      </c>
      <c r="B177" s="661" t="s">
        <v>580</v>
      </c>
      <c r="C177" s="662" t="s">
        <v>585</v>
      </c>
      <c r="D177" s="663" t="s">
        <v>2846</v>
      </c>
      <c r="E177" s="662" t="s">
        <v>6126</v>
      </c>
      <c r="F177" s="663" t="s">
        <v>6127</v>
      </c>
      <c r="G177" s="662" t="s">
        <v>4900</v>
      </c>
      <c r="H177" s="662" t="s">
        <v>4901</v>
      </c>
      <c r="I177" s="664">
        <v>1342.05</v>
      </c>
      <c r="J177" s="664">
        <v>2</v>
      </c>
      <c r="K177" s="665">
        <v>2684.1</v>
      </c>
    </row>
    <row r="178" spans="1:11" ht="14.4" customHeight="1" x14ac:dyDescent="0.3">
      <c r="A178" s="660" t="s">
        <v>579</v>
      </c>
      <c r="B178" s="661" t="s">
        <v>580</v>
      </c>
      <c r="C178" s="662" t="s">
        <v>585</v>
      </c>
      <c r="D178" s="663" t="s">
        <v>2846</v>
      </c>
      <c r="E178" s="662" t="s">
        <v>6126</v>
      </c>
      <c r="F178" s="663" t="s">
        <v>6127</v>
      </c>
      <c r="G178" s="662" t="s">
        <v>4902</v>
      </c>
      <c r="H178" s="662" t="s">
        <v>4903</v>
      </c>
      <c r="I178" s="664">
        <v>2311.1</v>
      </c>
      <c r="J178" s="664">
        <v>1</v>
      </c>
      <c r="K178" s="665">
        <v>2311.1</v>
      </c>
    </row>
    <row r="179" spans="1:11" ht="14.4" customHeight="1" x14ac:dyDescent="0.3">
      <c r="A179" s="660" t="s">
        <v>579</v>
      </c>
      <c r="B179" s="661" t="s">
        <v>580</v>
      </c>
      <c r="C179" s="662" t="s">
        <v>585</v>
      </c>
      <c r="D179" s="663" t="s">
        <v>2846</v>
      </c>
      <c r="E179" s="662" t="s">
        <v>6126</v>
      </c>
      <c r="F179" s="663" t="s">
        <v>6127</v>
      </c>
      <c r="G179" s="662" t="s">
        <v>4904</v>
      </c>
      <c r="H179" s="662" t="s">
        <v>4905</v>
      </c>
      <c r="I179" s="664">
        <v>9.32</v>
      </c>
      <c r="J179" s="664">
        <v>100</v>
      </c>
      <c r="K179" s="665">
        <v>931.7</v>
      </c>
    </row>
    <row r="180" spans="1:11" ht="14.4" customHeight="1" x14ac:dyDescent="0.3">
      <c r="A180" s="660" t="s">
        <v>579</v>
      </c>
      <c r="B180" s="661" t="s">
        <v>580</v>
      </c>
      <c r="C180" s="662" t="s">
        <v>585</v>
      </c>
      <c r="D180" s="663" t="s">
        <v>2846</v>
      </c>
      <c r="E180" s="662" t="s">
        <v>6126</v>
      </c>
      <c r="F180" s="663" t="s">
        <v>6127</v>
      </c>
      <c r="G180" s="662" t="s">
        <v>4906</v>
      </c>
      <c r="H180" s="662" t="s">
        <v>4907</v>
      </c>
      <c r="I180" s="664">
        <v>87.6</v>
      </c>
      <c r="J180" s="664">
        <v>20</v>
      </c>
      <c r="K180" s="665">
        <v>1752.1</v>
      </c>
    </row>
    <row r="181" spans="1:11" ht="14.4" customHeight="1" x14ac:dyDescent="0.3">
      <c r="A181" s="660" t="s">
        <v>579</v>
      </c>
      <c r="B181" s="661" t="s">
        <v>580</v>
      </c>
      <c r="C181" s="662" t="s">
        <v>585</v>
      </c>
      <c r="D181" s="663" t="s">
        <v>2846</v>
      </c>
      <c r="E181" s="662" t="s">
        <v>6126</v>
      </c>
      <c r="F181" s="663" t="s">
        <v>6127</v>
      </c>
      <c r="G181" s="662" t="s">
        <v>4908</v>
      </c>
      <c r="H181" s="662" t="s">
        <v>4909</v>
      </c>
      <c r="I181" s="664">
        <v>186.82</v>
      </c>
      <c r="J181" s="664">
        <v>6</v>
      </c>
      <c r="K181" s="665">
        <v>1120.9499999999998</v>
      </c>
    </row>
    <row r="182" spans="1:11" ht="14.4" customHeight="1" x14ac:dyDescent="0.3">
      <c r="A182" s="660" t="s">
        <v>579</v>
      </c>
      <c r="B182" s="661" t="s">
        <v>580</v>
      </c>
      <c r="C182" s="662" t="s">
        <v>585</v>
      </c>
      <c r="D182" s="663" t="s">
        <v>2846</v>
      </c>
      <c r="E182" s="662" t="s">
        <v>6126</v>
      </c>
      <c r="F182" s="663" t="s">
        <v>6127</v>
      </c>
      <c r="G182" s="662" t="s">
        <v>4910</v>
      </c>
      <c r="H182" s="662" t="s">
        <v>4911</v>
      </c>
      <c r="I182" s="664">
        <v>26.01</v>
      </c>
      <c r="J182" s="664">
        <v>80</v>
      </c>
      <c r="K182" s="665">
        <v>2081.1999999999998</v>
      </c>
    </row>
    <row r="183" spans="1:11" ht="14.4" customHeight="1" x14ac:dyDescent="0.3">
      <c r="A183" s="660" t="s">
        <v>579</v>
      </c>
      <c r="B183" s="661" t="s">
        <v>580</v>
      </c>
      <c r="C183" s="662" t="s">
        <v>585</v>
      </c>
      <c r="D183" s="663" t="s">
        <v>2846</v>
      </c>
      <c r="E183" s="662" t="s">
        <v>6128</v>
      </c>
      <c r="F183" s="663" t="s">
        <v>6129</v>
      </c>
      <c r="G183" s="662" t="s">
        <v>4912</v>
      </c>
      <c r="H183" s="662" t="s">
        <v>4913</v>
      </c>
      <c r="I183" s="664">
        <v>8.17</v>
      </c>
      <c r="J183" s="664">
        <v>300</v>
      </c>
      <c r="K183" s="665">
        <v>2451</v>
      </c>
    </row>
    <row r="184" spans="1:11" ht="14.4" customHeight="1" x14ac:dyDescent="0.3">
      <c r="A184" s="660" t="s">
        <v>579</v>
      </c>
      <c r="B184" s="661" t="s">
        <v>580</v>
      </c>
      <c r="C184" s="662" t="s">
        <v>585</v>
      </c>
      <c r="D184" s="663" t="s">
        <v>2846</v>
      </c>
      <c r="E184" s="662" t="s">
        <v>6128</v>
      </c>
      <c r="F184" s="663" t="s">
        <v>6129</v>
      </c>
      <c r="G184" s="662" t="s">
        <v>4912</v>
      </c>
      <c r="H184" s="662" t="s">
        <v>4914</v>
      </c>
      <c r="I184" s="664">
        <v>8.17</v>
      </c>
      <c r="J184" s="664">
        <v>900</v>
      </c>
      <c r="K184" s="665">
        <v>7353</v>
      </c>
    </row>
    <row r="185" spans="1:11" ht="14.4" customHeight="1" x14ac:dyDescent="0.3">
      <c r="A185" s="660" t="s">
        <v>579</v>
      </c>
      <c r="B185" s="661" t="s">
        <v>580</v>
      </c>
      <c r="C185" s="662" t="s">
        <v>585</v>
      </c>
      <c r="D185" s="663" t="s">
        <v>2846</v>
      </c>
      <c r="E185" s="662" t="s">
        <v>6128</v>
      </c>
      <c r="F185" s="663" t="s">
        <v>6129</v>
      </c>
      <c r="G185" s="662" t="s">
        <v>4915</v>
      </c>
      <c r="H185" s="662" t="s">
        <v>4916</v>
      </c>
      <c r="I185" s="664">
        <v>161.17111111111112</v>
      </c>
      <c r="J185" s="664">
        <v>90</v>
      </c>
      <c r="K185" s="665">
        <v>14505.4</v>
      </c>
    </row>
    <row r="186" spans="1:11" ht="14.4" customHeight="1" x14ac:dyDescent="0.3">
      <c r="A186" s="660" t="s">
        <v>579</v>
      </c>
      <c r="B186" s="661" t="s">
        <v>580</v>
      </c>
      <c r="C186" s="662" t="s">
        <v>585</v>
      </c>
      <c r="D186" s="663" t="s">
        <v>2846</v>
      </c>
      <c r="E186" s="662" t="s">
        <v>6128</v>
      </c>
      <c r="F186" s="663" t="s">
        <v>6129</v>
      </c>
      <c r="G186" s="662" t="s">
        <v>4917</v>
      </c>
      <c r="H186" s="662" t="s">
        <v>4918</v>
      </c>
      <c r="I186" s="664">
        <v>12.705</v>
      </c>
      <c r="J186" s="664">
        <v>200</v>
      </c>
      <c r="K186" s="665">
        <v>2541</v>
      </c>
    </row>
    <row r="187" spans="1:11" ht="14.4" customHeight="1" x14ac:dyDescent="0.3">
      <c r="A187" s="660" t="s">
        <v>579</v>
      </c>
      <c r="B187" s="661" t="s">
        <v>580</v>
      </c>
      <c r="C187" s="662" t="s">
        <v>585</v>
      </c>
      <c r="D187" s="663" t="s">
        <v>2846</v>
      </c>
      <c r="E187" s="662" t="s">
        <v>6128</v>
      </c>
      <c r="F187" s="663" t="s">
        <v>6129</v>
      </c>
      <c r="G187" s="662" t="s">
        <v>4919</v>
      </c>
      <c r="H187" s="662" t="s">
        <v>4920</v>
      </c>
      <c r="I187" s="664">
        <v>25.564999999999998</v>
      </c>
      <c r="J187" s="664">
        <v>300</v>
      </c>
      <c r="K187" s="665">
        <v>7669.65</v>
      </c>
    </row>
    <row r="188" spans="1:11" ht="14.4" customHeight="1" x14ac:dyDescent="0.3">
      <c r="A188" s="660" t="s">
        <v>579</v>
      </c>
      <c r="B188" s="661" t="s">
        <v>580</v>
      </c>
      <c r="C188" s="662" t="s">
        <v>585</v>
      </c>
      <c r="D188" s="663" t="s">
        <v>2846</v>
      </c>
      <c r="E188" s="662" t="s">
        <v>6130</v>
      </c>
      <c r="F188" s="663" t="s">
        <v>6131</v>
      </c>
      <c r="G188" s="662" t="s">
        <v>4921</v>
      </c>
      <c r="H188" s="662" t="s">
        <v>4922</v>
      </c>
      <c r="I188" s="664">
        <v>0.3</v>
      </c>
      <c r="J188" s="664">
        <v>600</v>
      </c>
      <c r="K188" s="665">
        <v>180</v>
      </c>
    </row>
    <row r="189" spans="1:11" ht="14.4" customHeight="1" x14ac:dyDescent="0.3">
      <c r="A189" s="660" t="s">
        <v>579</v>
      </c>
      <c r="B189" s="661" t="s">
        <v>580</v>
      </c>
      <c r="C189" s="662" t="s">
        <v>585</v>
      </c>
      <c r="D189" s="663" t="s">
        <v>2846</v>
      </c>
      <c r="E189" s="662" t="s">
        <v>6130</v>
      </c>
      <c r="F189" s="663" t="s">
        <v>6131</v>
      </c>
      <c r="G189" s="662" t="s">
        <v>4923</v>
      </c>
      <c r="H189" s="662" t="s">
        <v>4924</v>
      </c>
      <c r="I189" s="664">
        <v>0.31</v>
      </c>
      <c r="J189" s="664">
        <v>200</v>
      </c>
      <c r="K189" s="665">
        <v>62</v>
      </c>
    </row>
    <row r="190" spans="1:11" ht="14.4" customHeight="1" x14ac:dyDescent="0.3">
      <c r="A190" s="660" t="s">
        <v>579</v>
      </c>
      <c r="B190" s="661" t="s">
        <v>580</v>
      </c>
      <c r="C190" s="662" t="s">
        <v>585</v>
      </c>
      <c r="D190" s="663" t="s">
        <v>2846</v>
      </c>
      <c r="E190" s="662" t="s">
        <v>6130</v>
      </c>
      <c r="F190" s="663" t="s">
        <v>6131</v>
      </c>
      <c r="G190" s="662" t="s">
        <v>4925</v>
      </c>
      <c r="H190" s="662" t="s">
        <v>4926</v>
      </c>
      <c r="I190" s="664">
        <v>0.3</v>
      </c>
      <c r="J190" s="664">
        <v>1300</v>
      </c>
      <c r="K190" s="665">
        <v>390</v>
      </c>
    </row>
    <row r="191" spans="1:11" ht="14.4" customHeight="1" x14ac:dyDescent="0.3">
      <c r="A191" s="660" t="s">
        <v>579</v>
      </c>
      <c r="B191" s="661" t="s">
        <v>580</v>
      </c>
      <c r="C191" s="662" t="s">
        <v>585</v>
      </c>
      <c r="D191" s="663" t="s">
        <v>2846</v>
      </c>
      <c r="E191" s="662" t="s">
        <v>6130</v>
      </c>
      <c r="F191" s="663" t="s">
        <v>6131</v>
      </c>
      <c r="G191" s="662" t="s">
        <v>4925</v>
      </c>
      <c r="H191" s="662" t="s">
        <v>4927</v>
      </c>
      <c r="I191" s="664">
        <v>0.3</v>
      </c>
      <c r="J191" s="664">
        <v>400</v>
      </c>
      <c r="K191" s="665">
        <v>120</v>
      </c>
    </row>
    <row r="192" spans="1:11" ht="14.4" customHeight="1" x14ac:dyDescent="0.3">
      <c r="A192" s="660" t="s">
        <v>579</v>
      </c>
      <c r="B192" s="661" t="s">
        <v>580</v>
      </c>
      <c r="C192" s="662" t="s">
        <v>585</v>
      </c>
      <c r="D192" s="663" t="s">
        <v>2846</v>
      </c>
      <c r="E192" s="662" t="s">
        <v>6130</v>
      </c>
      <c r="F192" s="663" t="s">
        <v>6131</v>
      </c>
      <c r="G192" s="662" t="s">
        <v>4928</v>
      </c>
      <c r="H192" s="662" t="s">
        <v>4929</v>
      </c>
      <c r="I192" s="664">
        <v>0.30499999999999999</v>
      </c>
      <c r="J192" s="664">
        <v>1400</v>
      </c>
      <c r="K192" s="665">
        <v>424</v>
      </c>
    </row>
    <row r="193" spans="1:11" ht="14.4" customHeight="1" x14ac:dyDescent="0.3">
      <c r="A193" s="660" t="s">
        <v>579</v>
      </c>
      <c r="B193" s="661" t="s">
        <v>580</v>
      </c>
      <c r="C193" s="662" t="s">
        <v>585</v>
      </c>
      <c r="D193" s="663" t="s">
        <v>2846</v>
      </c>
      <c r="E193" s="662" t="s">
        <v>6130</v>
      </c>
      <c r="F193" s="663" t="s">
        <v>6131</v>
      </c>
      <c r="G193" s="662" t="s">
        <v>4928</v>
      </c>
      <c r="H193" s="662" t="s">
        <v>4930</v>
      </c>
      <c r="I193" s="664">
        <v>0.30333333333333329</v>
      </c>
      <c r="J193" s="664">
        <v>900</v>
      </c>
      <c r="K193" s="665">
        <v>274</v>
      </c>
    </row>
    <row r="194" spans="1:11" ht="14.4" customHeight="1" x14ac:dyDescent="0.3">
      <c r="A194" s="660" t="s">
        <v>579</v>
      </c>
      <c r="B194" s="661" t="s">
        <v>580</v>
      </c>
      <c r="C194" s="662" t="s">
        <v>585</v>
      </c>
      <c r="D194" s="663" t="s">
        <v>2846</v>
      </c>
      <c r="E194" s="662" t="s">
        <v>6130</v>
      </c>
      <c r="F194" s="663" t="s">
        <v>6131</v>
      </c>
      <c r="G194" s="662" t="s">
        <v>4931</v>
      </c>
      <c r="H194" s="662" t="s">
        <v>4932</v>
      </c>
      <c r="I194" s="664">
        <v>0.48</v>
      </c>
      <c r="J194" s="664">
        <v>400</v>
      </c>
      <c r="K194" s="665">
        <v>192</v>
      </c>
    </row>
    <row r="195" spans="1:11" ht="14.4" customHeight="1" x14ac:dyDescent="0.3">
      <c r="A195" s="660" t="s">
        <v>579</v>
      </c>
      <c r="B195" s="661" t="s">
        <v>580</v>
      </c>
      <c r="C195" s="662" t="s">
        <v>585</v>
      </c>
      <c r="D195" s="663" t="s">
        <v>2846</v>
      </c>
      <c r="E195" s="662" t="s">
        <v>6130</v>
      </c>
      <c r="F195" s="663" t="s">
        <v>6131</v>
      </c>
      <c r="G195" s="662" t="s">
        <v>4933</v>
      </c>
      <c r="H195" s="662" t="s">
        <v>4934</v>
      </c>
      <c r="I195" s="664">
        <v>0.40499999999999997</v>
      </c>
      <c r="J195" s="664">
        <v>6100</v>
      </c>
      <c r="K195" s="665">
        <v>2445</v>
      </c>
    </row>
    <row r="196" spans="1:11" ht="14.4" customHeight="1" x14ac:dyDescent="0.3">
      <c r="A196" s="660" t="s">
        <v>579</v>
      </c>
      <c r="B196" s="661" t="s">
        <v>580</v>
      </c>
      <c r="C196" s="662" t="s">
        <v>585</v>
      </c>
      <c r="D196" s="663" t="s">
        <v>2846</v>
      </c>
      <c r="E196" s="662" t="s">
        <v>6130</v>
      </c>
      <c r="F196" s="663" t="s">
        <v>6131</v>
      </c>
      <c r="G196" s="662" t="s">
        <v>4935</v>
      </c>
      <c r="H196" s="662" t="s">
        <v>4936</v>
      </c>
      <c r="I196" s="664">
        <v>1.7530769230769232</v>
      </c>
      <c r="J196" s="664">
        <v>1600</v>
      </c>
      <c r="K196" s="665">
        <v>2806</v>
      </c>
    </row>
    <row r="197" spans="1:11" ht="14.4" customHeight="1" x14ac:dyDescent="0.3">
      <c r="A197" s="660" t="s">
        <v>579</v>
      </c>
      <c r="B197" s="661" t="s">
        <v>580</v>
      </c>
      <c r="C197" s="662" t="s">
        <v>585</v>
      </c>
      <c r="D197" s="663" t="s">
        <v>2846</v>
      </c>
      <c r="E197" s="662" t="s">
        <v>6132</v>
      </c>
      <c r="F197" s="663" t="s">
        <v>6133</v>
      </c>
      <c r="G197" s="662" t="s">
        <v>4937</v>
      </c>
      <c r="H197" s="662" t="s">
        <v>4938</v>
      </c>
      <c r="I197" s="664">
        <v>7.5</v>
      </c>
      <c r="J197" s="664">
        <v>50</v>
      </c>
      <c r="K197" s="665">
        <v>375</v>
      </c>
    </row>
    <row r="198" spans="1:11" ht="14.4" customHeight="1" x14ac:dyDescent="0.3">
      <c r="A198" s="660" t="s">
        <v>579</v>
      </c>
      <c r="B198" s="661" t="s">
        <v>580</v>
      </c>
      <c r="C198" s="662" t="s">
        <v>585</v>
      </c>
      <c r="D198" s="663" t="s">
        <v>2846</v>
      </c>
      <c r="E198" s="662" t="s">
        <v>6132</v>
      </c>
      <c r="F198" s="663" t="s">
        <v>6133</v>
      </c>
      <c r="G198" s="662" t="s">
        <v>4939</v>
      </c>
      <c r="H198" s="662" t="s">
        <v>4940</v>
      </c>
      <c r="I198" s="664">
        <v>7.5049999999999999</v>
      </c>
      <c r="J198" s="664">
        <v>90</v>
      </c>
      <c r="K198" s="665">
        <v>675.5</v>
      </c>
    </row>
    <row r="199" spans="1:11" ht="14.4" customHeight="1" x14ac:dyDescent="0.3">
      <c r="A199" s="660" t="s">
        <v>579</v>
      </c>
      <c r="B199" s="661" t="s">
        <v>580</v>
      </c>
      <c r="C199" s="662" t="s">
        <v>585</v>
      </c>
      <c r="D199" s="663" t="s">
        <v>2846</v>
      </c>
      <c r="E199" s="662" t="s">
        <v>6132</v>
      </c>
      <c r="F199" s="663" t="s">
        <v>6133</v>
      </c>
      <c r="G199" s="662" t="s">
        <v>4939</v>
      </c>
      <c r="H199" s="662" t="s">
        <v>4941</v>
      </c>
      <c r="I199" s="664">
        <v>7.5</v>
      </c>
      <c r="J199" s="664">
        <v>50</v>
      </c>
      <c r="K199" s="665">
        <v>375</v>
      </c>
    </row>
    <row r="200" spans="1:11" ht="14.4" customHeight="1" x14ac:dyDescent="0.3">
      <c r="A200" s="660" t="s">
        <v>579</v>
      </c>
      <c r="B200" s="661" t="s">
        <v>580</v>
      </c>
      <c r="C200" s="662" t="s">
        <v>585</v>
      </c>
      <c r="D200" s="663" t="s">
        <v>2846</v>
      </c>
      <c r="E200" s="662" t="s">
        <v>6132</v>
      </c>
      <c r="F200" s="663" t="s">
        <v>6133</v>
      </c>
      <c r="G200" s="662" t="s">
        <v>4939</v>
      </c>
      <c r="H200" s="662" t="s">
        <v>4942</v>
      </c>
      <c r="I200" s="664">
        <v>7.5</v>
      </c>
      <c r="J200" s="664">
        <v>160</v>
      </c>
      <c r="K200" s="665">
        <v>1200</v>
      </c>
    </row>
    <row r="201" spans="1:11" ht="14.4" customHeight="1" x14ac:dyDescent="0.3">
      <c r="A201" s="660" t="s">
        <v>579</v>
      </c>
      <c r="B201" s="661" t="s">
        <v>580</v>
      </c>
      <c r="C201" s="662" t="s">
        <v>585</v>
      </c>
      <c r="D201" s="663" t="s">
        <v>2846</v>
      </c>
      <c r="E201" s="662" t="s">
        <v>6132</v>
      </c>
      <c r="F201" s="663" t="s">
        <v>6133</v>
      </c>
      <c r="G201" s="662" t="s">
        <v>4943</v>
      </c>
      <c r="H201" s="662" t="s">
        <v>4944</v>
      </c>
      <c r="I201" s="664">
        <v>7.5</v>
      </c>
      <c r="J201" s="664">
        <v>50</v>
      </c>
      <c r="K201" s="665">
        <v>375</v>
      </c>
    </row>
    <row r="202" spans="1:11" ht="14.4" customHeight="1" x14ac:dyDescent="0.3">
      <c r="A202" s="660" t="s">
        <v>579</v>
      </c>
      <c r="B202" s="661" t="s">
        <v>580</v>
      </c>
      <c r="C202" s="662" t="s">
        <v>585</v>
      </c>
      <c r="D202" s="663" t="s">
        <v>2846</v>
      </c>
      <c r="E202" s="662" t="s">
        <v>6132</v>
      </c>
      <c r="F202" s="663" t="s">
        <v>6133</v>
      </c>
      <c r="G202" s="662" t="s">
        <v>4943</v>
      </c>
      <c r="H202" s="662" t="s">
        <v>4945</v>
      </c>
      <c r="I202" s="664">
        <v>7.503333333333333</v>
      </c>
      <c r="J202" s="664">
        <v>50</v>
      </c>
      <c r="K202" s="665">
        <v>375.5</v>
      </c>
    </row>
    <row r="203" spans="1:11" ht="14.4" customHeight="1" x14ac:dyDescent="0.3">
      <c r="A203" s="660" t="s">
        <v>579</v>
      </c>
      <c r="B203" s="661" t="s">
        <v>580</v>
      </c>
      <c r="C203" s="662" t="s">
        <v>585</v>
      </c>
      <c r="D203" s="663" t="s">
        <v>2846</v>
      </c>
      <c r="E203" s="662" t="s">
        <v>6132</v>
      </c>
      <c r="F203" s="663" t="s">
        <v>6133</v>
      </c>
      <c r="G203" s="662" t="s">
        <v>4946</v>
      </c>
      <c r="H203" s="662" t="s">
        <v>4947</v>
      </c>
      <c r="I203" s="664">
        <v>11.004999999999999</v>
      </c>
      <c r="J203" s="664">
        <v>100</v>
      </c>
      <c r="K203" s="665">
        <v>1100.5</v>
      </c>
    </row>
    <row r="204" spans="1:11" ht="14.4" customHeight="1" x14ac:dyDescent="0.3">
      <c r="A204" s="660" t="s">
        <v>579</v>
      </c>
      <c r="B204" s="661" t="s">
        <v>580</v>
      </c>
      <c r="C204" s="662" t="s">
        <v>585</v>
      </c>
      <c r="D204" s="663" t="s">
        <v>2846</v>
      </c>
      <c r="E204" s="662" t="s">
        <v>6132</v>
      </c>
      <c r="F204" s="663" t="s">
        <v>6133</v>
      </c>
      <c r="G204" s="662" t="s">
        <v>4948</v>
      </c>
      <c r="H204" s="662" t="s">
        <v>4949</v>
      </c>
      <c r="I204" s="664">
        <v>0.77</v>
      </c>
      <c r="J204" s="664">
        <v>1000</v>
      </c>
      <c r="K204" s="665">
        <v>770</v>
      </c>
    </row>
    <row r="205" spans="1:11" ht="14.4" customHeight="1" x14ac:dyDescent="0.3">
      <c r="A205" s="660" t="s">
        <v>579</v>
      </c>
      <c r="B205" s="661" t="s">
        <v>580</v>
      </c>
      <c r="C205" s="662" t="s">
        <v>585</v>
      </c>
      <c r="D205" s="663" t="s">
        <v>2846</v>
      </c>
      <c r="E205" s="662" t="s">
        <v>6132</v>
      </c>
      <c r="F205" s="663" t="s">
        <v>6133</v>
      </c>
      <c r="G205" s="662" t="s">
        <v>4950</v>
      </c>
      <c r="H205" s="662" t="s">
        <v>4951</v>
      </c>
      <c r="I205" s="664">
        <v>0.77200000000000002</v>
      </c>
      <c r="J205" s="664">
        <v>22700</v>
      </c>
      <c r="K205" s="665">
        <v>17549</v>
      </c>
    </row>
    <row r="206" spans="1:11" ht="14.4" customHeight="1" x14ac:dyDescent="0.3">
      <c r="A206" s="660" t="s">
        <v>579</v>
      </c>
      <c r="B206" s="661" t="s">
        <v>580</v>
      </c>
      <c r="C206" s="662" t="s">
        <v>585</v>
      </c>
      <c r="D206" s="663" t="s">
        <v>2846</v>
      </c>
      <c r="E206" s="662" t="s">
        <v>6132</v>
      </c>
      <c r="F206" s="663" t="s">
        <v>6133</v>
      </c>
      <c r="G206" s="662" t="s">
        <v>4952</v>
      </c>
      <c r="H206" s="662" t="s">
        <v>4953</v>
      </c>
      <c r="I206" s="664">
        <v>0.77500000000000002</v>
      </c>
      <c r="J206" s="664">
        <v>1000</v>
      </c>
      <c r="K206" s="665">
        <v>775</v>
      </c>
    </row>
    <row r="207" spans="1:11" ht="14.4" customHeight="1" x14ac:dyDescent="0.3">
      <c r="A207" s="660" t="s">
        <v>579</v>
      </c>
      <c r="B207" s="661" t="s">
        <v>580</v>
      </c>
      <c r="C207" s="662" t="s">
        <v>585</v>
      </c>
      <c r="D207" s="663" t="s">
        <v>2846</v>
      </c>
      <c r="E207" s="662" t="s">
        <v>6132</v>
      </c>
      <c r="F207" s="663" t="s">
        <v>6133</v>
      </c>
      <c r="G207" s="662" t="s">
        <v>4954</v>
      </c>
      <c r="H207" s="662" t="s">
        <v>4955</v>
      </c>
      <c r="I207" s="664">
        <v>0.71</v>
      </c>
      <c r="J207" s="664">
        <v>14000</v>
      </c>
      <c r="K207" s="665">
        <v>9940</v>
      </c>
    </row>
    <row r="208" spans="1:11" ht="14.4" customHeight="1" x14ac:dyDescent="0.3">
      <c r="A208" s="660" t="s">
        <v>579</v>
      </c>
      <c r="B208" s="661" t="s">
        <v>580</v>
      </c>
      <c r="C208" s="662" t="s">
        <v>585</v>
      </c>
      <c r="D208" s="663" t="s">
        <v>2846</v>
      </c>
      <c r="E208" s="662" t="s">
        <v>6132</v>
      </c>
      <c r="F208" s="663" t="s">
        <v>6133</v>
      </c>
      <c r="G208" s="662" t="s">
        <v>4954</v>
      </c>
      <c r="H208" s="662" t="s">
        <v>4956</v>
      </c>
      <c r="I208" s="664">
        <v>0.71</v>
      </c>
      <c r="J208" s="664">
        <v>35000</v>
      </c>
      <c r="K208" s="665">
        <v>24850</v>
      </c>
    </row>
    <row r="209" spans="1:11" ht="14.4" customHeight="1" x14ac:dyDescent="0.3">
      <c r="A209" s="660" t="s">
        <v>579</v>
      </c>
      <c r="B209" s="661" t="s">
        <v>580</v>
      </c>
      <c r="C209" s="662" t="s">
        <v>585</v>
      </c>
      <c r="D209" s="663" t="s">
        <v>2846</v>
      </c>
      <c r="E209" s="662" t="s">
        <v>6132</v>
      </c>
      <c r="F209" s="663" t="s">
        <v>6133</v>
      </c>
      <c r="G209" s="662" t="s">
        <v>4957</v>
      </c>
      <c r="H209" s="662" t="s">
        <v>4958</v>
      </c>
      <c r="I209" s="664">
        <v>0.71</v>
      </c>
      <c r="J209" s="664">
        <v>1000</v>
      </c>
      <c r="K209" s="665">
        <v>710</v>
      </c>
    </row>
    <row r="210" spans="1:11" ht="14.4" customHeight="1" x14ac:dyDescent="0.3">
      <c r="A210" s="660" t="s">
        <v>579</v>
      </c>
      <c r="B210" s="661" t="s">
        <v>580</v>
      </c>
      <c r="C210" s="662" t="s">
        <v>585</v>
      </c>
      <c r="D210" s="663" t="s">
        <v>2846</v>
      </c>
      <c r="E210" s="662" t="s">
        <v>6132</v>
      </c>
      <c r="F210" s="663" t="s">
        <v>6133</v>
      </c>
      <c r="G210" s="662" t="s">
        <v>4957</v>
      </c>
      <c r="H210" s="662" t="s">
        <v>4959</v>
      </c>
      <c r="I210" s="664">
        <v>0.71</v>
      </c>
      <c r="J210" s="664">
        <v>1800</v>
      </c>
      <c r="K210" s="665">
        <v>1278</v>
      </c>
    </row>
    <row r="211" spans="1:11" ht="14.4" customHeight="1" x14ac:dyDescent="0.3">
      <c r="A211" s="660" t="s">
        <v>579</v>
      </c>
      <c r="B211" s="661" t="s">
        <v>580</v>
      </c>
      <c r="C211" s="662" t="s">
        <v>585</v>
      </c>
      <c r="D211" s="663" t="s">
        <v>2846</v>
      </c>
      <c r="E211" s="662" t="s">
        <v>6132</v>
      </c>
      <c r="F211" s="663" t="s">
        <v>6133</v>
      </c>
      <c r="G211" s="662" t="s">
        <v>4960</v>
      </c>
      <c r="H211" s="662" t="s">
        <v>4961</v>
      </c>
      <c r="I211" s="664">
        <v>0.71</v>
      </c>
      <c r="J211" s="664">
        <v>1600</v>
      </c>
      <c r="K211" s="665">
        <v>1136</v>
      </c>
    </row>
    <row r="212" spans="1:11" ht="14.4" customHeight="1" x14ac:dyDescent="0.3">
      <c r="A212" s="660" t="s">
        <v>579</v>
      </c>
      <c r="B212" s="661" t="s">
        <v>580</v>
      </c>
      <c r="C212" s="662" t="s">
        <v>585</v>
      </c>
      <c r="D212" s="663" t="s">
        <v>2846</v>
      </c>
      <c r="E212" s="662" t="s">
        <v>6132</v>
      </c>
      <c r="F212" s="663" t="s">
        <v>6133</v>
      </c>
      <c r="G212" s="662" t="s">
        <v>4960</v>
      </c>
      <c r="H212" s="662" t="s">
        <v>4962</v>
      </c>
      <c r="I212" s="664">
        <v>0.71</v>
      </c>
      <c r="J212" s="664">
        <v>1200</v>
      </c>
      <c r="K212" s="665">
        <v>852</v>
      </c>
    </row>
    <row r="213" spans="1:11" ht="14.4" customHeight="1" x14ac:dyDescent="0.3">
      <c r="A213" s="660" t="s">
        <v>579</v>
      </c>
      <c r="B213" s="661" t="s">
        <v>580</v>
      </c>
      <c r="C213" s="662" t="s">
        <v>585</v>
      </c>
      <c r="D213" s="663" t="s">
        <v>2846</v>
      </c>
      <c r="E213" s="662" t="s">
        <v>6134</v>
      </c>
      <c r="F213" s="663" t="s">
        <v>6135</v>
      </c>
      <c r="G213" s="662" t="s">
        <v>4963</v>
      </c>
      <c r="H213" s="662" t="s">
        <v>4964</v>
      </c>
      <c r="I213" s="664">
        <v>139.44000000000003</v>
      </c>
      <c r="J213" s="664">
        <v>65</v>
      </c>
      <c r="K213" s="665">
        <v>9063.57</v>
      </c>
    </row>
    <row r="214" spans="1:11" ht="14.4" customHeight="1" x14ac:dyDescent="0.3">
      <c r="A214" s="660" t="s">
        <v>579</v>
      </c>
      <c r="B214" s="661" t="s">
        <v>580</v>
      </c>
      <c r="C214" s="662" t="s">
        <v>585</v>
      </c>
      <c r="D214" s="663" t="s">
        <v>2846</v>
      </c>
      <c r="E214" s="662" t="s">
        <v>6134</v>
      </c>
      <c r="F214" s="663" t="s">
        <v>6135</v>
      </c>
      <c r="G214" s="662" t="s">
        <v>4965</v>
      </c>
      <c r="H214" s="662" t="s">
        <v>4966</v>
      </c>
      <c r="I214" s="664">
        <v>139.43571428571431</v>
      </c>
      <c r="J214" s="664">
        <v>65</v>
      </c>
      <c r="K214" s="665">
        <v>9063.27</v>
      </c>
    </row>
    <row r="215" spans="1:11" ht="14.4" customHeight="1" x14ac:dyDescent="0.3">
      <c r="A215" s="660" t="s">
        <v>579</v>
      </c>
      <c r="B215" s="661" t="s">
        <v>580</v>
      </c>
      <c r="C215" s="662" t="s">
        <v>585</v>
      </c>
      <c r="D215" s="663" t="s">
        <v>2846</v>
      </c>
      <c r="E215" s="662" t="s">
        <v>6134</v>
      </c>
      <c r="F215" s="663" t="s">
        <v>6135</v>
      </c>
      <c r="G215" s="662" t="s">
        <v>4967</v>
      </c>
      <c r="H215" s="662" t="s">
        <v>4968</v>
      </c>
      <c r="I215" s="664">
        <v>11.650000000000002</v>
      </c>
      <c r="J215" s="664">
        <v>90</v>
      </c>
      <c r="K215" s="665">
        <v>1048.74</v>
      </c>
    </row>
    <row r="216" spans="1:11" ht="14.4" customHeight="1" x14ac:dyDescent="0.3">
      <c r="A216" s="660" t="s">
        <v>579</v>
      </c>
      <c r="B216" s="661" t="s">
        <v>580</v>
      </c>
      <c r="C216" s="662" t="s">
        <v>585</v>
      </c>
      <c r="D216" s="663" t="s">
        <v>2846</v>
      </c>
      <c r="E216" s="662" t="s">
        <v>6134</v>
      </c>
      <c r="F216" s="663" t="s">
        <v>6135</v>
      </c>
      <c r="G216" s="662" t="s">
        <v>4969</v>
      </c>
      <c r="H216" s="662" t="s">
        <v>4970</v>
      </c>
      <c r="I216" s="664">
        <v>152.46</v>
      </c>
      <c r="J216" s="664">
        <v>6</v>
      </c>
      <c r="K216" s="665">
        <v>914.76</v>
      </c>
    </row>
    <row r="217" spans="1:11" ht="14.4" customHeight="1" x14ac:dyDescent="0.3">
      <c r="A217" s="660" t="s">
        <v>579</v>
      </c>
      <c r="B217" s="661" t="s">
        <v>580</v>
      </c>
      <c r="C217" s="662" t="s">
        <v>590</v>
      </c>
      <c r="D217" s="663" t="s">
        <v>2847</v>
      </c>
      <c r="E217" s="662" t="s">
        <v>6124</v>
      </c>
      <c r="F217" s="663" t="s">
        <v>6125</v>
      </c>
      <c r="G217" s="662" t="s">
        <v>4577</v>
      </c>
      <c r="H217" s="662" t="s">
        <v>4578</v>
      </c>
      <c r="I217" s="664">
        <v>27.480833333333337</v>
      </c>
      <c r="J217" s="664">
        <v>78</v>
      </c>
      <c r="K217" s="665">
        <v>2143.2299999999996</v>
      </c>
    </row>
    <row r="218" spans="1:11" ht="14.4" customHeight="1" x14ac:dyDescent="0.3">
      <c r="A218" s="660" t="s">
        <v>579</v>
      </c>
      <c r="B218" s="661" t="s">
        <v>580</v>
      </c>
      <c r="C218" s="662" t="s">
        <v>590</v>
      </c>
      <c r="D218" s="663" t="s">
        <v>2847</v>
      </c>
      <c r="E218" s="662" t="s">
        <v>6124</v>
      </c>
      <c r="F218" s="663" t="s">
        <v>6125</v>
      </c>
      <c r="G218" s="662" t="s">
        <v>4579</v>
      </c>
      <c r="H218" s="662" t="s">
        <v>4580</v>
      </c>
      <c r="I218" s="664">
        <v>3.96</v>
      </c>
      <c r="J218" s="664">
        <v>100</v>
      </c>
      <c r="K218" s="665">
        <v>396</v>
      </c>
    </row>
    <row r="219" spans="1:11" ht="14.4" customHeight="1" x14ac:dyDescent="0.3">
      <c r="A219" s="660" t="s">
        <v>579</v>
      </c>
      <c r="B219" s="661" t="s">
        <v>580</v>
      </c>
      <c r="C219" s="662" t="s">
        <v>590</v>
      </c>
      <c r="D219" s="663" t="s">
        <v>2847</v>
      </c>
      <c r="E219" s="662" t="s">
        <v>6124</v>
      </c>
      <c r="F219" s="663" t="s">
        <v>6125</v>
      </c>
      <c r="G219" s="662" t="s">
        <v>4581</v>
      </c>
      <c r="H219" s="662" t="s">
        <v>4582</v>
      </c>
      <c r="I219" s="664">
        <v>5.98</v>
      </c>
      <c r="J219" s="664">
        <v>100</v>
      </c>
      <c r="K219" s="665">
        <v>598</v>
      </c>
    </row>
    <row r="220" spans="1:11" ht="14.4" customHeight="1" x14ac:dyDescent="0.3">
      <c r="A220" s="660" t="s">
        <v>579</v>
      </c>
      <c r="B220" s="661" t="s">
        <v>580</v>
      </c>
      <c r="C220" s="662" t="s">
        <v>590</v>
      </c>
      <c r="D220" s="663" t="s">
        <v>2847</v>
      </c>
      <c r="E220" s="662" t="s">
        <v>6124</v>
      </c>
      <c r="F220" s="663" t="s">
        <v>6125</v>
      </c>
      <c r="G220" s="662" t="s">
        <v>4596</v>
      </c>
      <c r="H220" s="662" t="s">
        <v>4597</v>
      </c>
      <c r="I220" s="664">
        <v>61.21</v>
      </c>
      <c r="J220" s="664">
        <v>1</v>
      </c>
      <c r="K220" s="665">
        <v>61.21</v>
      </c>
    </row>
    <row r="221" spans="1:11" ht="14.4" customHeight="1" x14ac:dyDescent="0.3">
      <c r="A221" s="660" t="s">
        <v>579</v>
      </c>
      <c r="B221" s="661" t="s">
        <v>580</v>
      </c>
      <c r="C221" s="662" t="s">
        <v>590</v>
      </c>
      <c r="D221" s="663" t="s">
        <v>2847</v>
      </c>
      <c r="E221" s="662" t="s">
        <v>6124</v>
      </c>
      <c r="F221" s="663" t="s">
        <v>6125</v>
      </c>
      <c r="G221" s="662" t="s">
        <v>4598</v>
      </c>
      <c r="H221" s="662" t="s">
        <v>4599</v>
      </c>
      <c r="I221" s="664">
        <v>22.14</v>
      </c>
      <c r="J221" s="664">
        <v>25</v>
      </c>
      <c r="K221" s="665">
        <v>553.5</v>
      </c>
    </row>
    <row r="222" spans="1:11" ht="14.4" customHeight="1" x14ac:dyDescent="0.3">
      <c r="A222" s="660" t="s">
        <v>579</v>
      </c>
      <c r="B222" s="661" t="s">
        <v>580</v>
      </c>
      <c r="C222" s="662" t="s">
        <v>590</v>
      </c>
      <c r="D222" s="663" t="s">
        <v>2847</v>
      </c>
      <c r="E222" s="662" t="s">
        <v>6124</v>
      </c>
      <c r="F222" s="663" t="s">
        <v>6125</v>
      </c>
      <c r="G222" s="662" t="s">
        <v>4600</v>
      </c>
      <c r="H222" s="662" t="s">
        <v>4601</v>
      </c>
      <c r="I222" s="664">
        <v>30.17</v>
      </c>
      <c r="J222" s="664">
        <v>10</v>
      </c>
      <c r="K222" s="665">
        <v>301.7</v>
      </c>
    </row>
    <row r="223" spans="1:11" ht="14.4" customHeight="1" x14ac:dyDescent="0.3">
      <c r="A223" s="660" t="s">
        <v>579</v>
      </c>
      <c r="B223" s="661" t="s">
        <v>580</v>
      </c>
      <c r="C223" s="662" t="s">
        <v>590</v>
      </c>
      <c r="D223" s="663" t="s">
        <v>2847</v>
      </c>
      <c r="E223" s="662" t="s">
        <v>6124</v>
      </c>
      <c r="F223" s="663" t="s">
        <v>6125</v>
      </c>
      <c r="G223" s="662" t="s">
        <v>4602</v>
      </c>
      <c r="H223" s="662" t="s">
        <v>4603</v>
      </c>
      <c r="I223" s="664">
        <v>1.38</v>
      </c>
      <c r="J223" s="664">
        <v>75</v>
      </c>
      <c r="K223" s="665">
        <v>103.5</v>
      </c>
    </row>
    <row r="224" spans="1:11" ht="14.4" customHeight="1" x14ac:dyDescent="0.3">
      <c r="A224" s="660" t="s">
        <v>579</v>
      </c>
      <c r="B224" s="661" t="s">
        <v>580</v>
      </c>
      <c r="C224" s="662" t="s">
        <v>590</v>
      </c>
      <c r="D224" s="663" t="s">
        <v>2847</v>
      </c>
      <c r="E224" s="662" t="s">
        <v>6124</v>
      </c>
      <c r="F224" s="663" t="s">
        <v>6125</v>
      </c>
      <c r="G224" s="662" t="s">
        <v>4606</v>
      </c>
      <c r="H224" s="662" t="s">
        <v>4607</v>
      </c>
      <c r="I224" s="664">
        <v>0.59999999999999987</v>
      </c>
      <c r="J224" s="664">
        <v>950</v>
      </c>
      <c r="K224" s="665">
        <v>570</v>
      </c>
    </row>
    <row r="225" spans="1:11" ht="14.4" customHeight="1" x14ac:dyDescent="0.3">
      <c r="A225" s="660" t="s">
        <v>579</v>
      </c>
      <c r="B225" s="661" t="s">
        <v>580</v>
      </c>
      <c r="C225" s="662" t="s">
        <v>590</v>
      </c>
      <c r="D225" s="663" t="s">
        <v>2847</v>
      </c>
      <c r="E225" s="662" t="s">
        <v>6124</v>
      </c>
      <c r="F225" s="663" t="s">
        <v>6125</v>
      </c>
      <c r="G225" s="662" t="s">
        <v>4616</v>
      </c>
      <c r="H225" s="662" t="s">
        <v>4617</v>
      </c>
      <c r="I225" s="664">
        <v>27.954999999999998</v>
      </c>
      <c r="J225" s="664">
        <v>3</v>
      </c>
      <c r="K225" s="665">
        <v>83.85</v>
      </c>
    </row>
    <row r="226" spans="1:11" ht="14.4" customHeight="1" x14ac:dyDescent="0.3">
      <c r="A226" s="660" t="s">
        <v>579</v>
      </c>
      <c r="B226" s="661" t="s">
        <v>580</v>
      </c>
      <c r="C226" s="662" t="s">
        <v>590</v>
      </c>
      <c r="D226" s="663" t="s">
        <v>2847</v>
      </c>
      <c r="E226" s="662" t="s">
        <v>6124</v>
      </c>
      <c r="F226" s="663" t="s">
        <v>6125</v>
      </c>
      <c r="G226" s="662" t="s">
        <v>4636</v>
      </c>
      <c r="H226" s="662" t="s">
        <v>4637</v>
      </c>
      <c r="I226" s="664">
        <v>26.37</v>
      </c>
      <c r="J226" s="664">
        <v>36</v>
      </c>
      <c r="K226" s="665">
        <v>949.31999999999994</v>
      </c>
    </row>
    <row r="227" spans="1:11" ht="14.4" customHeight="1" x14ac:dyDescent="0.3">
      <c r="A227" s="660" t="s">
        <v>579</v>
      </c>
      <c r="B227" s="661" t="s">
        <v>580</v>
      </c>
      <c r="C227" s="662" t="s">
        <v>590</v>
      </c>
      <c r="D227" s="663" t="s">
        <v>2847</v>
      </c>
      <c r="E227" s="662" t="s">
        <v>6124</v>
      </c>
      <c r="F227" s="663" t="s">
        <v>6125</v>
      </c>
      <c r="G227" s="662" t="s">
        <v>4640</v>
      </c>
      <c r="H227" s="662" t="s">
        <v>4641</v>
      </c>
      <c r="I227" s="664">
        <v>0.85499999999999998</v>
      </c>
      <c r="J227" s="664">
        <v>70</v>
      </c>
      <c r="K227" s="665">
        <v>59.7</v>
      </c>
    </row>
    <row r="228" spans="1:11" ht="14.4" customHeight="1" x14ac:dyDescent="0.3">
      <c r="A228" s="660" t="s">
        <v>579</v>
      </c>
      <c r="B228" s="661" t="s">
        <v>580</v>
      </c>
      <c r="C228" s="662" t="s">
        <v>590</v>
      </c>
      <c r="D228" s="663" t="s">
        <v>2847</v>
      </c>
      <c r="E228" s="662" t="s">
        <v>6124</v>
      </c>
      <c r="F228" s="663" t="s">
        <v>6125</v>
      </c>
      <c r="G228" s="662" t="s">
        <v>4640</v>
      </c>
      <c r="H228" s="662" t="s">
        <v>4642</v>
      </c>
      <c r="I228" s="664">
        <v>0.85</v>
      </c>
      <c r="J228" s="664">
        <v>20</v>
      </c>
      <c r="K228" s="665">
        <v>17</v>
      </c>
    </row>
    <row r="229" spans="1:11" ht="14.4" customHeight="1" x14ac:dyDescent="0.3">
      <c r="A229" s="660" t="s">
        <v>579</v>
      </c>
      <c r="B229" s="661" t="s">
        <v>580</v>
      </c>
      <c r="C229" s="662" t="s">
        <v>590</v>
      </c>
      <c r="D229" s="663" t="s">
        <v>2847</v>
      </c>
      <c r="E229" s="662" t="s">
        <v>6124</v>
      </c>
      <c r="F229" s="663" t="s">
        <v>6125</v>
      </c>
      <c r="G229" s="662" t="s">
        <v>4643</v>
      </c>
      <c r="H229" s="662" t="s">
        <v>4644</v>
      </c>
      <c r="I229" s="664">
        <v>1.5175000000000001</v>
      </c>
      <c r="J229" s="664">
        <v>126</v>
      </c>
      <c r="K229" s="665">
        <v>191.26999999999998</v>
      </c>
    </row>
    <row r="230" spans="1:11" ht="14.4" customHeight="1" x14ac:dyDescent="0.3">
      <c r="A230" s="660" t="s">
        <v>579</v>
      </c>
      <c r="B230" s="661" t="s">
        <v>580</v>
      </c>
      <c r="C230" s="662" t="s">
        <v>590</v>
      </c>
      <c r="D230" s="663" t="s">
        <v>2847</v>
      </c>
      <c r="E230" s="662" t="s">
        <v>6124</v>
      </c>
      <c r="F230" s="663" t="s">
        <v>6125</v>
      </c>
      <c r="G230" s="662" t="s">
        <v>4971</v>
      </c>
      <c r="H230" s="662" t="s">
        <v>4972</v>
      </c>
      <c r="I230" s="664">
        <v>26.01</v>
      </c>
      <c r="J230" s="664">
        <v>30</v>
      </c>
      <c r="K230" s="665">
        <v>780.44999999999993</v>
      </c>
    </row>
    <row r="231" spans="1:11" ht="14.4" customHeight="1" x14ac:dyDescent="0.3">
      <c r="A231" s="660" t="s">
        <v>579</v>
      </c>
      <c r="B231" s="661" t="s">
        <v>580</v>
      </c>
      <c r="C231" s="662" t="s">
        <v>590</v>
      </c>
      <c r="D231" s="663" t="s">
        <v>2847</v>
      </c>
      <c r="E231" s="662" t="s">
        <v>6126</v>
      </c>
      <c r="F231" s="663" t="s">
        <v>6127</v>
      </c>
      <c r="G231" s="662" t="s">
        <v>4730</v>
      </c>
      <c r="H231" s="662" t="s">
        <v>4731</v>
      </c>
      <c r="I231" s="664">
        <v>0.42</v>
      </c>
      <c r="J231" s="664">
        <v>100</v>
      </c>
      <c r="K231" s="665">
        <v>42</v>
      </c>
    </row>
    <row r="232" spans="1:11" ht="14.4" customHeight="1" x14ac:dyDescent="0.3">
      <c r="A232" s="660" t="s">
        <v>579</v>
      </c>
      <c r="B232" s="661" t="s">
        <v>580</v>
      </c>
      <c r="C232" s="662" t="s">
        <v>590</v>
      </c>
      <c r="D232" s="663" t="s">
        <v>2847</v>
      </c>
      <c r="E232" s="662" t="s">
        <v>6126</v>
      </c>
      <c r="F232" s="663" t="s">
        <v>6127</v>
      </c>
      <c r="G232" s="662" t="s">
        <v>4732</v>
      </c>
      <c r="H232" s="662" t="s">
        <v>4733</v>
      </c>
      <c r="I232" s="664">
        <v>0.67</v>
      </c>
      <c r="J232" s="664">
        <v>100</v>
      </c>
      <c r="K232" s="665">
        <v>67</v>
      </c>
    </row>
    <row r="233" spans="1:11" ht="14.4" customHeight="1" x14ac:dyDescent="0.3">
      <c r="A233" s="660" t="s">
        <v>579</v>
      </c>
      <c r="B233" s="661" t="s">
        <v>580</v>
      </c>
      <c r="C233" s="662" t="s">
        <v>590</v>
      </c>
      <c r="D233" s="663" t="s">
        <v>2847</v>
      </c>
      <c r="E233" s="662" t="s">
        <v>6126</v>
      </c>
      <c r="F233" s="663" t="s">
        <v>6127</v>
      </c>
      <c r="G233" s="662" t="s">
        <v>4973</v>
      </c>
      <c r="H233" s="662" t="s">
        <v>4974</v>
      </c>
      <c r="I233" s="664">
        <v>2.78</v>
      </c>
      <c r="J233" s="664">
        <v>330</v>
      </c>
      <c r="K233" s="665">
        <v>917.4</v>
      </c>
    </row>
    <row r="234" spans="1:11" ht="14.4" customHeight="1" x14ac:dyDescent="0.3">
      <c r="A234" s="660" t="s">
        <v>579</v>
      </c>
      <c r="B234" s="661" t="s">
        <v>580</v>
      </c>
      <c r="C234" s="662" t="s">
        <v>590</v>
      </c>
      <c r="D234" s="663" t="s">
        <v>2847</v>
      </c>
      <c r="E234" s="662" t="s">
        <v>6126</v>
      </c>
      <c r="F234" s="663" t="s">
        <v>6127</v>
      </c>
      <c r="G234" s="662" t="s">
        <v>4753</v>
      </c>
      <c r="H234" s="662" t="s">
        <v>4754</v>
      </c>
      <c r="I234" s="664">
        <v>75.02</v>
      </c>
      <c r="J234" s="664">
        <v>1</v>
      </c>
      <c r="K234" s="665">
        <v>75.02</v>
      </c>
    </row>
    <row r="235" spans="1:11" ht="14.4" customHeight="1" x14ac:dyDescent="0.3">
      <c r="A235" s="660" t="s">
        <v>579</v>
      </c>
      <c r="B235" s="661" t="s">
        <v>580</v>
      </c>
      <c r="C235" s="662" t="s">
        <v>590</v>
      </c>
      <c r="D235" s="663" t="s">
        <v>2847</v>
      </c>
      <c r="E235" s="662" t="s">
        <v>6126</v>
      </c>
      <c r="F235" s="663" t="s">
        <v>6127</v>
      </c>
      <c r="G235" s="662" t="s">
        <v>4755</v>
      </c>
      <c r="H235" s="662" t="s">
        <v>4756</v>
      </c>
      <c r="I235" s="664">
        <v>75.02</v>
      </c>
      <c r="J235" s="664">
        <v>1</v>
      </c>
      <c r="K235" s="665">
        <v>75.02</v>
      </c>
    </row>
    <row r="236" spans="1:11" ht="14.4" customHeight="1" x14ac:dyDescent="0.3">
      <c r="A236" s="660" t="s">
        <v>579</v>
      </c>
      <c r="B236" s="661" t="s">
        <v>580</v>
      </c>
      <c r="C236" s="662" t="s">
        <v>590</v>
      </c>
      <c r="D236" s="663" t="s">
        <v>2847</v>
      </c>
      <c r="E236" s="662" t="s">
        <v>6126</v>
      </c>
      <c r="F236" s="663" t="s">
        <v>6127</v>
      </c>
      <c r="G236" s="662" t="s">
        <v>4765</v>
      </c>
      <c r="H236" s="662" t="s">
        <v>4766</v>
      </c>
      <c r="I236" s="664">
        <v>1.8627272727272726</v>
      </c>
      <c r="J236" s="664">
        <v>800</v>
      </c>
      <c r="K236" s="665">
        <v>1487.5</v>
      </c>
    </row>
    <row r="237" spans="1:11" ht="14.4" customHeight="1" x14ac:dyDescent="0.3">
      <c r="A237" s="660" t="s">
        <v>579</v>
      </c>
      <c r="B237" s="661" t="s">
        <v>580</v>
      </c>
      <c r="C237" s="662" t="s">
        <v>590</v>
      </c>
      <c r="D237" s="663" t="s">
        <v>2847</v>
      </c>
      <c r="E237" s="662" t="s">
        <v>6126</v>
      </c>
      <c r="F237" s="663" t="s">
        <v>6127</v>
      </c>
      <c r="G237" s="662" t="s">
        <v>4767</v>
      </c>
      <c r="H237" s="662" t="s">
        <v>4768</v>
      </c>
      <c r="I237" s="664">
        <v>1.8000000000000003</v>
      </c>
      <c r="J237" s="664">
        <v>550</v>
      </c>
      <c r="K237" s="665">
        <v>990</v>
      </c>
    </row>
    <row r="238" spans="1:11" ht="14.4" customHeight="1" x14ac:dyDescent="0.3">
      <c r="A238" s="660" t="s">
        <v>579</v>
      </c>
      <c r="B238" s="661" t="s">
        <v>580</v>
      </c>
      <c r="C238" s="662" t="s">
        <v>590</v>
      </c>
      <c r="D238" s="663" t="s">
        <v>2847</v>
      </c>
      <c r="E238" s="662" t="s">
        <v>6126</v>
      </c>
      <c r="F238" s="663" t="s">
        <v>6127</v>
      </c>
      <c r="G238" s="662" t="s">
        <v>4769</v>
      </c>
      <c r="H238" s="662" t="s">
        <v>4770</v>
      </c>
      <c r="I238" s="664">
        <v>2.9463636363636367</v>
      </c>
      <c r="J238" s="664">
        <v>800</v>
      </c>
      <c r="K238" s="665">
        <v>2353.5</v>
      </c>
    </row>
    <row r="239" spans="1:11" ht="14.4" customHeight="1" x14ac:dyDescent="0.3">
      <c r="A239" s="660" t="s">
        <v>579</v>
      </c>
      <c r="B239" s="661" t="s">
        <v>580</v>
      </c>
      <c r="C239" s="662" t="s">
        <v>590</v>
      </c>
      <c r="D239" s="663" t="s">
        <v>2847</v>
      </c>
      <c r="E239" s="662" t="s">
        <v>6126</v>
      </c>
      <c r="F239" s="663" t="s">
        <v>6127</v>
      </c>
      <c r="G239" s="662" t="s">
        <v>4975</v>
      </c>
      <c r="H239" s="662" t="s">
        <v>4976</v>
      </c>
      <c r="I239" s="664">
        <v>1.85</v>
      </c>
      <c r="J239" s="664">
        <v>450</v>
      </c>
      <c r="K239" s="665">
        <v>836</v>
      </c>
    </row>
    <row r="240" spans="1:11" ht="14.4" customHeight="1" x14ac:dyDescent="0.3">
      <c r="A240" s="660" t="s">
        <v>579</v>
      </c>
      <c r="B240" s="661" t="s">
        <v>580</v>
      </c>
      <c r="C240" s="662" t="s">
        <v>590</v>
      </c>
      <c r="D240" s="663" t="s">
        <v>2847</v>
      </c>
      <c r="E240" s="662" t="s">
        <v>6126</v>
      </c>
      <c r="F240" s="663" t="s">
        <v>6127</v>
      </c>
      <c r="G240" s="662" t="s">
        <v>4773</v>
      </c>
      <c r="H240" s="662" t="s">
        <v>4774</v>
      </c>
      <c r="I240" s="664">
        <v>9.9999999999999985E-3</v>
      </c>
      <c r="J240" s="664">
        <v>1000</v>
      </c>
      <c r="K240" s="665">
        <v>10</v>
      </c>
    </row>
    <row r="241" spans="1:11" ht="14.4" customHeight="1" x14ac:dyDescent="0.3">
      <c r="A241" s="660" t="s">
        <v>579</v>
      </c>
      <c r="B241" s="661" t="s">
        <v>580</v>
      </c>
      <c r="C241" s="662" t="s">
        <v>590</v>
      </c>
      <c r="D241" s="663" t="s">
        <v>2847</v>
      </c>
      <c r="E241" s="662" t="s">
        <v>6126</v>
      </c>
      <c r="F241" s="663" t="s">
        <v>6127</v>
      </c>
      <c r="G241" s="662" t="s">
        <v>4777</v>
      </c>
      <c r="H241" s="662" t="s">
        <v>4778</v>
      </c>
      <c r="I241" s="664">
        <v>2.0744444444444445</v>
      </c>
      <c r="J241" s="664">
        <v>650</v>
      </c>
      <c r="K241" s="665">
        <v>1351.5</v>
      </c>
    </row>
    <row r="242" spans="1:11" ht="14.4" customHeight="1" x14ac:dyDescent="0.3">
      <c r="A242" s="660" t="s">
        <v>579</v>
      </c>
      <c r="B242" s="661" t="s">
        <v>580</v>
      </c>
      <c r="C242" s="662" t="s">
        <v>590</v>
      </c>
      <c r="D242" s="663" t="s">
        <v>2847</v>
      </c>
      <c r="E242" s="662" t="s">
        <v>6126</v>
      </c>
      <c r="F242" s="663" t="s">
        <v>6127</v>
      </c>
      <c r="G242" s="662" t="s">
        <v>4789</v>
      </c>
      <c r="H242" s="662" t="s">
        <v>4790</v>
      </c>
      <c r="I242" s="664">
        <v>2.8574999999999999</v>
      </c>
      <c r="J242" s="664">
        <v>90</v>
      </c>
      <c r="K242" s="665">
        <v>257.09999999999997</v>
      </c>
    </row>
    <row r="243" spans="1:11" ht="14.4" customHeight="1" x14ac:dyDescent="0.3">
      <c r="A243" s="660" t="s">
        <v>579</v>
      </c>
      <c r="B243" s="661" t="s">
        <v>580</v>
      </c>
      <c r="C243" s="662" t="s">
        <v>590</v>
      </c>
      <c r="D243" s="663" t="s">
        <v>2847</v>
      </c>
      <c r="E243" s="662" t="s">
        <v>6126</v>
      </c>
      <c r="F243" s="663" t="s">
        <v>6127</v>
      </c>
      <c r="G243" s="662" t="s">
        <v>4977</v>
      </c>
      <c r="H243" s="662" t="s">
        <v>4978</v>
      </c>
      <c r="I243" s="664">
        <v>17.98</v>
      </c>
      <c r="J243" s="664">
        <v>50</v>
      </c>
      <c r="K243" s="665">
        <v>899</v>
      </c>
    </row>
    <row r="244" spans="1:11" ht="14.4" customHeight="1" x14ac:dyDescent="0.3">
      <c r="A244" s="660" t="s">
        <v>579</v>
      </c>
      <c r="B244" s="661" t="s">
        <v>580</v>
      </c>
      <c r="C244" s="662" t="s">
        <v>590</v>
      </c>
      <c r="D244" s="663" t="s">
        <v>2847</v>
      </c>
      <c r="E244" s="662" t="s">
        <v>6126</v>
      </c>
      <c r="F244" s="663" t="s">
        <v>6127</v>
      </c>
      <c r="G244" s="662" t="s">
        <v>4820</v>
      </c>
      <c r="H244" s="662" t="s">
        <v>4821</v>
      </c>
      <c r="I244" s="664">
        <v>12.1</v>
      </c>
      <c r="J244" s="664">
        <v>10</v>
      </c>
      <c r="K244" s="665">
        <v>121</v>
      </c>
    </row>
    <row r="245" spans="1:11" ht="14.4" customHeight="1" x14ac:dyDescent="0.3">
      <c r="A245" s="660" t="s">
        <v>579</v>
      </c>
      <c r="B245" s="661" t="s">
        <v>580</v>
      </c>
      <c r="C245" s="662" t="s">
        <v>590</v>
      </c>
      <c r="D245" s="663" t="s">
        <v>2847</v>
      </c>
      <c r="E245" s="662" t="s">
        <v>6126</v>
      </c>
      <c r="F245" s="663" t="s">
        <v>6127</v>
      </c>
      <c r="G245" s="662" t="s">
        <v>4827</v>
      </c>
      <c r="H245" s="662" t="s">
        <v>4828</v>
      </c>
      <c r="I245" s="664">
        <v>5.21</v>
      </c>
      <c r="J245" s="664">
        <v>10</v>
      </c>
      <c r="K245" s="665">
        <v>52.1</v>
      </c>
    </row>
    <row r="246" spans="1:11" ht="14.4" customHeight="1" x14ac:dyDescent="0.3">
      <c r="A246" s="660" t="s">
        <v>579</v>
      </c>
      <c r="B246" s="661" t="s">
        <v>580</v>
      </c>
      <c r="C246" s="662" t="s">
        <v>590</v>
      </c>
      <c r="D246" s="663" t="s">
        <v>2847</v>
      </c>
      <c r="E246" s="662" t="s">
        <v>6126</v>
      </c>
      <c r="F246" s="663" t="s">
        <v>6127</v>
      </c>
      <c r="G246" s="662" t="s">
        <v>4979</v>
      </c>
      <c r="H246" s="662" t="s">
        <v>4980</v>
      </c>
      <c r="I246" s="664">
        <v>17.98</v>
      </c>
      <c r="J246" s="664">
        <v>50</v>
      </c>
      <c r="K246" s="665">
        <v>899.03</v>
      </c>
    </row>
    <row r="247" spans="1:11" ht="14.4" customHeight="1" x14ac:dyDescent="0.3">
      <c r="A247" s="660" t="s">
        <v>579</v>
      </c>
      <c r="B247" s="661" t="s">
        <v>580</v>
      </c>
      <c r="C247" s="662" t="s">
        <v>590</v>
      </c>
      <c r="D247" s="663" t="s">
        <v>2847</v>
      </c>
      <c r="E247" s="662" t="s">
        <v>6126</v>
      </c>
      <c r="F247" s="663" t="s">
        <v>6127</v>
      </c>
      <c r="G247" s="662" t="s">
        <v>4981</v>
      </c>
      <c r="H247" s="662" t="s">
        <v>4982</v>
      </c>
      <c r="I247" s="664">
        <v>75</v>
      </c>
      <c r="J247" s="664">
        <v>1</v>
      </c>
      <c r="K247" s="665">
        <v>75</v>
      </c>
    </row>
    <row r="248" spans="1:11" ht="14.4" customHeight="1" x14ac:dyDescent="0.3">
      <c r="A248" s="660" t="s">
        <v>579</v>
      </c>
      <c r="B248" s="661" t="s">
        <v>580</v>
      </c>
      <c r="C248" s="662" t="s">
        <v>590</v>
      </c>
      <c r="D248" s="663" t="s">
        <v>2847</v>
      </c>
      <c r="E248" s="662" t="s">
        <v>6126</v>
      </c>
      <c r="F248" s="663" t="s">
        <v>6127</v>
      </c>
      <c r="G248" s="662" t="s">
        <v>4872</v>
      </c>
      <c r="H248" s="662" t="s">
        <v>4873</v>
      </c>
      <c r="I248" s="664">
        <v>9.2000000000000011</v>
      </c>
      <c r="J248" s="664">
        <v>400</v>
      </c>
      <c r="K248" s="665">
        <v>3680</v>
      </c>
    </row>
    <row r="249" spans="1:11" ht="14.4" customHeight="1" x14ac:dyDescent="0.3">
      <c r="A249" s="660" t="s">
        <v>579</v>
      </c>
      <c r="B249" s="661" t="s">
        <v>580</v>
      </c>
      <c r="C249" s="662" t="s">
        <v>590</v>
      </c>
      <c r="D249" s="663" t="s">
        <v>2847</v>
      </c>
      <c r="E249" s="662" t="s">
        <v>6126</v>
      </c>
      <c r="F249" s="663" t="s">
        <v>6127</v>
      </c>
      <c r="G249" s="662" t="s">
        <v>4983</v>
      </c>
      <c r="H249" s="662" t="s">
        <v>4984</v>
      </c>
      <c r="I249" s="664">
        <v>9.5</v>
      </c>
      <c r="J249" s="664">
        <v>1</v>
      </c>
      <c r="K249" s="665">
        <v>9.5</v>
      </c>
    </row>
    <row r="250" spans="1:11" ht="14.4" customHeight="1" x14ac:dyDescent="0.3">
      <c r="A250" s="660" t="s">
        <v>579</v>
      </c>
      <c r="B250" s="661" t="s">
        <v>580</v>
      </c>
      <c r="C250" s="662" t="s">
        <v>590</v>
      </c>
      <c r="D250" s="663" t="s">
        <v>2847</v>
      </c>
      <c r="E250" s="662" t="s">
        <v>6126</v>
      </c>
      <c r="F250" s="663" t="s">
        <v>6127</v>
      </c>
      <c r="G250" s="662" t="s">
        <v>4884</v>
      </c>
      <c r="H250" s="662" t="s">
        <v>4885</v>
      </c>
      <c r="I250" s="664">
        <v>9.5</v>
      </c>
      <c r="J250" s="664">
        <v>1</v>
      </c>
      <c r="K250" s="665">
        <v>9.5</v>
      </c>
    </row>
    <row r="251" spans="1:11" ht="14.4" customHeight="1" x14ac:dyDescent="0.3">
      <c r="A251" s="660" t="s">
        <v>579</v>
      </c>
      <c r="B251" s="661" t="s">
        <v>580</v>
      </c>
      <c r="C251" s="662" t="s">
        <v>590</v>
      </c>
      <c r="D251" s="663" t="s">
        <v>2847</v>
      </c>
      <c r="E251" s="662" t="s">
        <v>6126</v>
      </c>
      <c r="F251" s="663" t="s">
        <v>6127</v>
      </c>
      <c r="G251" s="662" t="s">
        <v>4888</v>
      </c>
      <c r="H251" s="662" t="s">
        <v>4889</v>
      </c>
      <c r="I251" s="664">
        <v>9.5</v>
      </c>
      <c r="J251" s="664">
        <v>1</v>
      </c>
      <c r="K251" s="665">
        <v>9.5</v>
      </c>
    </row>
    <row r="252" spans="1:11" ht="14.4" customHeight="1" x14ac:dyDescent="0.3">
      <c r="A252" s="660" t="s">
        <v>579</v>
      </c>
      <c r="B252" s="661" t="s">
        <v>580</v>
      </c>
      <c r="C252" s="662" t="s">
        <v>590</v>
      </c>
      <c r="D252" s="663" t="s">
        <v>2847</v>
      </c>
      <c r="E252" s="662" t="s">
        <v>6130</v>
      </c>
      <c r="F252" s="663" t="s">
        <v>6131</v>
      </c>
      <c r="G252" s="662" t="s">
        <v>4925</v>
      </c>
      <c r="H252" s="662" t="s">
        <v>4927</v>
      </c>
      <c r="I252" s="664">
        <v>0.30499999999999999</v>
      </c>
      <c r="J252" s="664">
        <v>200</v>
      </c>
      <c r="K252" s="665">
        <v>61</v>
      </c>
    </row>
    <row r="253" spans="1:11" ht="14.4" customHeight="1" x14ac:dyDescent="0.3">
      <c r="A253" s="660" t="s">
        <v>579</v>
      </c>
      <c r="B253" s="661" t="s">
        <v>580</v>
      </c>
      <c r="C253" s="662" t="s">
        <v>590</v>
      </c>
      <c r="D253" s="663" t="s">
        <v>2847</v>
      </c>
      <c r="E253" s="662" t="s">
        <v>6130</v>
      </c>
      <c r="F253" s="663" t="s">
        <v>6131</v>
      </c>
      <c r="G253" s="662" t="s">
        <v>4933</v>
      </c>
      <c r="H253" s="662" t="s">
        <v>4934</v>
      </c>
      <c r="I253" s="664">
        <v>0.48</v>
      </c>
      <c r="J253" s="664">
        <v>100</v>
      </c>
      <c r="K253" s="665">
        <v>48</v>
      </c>
    </row>
    <row r="254" spans="1:11" ht="14.4" customHeight="1" x14ac:dyDescent="0.3">
      <c r="A254" s="660" t="s">
        <v>579</v>
      </c>
      <c r="B254" s="661" t="s">
        <v>580</v>
      </c>
      <c r="C254" s="662" t="s">
        <v>590</v>
      </c>
      <c r="D254" s="663" t="s">
        <v>2847</v>
      </c>
      <c r="E254" s="662" t="s">
        <v>6130</v>
      </c>
      <c r="F254" s="663" t="s">
        <v>6131</v>
      </c>
      <c r="G254" s="662" t="s">
        <v>4935</v>
      </c>
      <c r="H254" s="662" t="s">
        <v>4936</v>
      </c>
      <c r="I254" s="664">
        <v>1.7528571428571429</v>
      </c>
      <c r="J254" s="664">
        <v>700</v>
      </c>
      <c r="K254" s="665">
        <v>1227</v>
      </c>
    </row>
    <row r="255" spans="1:11" ht="14.4" customHeight="1" x14ac:dyDescent="0.3">
      <c r="A255" s="660" t="s">
        <v>579</v>
      </c>
      <c r="B255" s="661" t="s">
        <v>580</v>
      </c>
      <c r="C255" s="662" t="s">
        <v>590</v>
      </c>
      <c r="D255" s="663" t="s">
        <v>2847</v>
      </c>
      <c r="E255" s="662" t="s">
        <v>6132</v>
      </c>
      <c r="F255" s="663" t="s">
        <v>6133</v>
      </c>
      <c r="G255" s="662" t="s">
        <v>4948</v>
      </c>
      <c r="H255" s="662" t="s">
        <v>4949</v>
      </c>
      <c r="I255" s="664">
        <v>0.77</v>
      </c>
      <c r="J255" s="664">
        <v>100</v>
      </c>
      <c r="K255" s="665">
        <v>77</v>
      </c>
    </row>
    <row r="256" spans="1:11" ht="14.4" customHeight="1" x14ac:dyDescent="0.3">
      <c r="A256" s="660" t="s">
        <v>579</v>
      </c>
      <c r="B256" s="661" t="s">
        <v>580</v>
      </c>
      <c r="C256" s="662" t="s">
        <v>590</v>
      </c>
      <c r="D256" s="663" t="s">
        <v>2847</v>
      </c>
      <c r="E256" s="662" t="s">
        <v>6132</v>
      </c>
      <c r="F256" s="663" t="s">
        <v>6133</v>
      </c>
      <c r="G256" s="662" t="s">
        <v>4952</v>
      </c>
      <c r="H256" s="662" t="s">
        <v>4953</v>
      </c>
      <c r="I256" s="664">
        <v>0.78</v>
      </c>
      <c r="J256" s="664">
        <v>100</v>
      </c>
      <c r="K256" s="665">
        <v>78</v>
      </c>
    </row>
    <row r="257" spans="1:11" ht="14.4" customHeight="1" x14ac:dyDescent="0.3">
      <c r="A257" s="660" t="s">
        <v>579</v>
      </c>
      <c r="B257" s="661" t="s">
        <v>580</v>
      </c>
      <c r="C257" s="662" t="s">
        <v>590</v>
      </c>
      <c r="D257" s="663" t="s">
        <v>2847</v>
      </c>
      <c r="E257" s="662" t="s">
        <v>6132</v>
      </c>
      <c r="F257" s="663" t="s">
        <v>6133</v>
      </c>
      <c r="G257" s="662" t="s">
        <v>4957</v>
      </c>
      <c r="H257" s="662" t="s">
        <v>4958</v>
      </c>
      <c r="I257" s="664">
        <v>0.71</v>
      </c>
      <c r="J257" s="664">
        <v>400</v>
      </c>
      <c r="K257" s="665">
        <v>284</v>
      </c>
    </row>
    <row r="258" spans="1:11" ht="14.4" customHeight="1" x14ac:dyDescent="0.3">
      <c r="A258" s="660" t="s">
        <v>579</v>
      </c>
      <c r="B258" s="661" t="s">
        <v>580</v>
      </c>
      <c r="C258" s="662" t="s">
        <v>590</v>
      </c>
      <c r="D258" s="663" t="s">
        <v>2847</v>
      </c>
      <c r="E258" s="662" t="s">
        <v>6132</v>
      </c>
      <c r="F258" s="663" t="s">
        <v>6133</v>
      </c>
      <c r="G258" s="662" t="s">
        <v>4957</v>
      </c>
      <c r="H258" s="662" t="s">
        <v>4959</v>
      </c>
      <c r="I258" s="664">
        <v>0.71</v>
      </c>
      <c r="J258" s="664">
        <v>600</v>
      </c>
      <c r="K258" s="665">
        <v>426</v>
      </c>
    </row>
    <row r="259" spans="1:11" ht="14.4" customHeight="1" x14ac:dyDescent="0.3">
      <c r="A259" s="660" t="s">
        <v>579</v>
      </c>
      <c r="B259" s="661" t="s">
        <v>580</v>
      </c>
      <c r="C259" s="662" t="s">
        <v>590</v>
      </c>
      <c r="D259" s="663" t="s">
        <v>2847</v>
      </c>
      <c r="E259" s="662" t="s">
        <v>6132</v>
      </c>
      <c r="F259" s="663" t="s">
        <v>6133</v>
      </c>
      <c r="G259" s="662" t="s">
        <v>4960</v>
      </c>
      <c r="H259" s="662" t="s">
        <v>4961</v>
      </c>
      <c r="I259" s="664">
        <v>0.71</v>
      </c>
      <c r="J259" s="664">
        <v>400</v>
      </c>
      <c r="K259" s="665">
        <v>284</v>
      </c>
    </row>
    <row r="260" spans="1:11" ht="14.4" customHeight="1" x14ac:dyDescent="0.3">
      <c r="A260" s="660" t="s">
        <v>579</v>
      </c>
      <c r="B260" s="661" t="s">
        <v>580</v>
      </c>
      <c r="C260" s="662" t="s">
        <v>590</v>
      </c>
      <c r="D260" s="663" t="s">
        <v>2847</v>
      </c>
      <c r="E260" s="662" t="s">
        <v>6132</v>
      </c>
      <c r="F260" s="663" t="s">
        <v>6133</v>
      </c>
      <c r="G260" s="662" t="s">
        <v>4960</v>
      </c>
      <c r="H260" s="662" t="s">
        <v>4962</v>
      </c>
      <c r="I260" s="664">
        <v>0.71</v>
      </c>
      <c r="J260" s="664">
        <v>800</v>
      </c>
      <c r="K260" s="665">
        <v>568</v>
      </c>
    </row>
    <row r="261" spans="1:11" ht="14.4" customHeight="1" x14ac:dyDescent="0.3">
      <c r="A261" s="660" t="s">
        <v>579</v>
      </c>
      <c r="B261" s="661" t="s">
        <v>580</v>
      </c>
      <c r="C261" s="662" t="s">
        <v>593</v>
      </c>
      <c r="D261" s="663" t="s">
        <v>2848</v>
      </c>
      <c r="E261" s="662" t="s">
        <v>6124</v>
      </c>
      <c r="F261" s="663" t="s">
        <v>6125</v>
      </c>
      <c r="G261" s="662" t="s">
        <v>4565</v>
      </c>
      <c r="H261" s="662" t="s">
        <v>4566</v>
      </c>
      <c r="I261" s="664">
        <v>0.39857142857142863</v>
      </c>
      <c r="J261" s="664">
        <v>2250</v>
      </c>
      <c r="K261" s="665">
        <v>880.5</v>
      </c>
    </row>
    <row r="262" spans="1:11" ht="14.4" customHeight="1" x14ac:dyDescent="0.3">
      <c r="A262" s="660" t="s">
        <v>579</v>
      </c>
      <c r="B262" s="661" t="s">
        <v>580</v>
      </c>
      <c r="C262" s="662" t="s">
        <v>593</v>
      </c>
      <c r="D262" s="663" t="s">
        <v>2848</v>
      </c>
      <c r="E262" s="662" t="s">
        <v>6124</v>
      </c>
      <c r="F262" s="663" t="s">
        <v>6125</v>
      </c>
      <c r="G262" s="662" t="s">
        <v>4985</v>
      </c>
      <c r="H262" s="662" t="s">
        <v>4986</v>
      </c>
      <c r="I262" s="664">
        <v>5.73</v>
      </c>
      <c r="J262" s="664">
        <v>90</v>
      </c>
      <c r="K262" s="665">
        <v>515.70000000000005</v>
      </c>
    </row>
    <row r="263" spans="1:11" ht="14.4" customHeight="1" x14ac:dyDescent="0.3">
      <c r="A263" s="660" t="s">
        <v>579</v>
      </c>
      <c r="B263" s="661" t="s">
        <v>580</v>
      </c>
      <c r="C263" s="662" t="s">
        <v>593</v>
      </c>
      <c r="D263" s="663" t="s">
        <v>2848</v>
      </c>
      <c r="E263" s="662" t="s">
        <v>6124</v>
      </c>
      <c r="F263" s="663" t="s">
        <v>6125</v>
      </c>
      <c r="G263" s="662" t="s">
        <v>4987</v>
      </c>
      <c r="H263" s="662" t="s">
        <v>4988</v>
      </c>
      <c r="I263" s="664">
        <v>4.3</v>
      </c>
      <c r="J263" s="664">
        <v>72</v>
      </c>
      <c r="K263" s="665">
        <v>309.60000000000002</v>
      </c>
    </row>
    <row r="264" spans="1:11" ht="14.4" customHeight="1" x14ac:dyDescent="0.3">
      <c r="A264" s="660" t="s">
        <v>579</v>
      </c>
      <c r="B264" s="661" t="s">
        <v>580</v>
      </c>
      <c r="C264" s="662" t="s">
        <v>593</v>
      </c>
      <c r="D264" s="663" t="s">
        <v>2848</v>
      </c>
      <c r="E264" s="662" t="s">
        <v>6124</v>
      </c>
      <c r="F264" s="663" t="s">
        <v>6125</v>
      </c>
      <c r="G264" s="662" t="s">
        <v>4567</v>
      </c>
      <c r="H264" s="662" t="s">
        <v>4568</v>
      </c>
      <c r="I264" s="664">
        <v>34.695</v>
      </c>
      <c r="J264" s="664">
        <v>24</v>
      </c>
      <c r="K264" s="665">
        <v>832.59</v>
      </c>
    </row>
    <row r="265" spans="1:11" ht="14.4" customHeight="1" x14ac:dyDescent="0.3">
      <c r="A265" s="660" t="s">
        <v>579</v>
      </c>
      <c r="B265" s="661" t="s">
        <v>580</v>
      </c>
      <c r="C265" s="662" t="s">
        <v>593</v>
      </c>
      <c r="D265" s="663" t="s">
        <v>2848</v>
      </c>
      <c r="E265" s="662" t="s">
        <v>6124</v>
      </c>
      <c r="F265" s="663" t="s">
        <v>6125</v>
      </c>
      <c r="G265" s="662" t="s">
        <v>4989</v>
      </c>
      <c r="H265" s="662" t="s">
        <v>4990</v>
      </c>
      <c r="I265" s="664">
        <v>73.209999999999994</v>
      </c>
      <c r="J265" s="664">
        <v>20</v>
      </c>
      <c r="K265" s="665">
        <v>1464.3</v>
      </c>
    </row>
    <row r="266" spans="1:11" ht="14.4" customHeight="1" x14ac:dyDescent="0.3">
      <c r="A266" s="660" t="s">
        <v>579</v>
      </c>
      <c r="B266" s="661" t="s">
        <v>580</v>
      </c>
      <c r="C266" s="662" t="s">
        <v>593</v>
      </c>
      <c r="D266" s="663" t="s">
        <v>2848</v>
      </c>
      <c r="E266" s="662" t="s">
        <v>6124</v>
      </c>
      <c r="F266" s="663" t="s">
        <v>6125</v>
      </c>
      <c r="G266" s="662" t="s">
        <v>4569</v>
      </c>
      <c r="H266" s="662" t="s">
        <v>4570</v>
      </c>
      <c r="I266" s="664">
        <v>2.4066666666666667</v>
      </c>
      <c r="J266" s="664">
        <v>60</v>
      </c>
      <c r="K266" s="665">
        <v>144.39999999999998</v>
      </c>
    </row>
    <row r="267" spans="1:11" ht="14.4" customHeight="1" x14ac:dyDescent="0.3">
      <c r="A267" s="660" t="s">
        <v>579</v>
      </c>
      <c r="B267" s="661" t="s">
        <v>580</v>
      </c>
      <c r="C267" s="662" t="s">
        <v>593</v>
      </c>
      <c r="D267" s="663" t="s">
        <v>2848</v>
      </c>
      <c r="E267" s="662" t="s">
        <v>6124</v>
      </c>
      <c r="F267" s="663" t="s">
        <v>6125</v>
      </c>
      <c r="G267" s="662" t="s">
        <v>4571</v>
      </c>
      <c r="H267" s="662" t="s">
        <v>4572</v>
      </c>
      <c r="I267" s="664">
        <v>3.7850000000000001</v>
      </c>
      <c r="J267" s="664">
        <v>80</v>
      </c>
      <c r="K267" s="665">
        <v>302.79999999999995</v>
      </c>
    </row>
    <row r="268" spans="1:11" ht="14.4" customHeight="1" x14ac:dyDescent="0.3">
      <c r="A268" s="660" t="s">
        <v>579</v>
      </c>
      <c r="B268" s="661" t="s">
        <v>580</v>
      </c>
      <c r="C268" s="662" t="s">
        <v>593</v>
      </c>
      <c r="D268" s="663" t="s">
        <v>2848</v>
      </c>
      <c r="E268" s="662" t="s">
        <v>6124</v>
      </c>
      <c r="F268" s="663" t="s">
        <v>6125</v>
      </c>
      <c r="G268" s="662" t="s">
        <v>4573</v>
      </c>
      <c r="H268" s="662" t="s">
        <v>4574</v>
      </c>
      <c r="I268" s="664">
        <v>139.52000000000001</v>
      </c>
      <c r="J268" s="664">
        <v>30</v>
      </c>
      <c r="K268" s="665">
        <v>4185.57</v>
      </c>
    </row>
    <row r="269" spans="1:11" ht="14.4" customHeight="1" x14ac:dyDescent="0.3">
      <c r="A269" s="660" t="s">
        <v>579</v>
      </c>
      <c r="B269" s="661" t="s">
        <v>580</v>
      </c>
      <c r="C269" s="662" t="s">
        <v>593</v>
      </c>
      <c r="D269" s="663" t="s">
        <v>2848</v>
      </c>
      <c r="E269" s="662" t="s">
        <v>6124</v>
      </c>
      <c r="F269" s="663" t="s">
        <v>6125</v>
      </c>
      <c r="G269" s="662" t="s">
        <v>4991</v>
      </c>
      <c r="H269" s="662" t="s">
        <v>4992</v>
      </c>
      <c r="I269" s="664">
        <v>1.84</v>
      </c>
      <c r="J269" s="664">
        <v>10</v>
      </c>
      <c r="K269" s="665">
        <v>18.399999999999999</v>
      </c>
    </row>
    <row r="270" spans="1:11" ht="14.4" customHeight="1" x14ac:dyDescent="0.3">
      <c r="A270" s="660" t="s">
        <v>579</v>
      </c>
      <c r="B270" s="661" t="s">
        <v>580</v>
      </c>
      <c r="C270" s="662" t="s">
        <v>593</v>
      </c>
      <c r="D270" s="663" t="s">
        <v>2848</v>
      </c>
      <c r="E270" s="662" t="s">
        <v>6124</v>
      </c>
      <c r="F270" s="663" t="s">
        <v>6125</v>
      </c>
      <c r="G270" s="662" t="s">
        <v>4993</v>
      </c>
      <c r="H270" s="662" t="s">
        <v>4994</v>
      </c>
      <c r="I270" s="664">
        <v>2.39</v>
      </c>
      <c r="J270" s="664">
        <v>10</v>
      </c>
      <c r="K270" s="665">
        <v>23.9</v>
      </c>
    </row>
    <row r="271" spans="1:11" ht="14.4" customHeight="1" x14ac:dyDescent="0.3">
      <c r="A271" s="660" t="s">
        <v>579</v>
      </c>
      <c r="B271" s="661" t="s">
        <v>580</v>
      </c>
      <c r="C271" s="662" t="s">
        <v>593</v>
      </c>
      <c r="D271" s="663" t="s">
        <v>2848</v>
      </c>
      <c r="E271" s="662" t="s">
        <v>6124</v>
      </c>
      <c r="F271" s="663" t="s">
        <v>6125</v>
      </c>
      <c r="G271" s="662" t="s">
        <v>4995</v>
      </c>
      <c r="H271" s="662" t="s">
        <v>4996</v>
      </c>
      <c r="I271" s="664">
        <v>9.2957142857142845</v>
      </c>
      <c r="J271" s="664">
        <v>400</v>
      </c>
      <c r="K271" s="665">
        <v>3718.5</v>
      </c>
    </row>
    <row r="272" spans="1:11" ht="14.4" customHeight="1" x14ac:dyDescent="0.3">
      <c r="A272" s="660" t="s">
        <v>579</v>
      </c>
      <c r="B272" s="661" t="s">
        <v>580</v>
      </c>
      <c r="C272" s="662" t="s">
        <v>593</v>
      </c>
      <c r="D272" s="663" t="s">
        <v>2848</v>
      </c>
      <c r="E272" s="662" t="s">
        <v>6124</v>
      </c>
      <c r="F272" s="663" t="s">
        <v>6125</v>
      </c>
      <c r="G272" s="662" t="s">
        <v>4997</v>
      </c>
      <c r="H272" s="662" t="s">
        <v>4998</v>
      </c>
      <c r="I272" s="664">
        <v>2.95</v>
      </c>
      <c r="J272" s="664">
        <v>10</v>
      </c>
      <c r="K272" s="665">
        <v>29.5</v>
      </c>
    </row>
    <row r="273" spans="1:11" ht="14.4" customHeight="1" x14ac:dyDescent="0.3">
      <c r="A273" s="660" t="s">
        <v>579</v>
      </c>
      <c r="B273" s="661" t="s">
        <v>580</v>
      </c>
      <c r="C273" s="662" t="s">
        <v>593</v>
      </c>
      <c r="D273" s="663" t="s">
        <v>2848</v>
      </c>
      <c r="E273" s="662" t="s">
        <v>6124</v>
      </c>
      <c r="F273" s="663" t="s">
        <v>6125</v>
      </c>
      <c r="G273" s="662" t="s">
        <v>4577</v>
      </c>
      <c r="H273" s="662" t="s">
        <v>4578</v>
      </c>
      <c r="I273" s="664">
        <v>27.503000000000004</v>
      </c>
      <c r="J273" s="664">
        <v>264</v>
      </c>
      <c r="K273" s="665">
        <v>7257.6000000000013</v>
      </c>
    </row>
    <row r="274" spans="1:11" ht="14.4" customHeight="1" x14ac:dyDescent="0.3">
      <c r="A274" s="660" t="s">
        <v>579</v>
      </c>
      <c r="B274" s="661" t="s">
        <v>580</v>
      </c>
      <c r="C274" s="662" t="s">
        <v>593</v>
      </c>
      <c r="D274" s="663" t="s">
        <v>2848</v>
      </c>
      <c r="E274" s="662" t="s">
        <v>6124</v>
      </c>
      <c r="F274" s="663" t="s">
        <v>6125</v>
      </c>
      <c r="G274" s="662" t="s">
        <v>4579</v>
      </c>
      <c r="H274" s="662" t="s">
        <v>4580</v>
      </c>
      <c r="I274" s="664">
        <v>3.9740000000000002</v>
      </c>
      <c r="J274" s="664">
        <v>190</v>
      </c>
      <c r="K274" s="665">
        <v>755.1</v>
      </c>
    </row>
    <row r="275" spans="1:11" ht="14.4" customHeight="1" x14ac:dyDescent="0.3">
      <c r="A275" s="660" t="s">
        <v>579</v>
      </c>
      <c r="B275" s="661" t="s">
        <v>580</v>
      </c>
      <c r="C275" s="662" t="s">
        <v>593</v>
      </c>
      <c r="D275" s="663" t="s">
        <v>2848</v>
      </c>
      <c r="E275" s="662" t="s">
        <v>6124</v>
      </c>
      <c r="F275" s="663" t="s">
        <v>6125</v>
      </c>
      <c r="G275" s="662" t="s">
        <v>4581</v>
      </c>
      <c r="H275" s="662" t="s">
        <v>4582</v>
      </c>
      <c r="I275" s="664">
        <v>6.0179999999999998</v>
      </c>
      <c r="J275" s="664">
        <v>140</v>
      </c>
      <c r="K275" s="665">
        <v>846.8</v>
      </c>
    </row>
    <row r="276" spans="1:11" ht="14.4" customHeight="1" x14ac:dyDescent="0.3">
      <c r="A276" s="660" t="s">
        <v>579</v>
      </c>
      <c r="B276" s="661" t="s">
        <v>580</v>
      </c>
      <c r="C276" s="662" t="s">
        <v>593</v>
      </c>
      <c r="D276" s="663" t="s">
        <v>2848</v>
      </c>
      <c r="E276" s="662" t="s">
        <v>6124</v>
      </c>
      <c r="F276" s="663" t="s">
        <v>6125</v>
      </c>
      <c r="G276" s="662" t="s">
        <v>4583</v>
      </c>
      <c r="H276" s="662" t="s">
        <v>4584</v>
      </c>
      <c r="I276" s="664">
        <v>0.87</v>
      </c>
      <c r="J276" s="664">
        <v>1000</v>
      </c>
      <c r="K276" s="665">
        <v>870</v>
      </c>
    </row>
    <row r="277" spans="1:11" ht="14.4" customHeight="1" x14ac:dyDescent="0.3">
      <c r="A277" s="660" t="s">
        <v>579</v>
      </c>
      <c r="B277" s="661" t="s">
        <v>580</v>
      </c>
      <c r="C277" s="662" t="s">
        <v>593</v>
      </c>
      <c r="D277" s="663" t="s">
        <v>2848</v>
      </c>
      <c r="E277" s="662" t="s">
        <v>6124</v>
      </c>
      <c r="F277" s="663" t="s">
        <v>6125</v>
      </c>
      <c r="G277" s="662" t="s">
        <v>4585</v>
      </c>
      <c r="H277" s="662" t="s">
        <v>4586</v>
      </c>
      <c r="I277" s="664">
        <v>1.42</v>
      </c>
      <c r="J277" s="664">
        <v>1200</v>
      </c>
      <c r="K277" s="665">
        <v>1704</v>
      </c>
    </row>
    <row r="278" spans="1:11" ht="14.4" customHeight="1" x14ac:dyDescent="0.3">
      <c r="A278" s="660" t="s">
        <v>579</v>
      </c>
      <c r="B278" s="661" t="s">
        <v>580</v>
      </c>
      <c r="C278" s="662" t="s">
        <v>593</v>
      </c>
      <c r="D278" s="663" t="s">
        <v>2848</v>
      </c>
      <c r="E278" s="662" t="s">
        <v>6124</v>
      </c>
      <c r="F278" s="663" t="s">
        <v>6125</v>
      </c>
      <c r="G278" s="662" t="s">
        <v>4585</v>
      </c>
      <c r="H278" s="662" t="s">
        <v>4587</v>
      </c>
      <c r="I278" s="664">
        <v>1.4222222222222221</v>
      </c>
      <c r="J278" s="664">
        <v>4600</v>
      </c>
      <c r="K278" s="665">
        <v>6545.4199999999992</v>
      </c>
    </row>
    <row r="279" spans="1:11" ht="14.4" customHeight="1" x14ac:dyDescent="0.3">
      <c r="A279" s="660" t="s">
        <v>579</v>
      </c>
      <c r="B279" s="661" t="s">
        <v>580</v>
      </c>
      <c r="C279" s="662" t="s">
        <v>593</v>
      </c>
      <c r="D279" s="663" t="s">
        <v>2848</v>
      </c>
      <c r="E279" s="662" t="s">
        <v>6124</v>
      </c>
      <c r="F279" s="663" t="s">
        <v>6125</v>
      </c>
      <c r="G279" s="662" t="s">
        <v>4588</v>
      </c>
      <c r="H279" s="662" t="s">
        <v>4589</v>
      </c>
      <c r="I279" s="664">
        <v>0.14333333333333334</v>
      </c>
      <c r="J279" s="664">
        <v>700</v>
      </c>
      <c r="K279" s="665">
        <v>100</v>
      </c>
    </row>
    <row r="280" spans="1:11" ht="14.4" customHeight="1" x14ac:dyDescent="0.3">
      <c r="A280" s="660" t="s">
        <v>579</v>
      </c>
      <c r="B280" s="661" t="s">
        <v>580</v>
      </c>
      <c r="C280" s="662" t="s">
        <v>593</v>
      </c>
      <c r="D280" s="663" t="s">
        <v>2848</v>
      </c>
      <c r="E280" s="662" t="s">
        <v>6124</v>
      </c>
      <c r="F280" s="663" t="s">
        <v>6125</v>
      </c>
      <c r="G280" s="662" t="s">
        <v>4999</v>
      </c>
      <c r="H280" s="662" t="s">
        <v>5000</v>
      </c>
      <c r="I280" s="664">
        <v>129.26</v>
      </c>
      <c r="J280" s="664">
        <v>30</v>
      </c>
      <c r="K280" s="665">
        <v>3877.7999999999997</v>
      </c>
    </row>
    <row r="281" spans="1:11" ht="14.4" customHeight="1" x14ac:dyDescent="0.3">
      <c r="A281" s="660" t="s">
        <v>579</v>
      </c>
      <c r="B281" s="661" t="s">
        <v>580</v>
      </c>
      <c r="C281" s="662" t="s">
        <v>593</v>
      </c>
      <c r="D281" s="663" t="s">
        <v>2848</v>
      </c>
      <c r="E281" s="662" t="s">
        <v>6124</v>
      </c>
      <c r="F281" s="663" t="s">
        <v>6125</v>
      </c>
      <c r="G281" s="662" t="s">
        <v>4590</v>
      </c>
      <c r="H281" s="662" t="s">
        <v>4591</v>
      </c>
      <c r="I281" s="664">
        <v>86.38</v>
      </c>
      <c r="J281" s="664">
        <v>20</v>
      </c>
      <c r="K281" s="665">
        <v>1727.5</v>
      </c>
    </row>
    <row r="282" spans="1:11" ht="14.4" customHeight="1" x14ac:dyDescent="0.3">
      <c r="A282" s="660" t="s">
        <v>579</v>
      </c>
      <c r="B282" s="661" t="s">
        <v>580</v>
      </c>
      <c r="C282" s="662" t="s">
        <v>593</v>
      </c>
      <c r="D282" s="663" t="s">
        <v>2848</v>
      </c>
      <c r="E282" s="662" t="s">
        <v>6124</v>
      </c>
      <c r="F282" s="663" t="s">
        <v>6125</v>
      </c>
      <c r="G282" s="662" t="s">
        <v>4592</v>
      </c>
      <c r="H282" s="662" t="s">
        <v>4593</v>
      </c>
      <c r="I282" s="664">
        <v>10.604444444444445</v>
      </c>
      <c r="J282" s="664">
        <v>900</v>
      </c>
      <c r="K282" s="665">
        <v>9543</v>
      </c>
    </row>
    <row r="283" spans="1:11" ht="14.4" customHeight="1" x14ac:dyDescent="0.3">
      <c r="A283" s="660" t="s">
        <v>579</v>
      </c>
      <c r="B283" s="661" t="s">
        <v>580</v>
      </c>
      <c r="C283" s="662" t="s">
        <v>593</v>
      </c>
      <c r="D283" s="663" t="s">
        <v>2848</v>
      </c>
      <c r="E283" s="662" t="s">
        <v>6124</v>
      </c>
      <c r="F283" s="663" t="s">
        <v>6125</v>
      </c>
      <c r="G283" s="662" t="s">
        <v>5001</v>
      </c>
      <c r="H283" s="662" t="s">
        <v>5002</v>
      </c>
      <c r="I283" s="664">
        <v>0.27714285714285719</v>
      </c>
      <c r="J283" s="664">
        <v>2300</v>
      </c>
      <c r="K283" s="665">
        <v>640</v>
      </c>
    </row>
    <row r="284" spans="1:11" ht="14.4" customHeight="1" x14ac:dyDescent="0.3">
      <c r="A284" s="660" t="s">
        <v>579</v>
      </c>
      <c r="B284" s="661" t="s">
        <v>580</v>
      </c>
      <c r="C284" s="662" t="s">
        <v>593</v>
      </c>
      <c r="D284" s="663" t="s">
        <v>2848</v>
      </c>
      <c r="E284" s="662" t="s">
        <v>6124</v>
      </c>
      <c r="F284" s="663" t="s">
        <v>6125</v>
      </c>
      <c r="G284" s="662" t="s">
        <v>5003</v>
      </c>
      <c r="H284" s="662" t="s">
        <v>5004</v>
      </c>
      <c r="I284" s="664">
        <v>0.39909090909090916</v>
      </c>
      <c r="J284" s="664">
        <v>3800</v>
      </c>
      <c r="K284" s="665">
        <v>1522</v>
      </c>
    </row>
    <row r="285" spans="1:11" ht="14.4" customHeight="1" x14ac:dyDescent="0.3">
      <c r="A285" s="660" t="s">
        <v>579</v>
      </c>
      <c r="B285" s="661" t="s">
        <v>580</v>
      </c>
      <c r="C285" s="662" t="s">
        <v>593</v>
      </c>
      <c r="D285" s="663" t="s">
        <v>2848</v>
      </c>
      <c r="E285" s="662" t="s">
        <v>6124</v>
      </c>
      <c r="F285" s="663" t="s">
        <v>6125</v>
      </c>
      <c r="G285" s="662" t="s">
        <v>4596</v>
      </c>
      <c r="H285" s="662" t="s">
        <v>4597</v>
      </c>
      <c r="I285" s="664">
        <v>61.217500000000001</v>
      </c>
      <c r="J285" s="664">
        <v>5</v>
      </c>
      <c r="K285" s="665">
        <v>306.11</v>
      </c>
    </row>
    <row r="286" spans="1:11" ht="14.4" customHeight="1" x14ac:dyDescent="0.3">
      <c r="A286" s="660" t="s">
        <v>579</v>
      </c>
      <c r="B286" s="661" t="s">
        <v>580</v>
      </c>
      <c r="C286" s="662" t="s">
        <v>593</v>
      </c>
      <c r="D286" s="663" t="s">
        <v>2848</v>
      </c>
      <c r="E286" s="662" t="s">
        <v>6124</v>
      </c>
      <c r="F286" s="663" t="s">
        <v>6125</v>
      </c>
      <c r="G286" s="662" t="s">
        <v>5005</v>
      </c>
      <c r="H286" s="662" t="s">
        <v>5006</v>
      </c>
      <c r="I286" s="664">
        <v>26.253333333333334</v>
      </c>
      <c r="J286" s="664">
        <v>72</v>
      </c>
      <c r="K286" s="665">
        <v>1890.0900000000001</v>
      </c>
    </row>
    <row r="287" spans="1:11" ht="14.4" customHeight="1" x14ac:dyDescent="0.3">
      <c r="A287" s="660" t="s">
        <v>579</v>
      </c>
      <c r="B287" s="661" t="s">
        <v>580</v>
      </c>
      <c r="C287" s="662" t="s">
        <v>593</v>
      </c>
      <c r="D287" s="663" t="s">
        <v>2848</v>
      </c>
      <c r="E287" s="662" t="s">
        <v>6124</v>
      </c>
      <c r="F287" s="663" t="s">
        <v>6125</v>
      </c>
      <c r="G287" s="662" t="s">
        <v>4598</v>
      </c>
      <c r="H287" s="662" t="s">
        <v>4599</v>
      </c>
      <c r="I287" s="664">
        <v>21.703636363636363</v>
      </c>
      <c r="J287" s="664">
        <v>345</v>
      </c>
      <c r="K287" s="665">
        <v>7584.25</v>
      </c>
    </row>
    <row r="288" spans="1:11" ht="14.4" customHeight="1" x14ac:dyDescent="0.3">
      <c r="A288" s="660" t="s">
        <v>579</v>
      </c>
      <c r="B288" s="661" t="s">
        <v>580</v>
      </c>
      <c r="C288" s="662" t="s">
        <v>593</v>
      </c>
      <c r="D288" s="663" t="s">
        <v>2848</v>
      </c>
      <c r="E288" s="662" t="s">
        <v>6124</v>
      </c>
      <c r="F288" s="663" t="s">
        <v>6125</v>
      </c>
      <c r="G288" s="662" t="s">
        <v>4600</v>
      </c>
      <c r="H288" s="662" t="s">
        <v>4601</v>
      </c>
      <c r="I288" s="664">
        <v>30.175000000000001</v>
      </c>
      <c r="J288" s="664">
        <v>40</v>
      </c>
      <c r="K288" s="665">
        <v>1207</v>
      </c>
    </row>
    <row r="289" spans="1:11" ht="14.4" customHeight="1" x14ac:dyDescent="0.3">
      <c r="A289" s="660" t="s">
        <v>579</v>
      </c>
      <c r="B289" s="661" t="s">
        <v>580</v>
      </c>
      <c r="C289" s="662" t="s">
        <v>593</v>
      </c>
      <c r="D289" s="663" t="s">
        <v>2848</v>
      </c>
      <c r="E289" s="662" t="s">
        <v>6124</v>
      </c>
      <c r="F289" s="663" t="s">
        <v>6125</v>
      </c>
      <c r="G289" s="662" t="s">
        <v>5007</v>
      </c>
      <c r="H289" s="662" t="s">
        <v>5008</v>
      </c>
      <c r="I289" s="664">
        <v>272.43666666666667</v>
      </c>
      <c r="J289" s="664">
        <v>24</v>
      </c>
      <c r="K289" s="665">
        <v>6538.4500000000007</v>
      </c>
    </row>
    <row r="290" spans="1:11" ht="14.4" customHeight="1" x14ac:dyDescent="0.3">
      <c r="A290" s="660" t="s">
        <v>579</v>
      </c>
      <c r="B290" s="661" t="s">
        <v>580</v>
      </c>
      <c r="C290" s="662" t="s">
        <v>593</v>
      </c>
      <c r="D290" s="663" t="s">
        <v>2848</v>
      </c>
      <c r="E290" s="662" t="s">
        <v>6124</v>
      </c>
      <c r="F290" s="663" t="s">
        <v>6125</v>
      </c>
      <c r="G290" s="662" t="s">
        <v>4602</v>
      </c>
      <c r="H290" s="662" t="s">
        <v>4603</v>
      </c>
      <c r="I290" s="664">
        <v>1.3809999999999998</v>
      </c>
      <c r="J290" s="664">
        <v>1650</v>
      </c>
      <c r="K290" s="665">
        <v>2279</v>
      </c>
    </row>
    <row r="291" spans="1:11" ht="14.4" customHeight="1" x14ac:dyDescent="0.3">
      <c r="A291" s="660" t="s">
        <v>579</v>
      </c>
      <c r="B291" s="661" t="s">
        <v>580</v>
      </c>
      <c r="C291" s="662" t="s">
        <v>593</v>
      </c>
      <c r="D291" s="663" t="s">
        <v>2848</v>
      </c>
      <c r="E291" s="662" t="s">
        <v>6124</v>
      </c>
      <c r="F291" s="663" t="s">
        <v>6125</v>
      </c>
      <c r="G291" s="662" t="s">
        <v>4604</v>
      </c>
      <c r="H291" s="662" t="s">
        <v>4605</v>
      </c>
      <c r="I291" s="664">
        <v>8.17</v>
      </c>
      <c r="J291" s="664">
        <v>40</v>
      </c>
      <c r="K291" s="665">
        <v>326.8</v>
      </c>
    </row>
    <row r="292" spans="1:11" ht="14.4" customHeight="1" x14ac:dyDescent="0.3">
      <c r="A292" s="660" t="s">
        <v>579</v>
      </c>
      <c r="B292" s="661" t="s">
        <v>580</v>
      </c>
      <c r="C292" s="662" t="s">
        <v>593</v>
      </c>
      <c r="D292" s="663" t="s">
        <v>2848</v>
      </c>
      <c r="E292" s="662" t="s">
        <v>6124</v>
      </c>
      <c r="F292" s="663" t="s">
        <v>6125</v>
      </c>
      <c r="G292" s="662" t="s">
        <v>5009</v>
      </c>
      <c r="H292" s="662" t="s">
        <v>5010</v>
      </c>
      <c r="I292" s="664">
        <v>1.1480000000000001</v>
      </c>
      <c r="J292" s="664">
        <v>7500</v>
      </c>
      <c r="K292" s="665">
        <v>8583.51</v>
      </c>
    </row>
    <row r="293" spans="1:11" ht="14.4" customHeight="1" x14ac:dyDescent="0.3">
      <c r="A293" s="660" t="s">
        <v>579</v>
      </c>
      <c r="B293" s="661" t="s">
        <v>580</v>
      </c>
      <c r="C293" s="662" t="s">
        <v>593</v>
      </c>
      <c r="D293" s="663" t="s">
        <v>2848</v>
      </c>
      <c r="E293" s="662" t="s">
        <v>6124</v>
      </c>
      <c r="F293" s="663" t="s">
        <v>6125</v>
      </c>
      <c r="G293" s="662" t="s">
        <v>4606</v>
      </c>
      <c r="H293" s="662" t="s">
        <v>4607</v>
      </c>
      <c r="I293" s="664">
        <v>0.6</v>
      </c>
      <c r="J293" s="664">
        <v>500</v>
      </c>
      <c r="K293" s="665">
        <v>300</v>
      </c>
    </row>
    <row r="294" spans="1:11" ht="14.4" customHeight="1" x14ac:dyDescent="0.3">
      <c r="A294" s="660" t="s">
        <v>579</v>
      </c>
      <c r="B294" s="661" t="s">
        <v>580</v>
      </c>
      <c r="C294" s="662" t="s">
        <v>593</v>
      </c>
      <c r="D294" s="663" t="s">
        <v>2848</v>
      </c>
      <c r="E294" s="662" t="s">
        <v>6124</v>
      </c>
      <c r="F294" s="663" t="s">
        <v>6125</v>
      </c>
      <c r="G294" s="662" t="s">
        <v>4608</v>
      </c>
      <c r="H294" s="662" t="s">
        <v>4609</v>
      </c>
      <c r="I294" s="664">
        <v>3.2099999999999995</v>
      </c>
      <c r="J294" s="664">
        <v>500</v>
      </c>
      <c r="K294" s="665">
        <v>1615</v>
      </c>
    </row>
    <row r="295" spans="1:11" ht="14.4" customHeight="1" x14ac:dyDescent="0.3">
      <c r="A295" s="660" t="s">
        <v>579</v>
      </c>
      <c r="B295" s="661" t="s">
        <v>580</v>
      </c>
      <c r="C295" s="662" t="s">
        <v>593</v>
      </c>
      <c r="D295" s="663" t="s">
        <v>2848</v>
      </c>
      <c r="E295" s="662" t="s">
        <v>6124</v>
      </c>
      <c r="F295" s="663" t="s">
        <v>6125</v>
      </c>
      <c r="G295" s="662" t="s">
        <v>5011</v>
      </c>
      <c r="H295" s="662" t="s">
        <v>5012</v>
      </c>
      <c r="I295" s="664">
        <v>3.9449999999999998</v>
      </c>
      <c r="J295" s="664">
        <v>2500</v>
      </c>
      <c r="K295" s="665">
        <v>9863.4000000000015</v>
      </c>
    </row>
    <row r="296" spans="1:11" ht="14.4" customHeight="1" x14ac:dyDescent="0.3">
      <c r="A296" s="660" t="s">
        <v>579</v>
      </c>
      <c r="B296" s="661" t="s">
        <v>580</v>
      </c>
      <c r="C296" s="662" t="s">
        <v>593</v>
      </c>
      <c r="D296" s="663" t="s">
        <v>2848</v>
      </c>
      <c r="E296" s="662" t="s">
        <v>6124</v>
      </c>
      <c r="F296" s="663" t="s">
        <v>6125</v>
      </c>
      <c r="G296" s="662" t="s">
        <v>4610</v>
      </c>
      <c r="H296" s="662" t="s">
        <v>4611</v>
      </c>
      <c r="I296" s="664">
        <v>0.44000000000000006</v>
      </c>
      <c r="J296" s="664">
        <v>5000</v>
      </c>
      <c r="K296" s="665">
        <v>2200</v>
      </c>
    </row>
    <row r="297" spans="1:11" ht="14.4" customHeight="1" x14ac:dyDescent="0.3">
      <c r="A297" s="660" t="s">
        <v>579</v>
      </c>
      <c r="B297" s="661" t="s">
        <v>580</v>
      </c>
      <c r="C297" s="662" t="s">
        <v>593</v>
      </c>
      <c r="D297" s="663" t="s">
        <v>2848</v>
      </c>
      <c r="E297" s="662" t="s">
        <v>6124</v>
      </c>
      <c r="F297" s="663" t="s">
        <v>6125</v>
      </c>
      <c r="G297" s="662" t="s">
        <v>4612</v>
      </c>
      <c r="H297" s="662" t="s">
        <v>4613</v>
      </c>
      <c r="I297" s="664">
        <v>0.32916666666666666</v>
      </c>
      <c r="J297" s="664">
        <v>2900</v>
      </c>
      <c r="K297" s="665">
        <v>955.69</v>
      </c>
    </row>
    <row r="298" spans="1:11" ht="14.4" customHeight="1" x14ac:dyDescent="0.3">
      <c r="A298" s="660" t="s">
        <v>579</v>
      </c>
      <c r="B298" s="661" t="s">
        <v>580</v>
      </c>
      <c r="C298" s="662" t="s">
        <v>593</v>
      </c>
      <c r="D298" s="663" t="s">
        <v>2848</v>
      </c>
      <c r="E298" s="662" t="s">
        <v>6124</v>
      </c>
      <c r="F298" s="663" t="s">
        <v>6125</v>
      </c>
      <c r="G298" s="662" t="s">
        <v>4614</v>
      </c>
      <c r="H298" s="662" t="s">
        <v>4615</v>
      </c>
      <c r="I298" s="664">
        <v>8.58</v>
      </c>
      <c r="J298" s="664">
        <v>48</v>
      </c>
      <c r="K298" s="665">
        <v>411.84</v>
      </c>
    </row>
    <row r="299" spans="1:11" ht="14.4" customHeight="1" x14ac:dyDescent="0.3">
      <c r="A299" s="660" t="s">
        <v>579</v>
      </c>
      <c r="B299" s="661" t="s">
        <v>580</v>
      </c>
      <c r="C299" s="662" t="s">
        <v>593</v>
      </c>
      <c r="D299" s="663" t="s">
        <v>2848</v>
      </c>
      <c r="E299" s="662" t="s">
        <v>6124</v>
      </c>
      <c r="F299" s="663" t="s">
        <v>6125</v>
      </c>
      <c r="G299" s="662" t="s">
        <v>4616</v>
      </c>
      <c r="H299" s="662" t="s">
        <v>4617</v>
      </c>
      <c r="I299" s="664">
        <v>28.134166666666669</v>
      </c>
      <c r="J299" s="664">
        <v>46</v>
      </c>
      <c r="K299" s="665">
        <v>1294.7199999999998</v>
      </c>
    </row>
    <row r="300" spans="1:11" ht="14.4" customHeight="1" x14ac:dyDescent="0.3">
      <c r="A300" s="660" t="s">
        <v>579</v>
      </c>
      <c r="B300" s="661" t="s">
        <v>580</v>
      </c>
      <c r="C300" s="662" t="s">
        <v>593</v>
      </c>
      <c r="D300" s="663" t="s">
        <v>2848</v>
      </c>
      <c r="E300" s="662" t="s">
        <v>6124</v>
      </c>
      <c r="F300" s="663" t="s">
        <v>6125</v>
      </c>
      <c r="G300" s="662" t="s">
        <v>4620</v>
      </c>
      <c r="H300" s="662" t="s">
        <v>4621</v>
      </c>
      <c r="I300" s="664">
        <v>145.18999999999997</v>
      </c>
      <c r="J300" s="664">
        <v>60</v>
      </c>
      <c r="K300" s="665">
        <v>8674.73</v>
      </c>
    </row>
    <row r="301" spans="1:11" ht="14.4" customHeight="1" x14ac:dyDescent="0.3">
      <c r="A301" s="660" t="s">
        <v>579</v>
      </c>
      <c r="B301" s="661" t="s">
        <v>580</v>
      </c>
      <c r="C301" s="662" t="s">
        <v>593</v>
      </c>
      <c r="D301" s="663" t="s">
        <v>2848</v>
      </c>
      <c r="E301" s="662" t="s">
        <v>6124</v>
      </c>
      <c r="F301" s="663" t="s">
        <v>6125</v>
      </c>
      <c r="G301" s="662" t="s">
        <v>4622</v>
      </c>
      <c r="H301" s="662" t="s">
        <v>4623</v>
      </c>
      <c r="I301" s="664">
        <v>1.2663636363636359</v>
      </c>
      <c r="J301" s="664">
        <v>5300</v>
      </c>
      <c r="K301" s="665">
        <v>6769</v>
      </c>
    </row>
    <row r="302" spans="1:11" ht="14.4" customHeight="1" x14ac:dyDescent="0.3">
      <c r="A302" s="660" t="s">
        <v>579</v>
      </c>
      <c r="B302" s="661" t="s">
        <v>580</v>
      </c>
      <c r="C302" s="662" t="s">
        <v>593</v>
      </c>
      <c r="D302" s="663" t="s">
        <v>2848</v>
      </c>
      <c r="E302" s="662" t="s">
        <v>6124</v>
      </c>
      <c r="F302" s="663" t="s">
        <v>6125</v>
      </c>
      <c r="G302" s="662" t="s">
        <v>4624</v>
      </c>
      <c r="H302" s="662" t="s">
        <v>4625</v>
      </c>
      <c r="I302" s="664">
        <v>1.17</v>
      </c>
      <c r="J302" s="664">
        <v>1400</v>
      </c>
      <c r="K302" s="665">
        <v>1638</v>
      </c>
    </row>
    <row r="303" spans="1:11" ht="14.4" customHeight="1" x14ac:dyDescent="0.3">
      <c r="A303" s="660" t="s">
        <v>579</v>
      </c>
      <c r="B303" s="661" t="s">
        <v>580</v>
      </c>
      <c r="C303" s="662" t="s">
        <v>593</v>
      </c>
      <c r="D303" s="663" t="s">
        <v>2848</v>
      </c>
      <c r="E303" s="662" t="s">
        <v>6124</v>
      </c>
      <c r="F303" s="663" t="s">
        <v>6125</v>
      </c>
      <c r="G303" s="662" t="s">
        <v>4626</v>
      </c>
      <c r="H303" s="662" t="s">
        <v>4627</v>
      </c>
      <c r="I303" s="664">
        <v>46.055</v>
      </c>
      <c r="J303" s="664">
        <v>6</v>
      </c>
      <c r="K303" s="665">
        <v>276.43</v>
      </c>
    </row>
    <row r="304" spans="1:11" ht="14.4" customHeight="1" x14ac:dyDescent="0.3">
      <c r="A304" s="660" t="s">
        <v>579</v>
      </c>
      <c r="B304" s="661" t="s">
        <v>580</v>
      </c>
      <c r="C304" s="662" t="s">
        <v>593</v>
      </c>
      <c r="D304" s="663" t="s">
        <v>2848</v>
      </c>
      <c r="E304" s="662" t="s">
        <v>6124</v>
      </c>
      <c r="F304" s="663" t="s">
        <v>6125</v>
      </c>
      <c r="G304" s="662" t="s">
        <v>4628</v>
      </c>
      <c r="H304" s="662" t="s">
        <v>4629</v>
      </c>
      <c r="I304" s="664">
        <v>98.375</v>
      </c>
      <c r="J304" s="664">
        <v>22</v>
      </c>
      <c r="K304" s="665">
        <v>2164.2399999999998</v>
      </c>
    </row>
    <row r="305" spans="1:11" ht="14.4" customHeight="1" x14ac:dyDescent="0.3">
      <c r="A305" s="660" t="s">
        <v>579</v>
      </c>
      <c r="B305" s="661" t="s">
        <v>580</v>
      </c>
      <c r="C305" s="662" t="s">
        <v>593</v>
      </c>
      <c r="D305" s="663" t="s">
        <v>2848</v>
      </c>
      <c r="E305" s="662" t="s">
        <v>6124</v>
      </c>
      <c r="F305" s="663" t="s">
        <v>6125</v>
      </c>
      <c r="G305" s="662" t="s">
        <v>4632</v>
      </c>
      <c r="H305" s="662" t="s">
        <v>4633</v>
      </c>
      <c r="I305" s="664">
        <v>105.59</v>
      </c>
      <c r="J305" s="664">
        <v>12</v>
      </c>
      <c r="K305" s="665">
        <v>1267.1099999999999</v>
      </c>
    </row>
    <row r="306" spans="1:11" ht="14.4" customHeight="1" x14ac:dyDescent="0.3">
      <c r="A306" s="660" t="s">
        <v>579</v>
      </c>
      <c r="B306" s="661" t="s">
        <v>580</v>
      </c>
      <c r="C306" s="662" t="s">
        <v>593</v>
      </c>
      <c r="D306" s="663" t="s">
        <v>2848</v>
      </c>
      <c r="E306" s="662" t="s">
        <v>6124</v>
      </c>
      <c r="F306" s="663" t="s">
        <v>6125</v>
      </c>
      <c r="G306" s="662" t="s">
        <v>4634</v>
      </c>
      <c r="H306" s="662" t="s">
        <v>4635</v>
      </c>
      <c r="I306" s="664">
        <v>283.02</v>
      </c>
      <c r="J306" s="664">
        <v>20</v>
      </c>
      <c r="K306" s="665">
        <v>5660.3</v>
      </c>
    </row>
    <row r="307" spans="1:11" ht="14.4" customHeight="1" x14ac:dyDescent="0.3">
      <c r="A307" s="660" t="s">
        <v>579</v>
      </c>
      <c r="B307" s="661" t="s">
        <v>580</v>
      </c>
      <c r="C307" s="662" t="s">
        <v>593</v>
      </c>
      <c r="D307" s="663" t="s">
        <v>2848</v>
      </c>
      <c r="E307" s="662" t="s">
        <v>6124</v>
      </c>
      <c r="F307" s="663" t="s">
        <v>6125</v>
      </c>
      <c r="G307" s="662" t="s">
        <v>4636</v>
      </c>
      <c r="H307" s="662" t="s">
        <v>4637</v>
      </c>
      <c r="I307" s="664">
        <v>26.37</v>
      </c>
      <c r="J307" s="664">
        <v>24</v>
      </c>
      <c r="K307" s="665">
        <v>632.88</v>
      </c>
    </row>
    <row r="308" spans="1:11" ht="14.4" customHeight="1" x14ac:dyDescent="0.3">
      <c r="A308" s="660" t="s">
        <v>579</v>
      </c>
      <c r="B308" s="661" t="s">
        <v>580</v>
      </c>
      <c r="C308" s="662" t="s">
        <v>593</v>
      </c>
      <c r="D308" s="663" t="s">
        <v>2848</v>
      </c>
      <c r="E308" s="662" t="s">
        <v>6124</v>
      </c>
      <c r="F308" s="663" t="s">
        <v>6125</v>
      </c>
      <c r="G308" s="662" t="s">
        <v>5013</v>
      </c>
      <c r="H308" s="662" t="s">
        <v>5014</v>
      </c>
      <c r="I308" s="664">
        <v>9.7200000000000006</v>
      </c>
      <c r="J308" s="664">
        <v>48</v>
      </c>
      <c r="K308" s="665">
        <v>466.56</v>
      </c>
    </row>
    <row r="309" spans="1:11" ht="14.4" customHeight="1" x14ac:dyDescent="0.3">
      <c r="A309" s="660" t="s">
        <v>579</v>
      </c>
      <c r="B309" s="661" t="s">
        <v>580</v>
      </c>
      <c r="C309" s="662" t="s">
        <v>593</v>
      </c>
      <c r="D309" s="663" t="s">
        <v>2848</v>
      </c>
      <c r="E309" s="662" t="s">
        <v>6124</v>
      </c>
      <c r="F309" s="663" t="s">
        <v>6125</v>
      </c>
      <c r="G309" s="662" t="s">
        <v>4638</v>
      </c>
      <c r="H309" s="662" t="s">
        <v>4639</v>
      </c>
      <c r="I309" s="664">
        <v>7.504999999999999</v>
      </c>
      <c r="J309" s="664">
        <v>48</v>
      </c>
      <c r="K309" s="665">
        <v>360.24</v>
      </c>
    </row>
    <row r="310" spans="1:11" ht="14.4" customHeight="1" x14ac:dyDescent="0.3">
      <c r="A310" s="660" t="s">
        <v>579</v>
      </c>
      <c r="B310" s="661" t="s">
        <v>580</v>
      </c>
      <c r="C310" s="662" t="s">
        <v>593</v>
      </c>
      <c r="D310" s="663" t="s">
        <v>2848</v>
      </c>
      <c r="E310" s="662" t="s">
        <v>6124</v>
      </c>
      <c r="F310" s="663" t="s">
        <v>6125</v>
      </c>
      <c r="G310" s="662" t="s">
        <v>4640</v>
      </c>
      <c r="H310" s="662" t="s">
        <v>4642</v>
      </c>
      <c r="I310" s="664">
        <v>0.85</v>
      </c>
      <c r="J310" s="664">
        <v>100</v>
      </c>
      <c r="K310" s="665">
        <v>85</v>
      </c>
    </row>
    <row r="311" spans="1:11" ht="14.4" customHeight="1" x14ac:dyDescent="0.3">
      <c r="A311" s="660" t="s">
        <v>579</v>
      </c>
      <c r="B311" s="661" t="s">
        <v>580</v>
      </c>
      <c r="C311" s="662" t="s">
        <v>593</v>
      </c>
      <c r="D311" s="663" t="s">
        <v>2848</v>
      </c>
      <c r="E311" s="662" t="s">
        <v>6124</v>
      </c>
      <c r="F311" s="663" t="s">
        <v>6125</v>
      </c>
      <c r="G311" s="662" t="s">
        <v>4645</v>
      </c>
      <c r="H311" s="662" t="s">
        <v>4646</v>
      </c>
      <c r="I311" s="664">
        <v>2.0627272727272725</v>
      </c>
      <c r="J311" s="664">
        <v>2800</v>
      </c>
      <c r="K311" s="665">
        <v>5777</v>
      </c>
    </row>
    <row r="312" spans="1:11" ht="14.4" customHeight="1" x14ac:dyDescent="0.3">
      <c r="A312" s="660" t="s">
        <v>579</v>
      </c>
      <c r="B312" s="661" t="s">
        <v>580</v>
      </c>
      <c r="C312" s="662" t="s">
        <v>593</v>
      </c>
      <c r="D312" s="663" t="s">
        <v>2848</v>
      </c>
      <c r="E312" s="662" t="s">
        <v>6124</v>
      </c>
      <c r="F312" s="663" t="s">
        <v>6125</v>
      </c>
      <c r="G312" s="662" t="s">
        <v>4649</v>
      </c>
      <c r="H312" s="662" t="s">
        <v>4650</v>
      </c>
      <c r="I312" s="664">
        <v>5.8766666666666678</v>
      </c>
      <c r="J312" s="664">
        <v>1350</v>
      </c>
      <c r="K312" s="665">
        <v>7933</v>
      </c>
    </row>
    <row r="313" spans="1:11" ht="14.4" customHeight="1" x14ac:dyDescent="0.3">
      <c r="A313" s="660" t="s">
        <v>579</v>
      </c>
      <c r="B313" s="661" t="s">
        <v>580</v>
      </c>
      <c r="C313" s="662" t="s">
        <v>593</v>
      </c>
      <c r="D313" s="663" t="s">
        <v>2848</v>
      </c>
      <c r="E313" s="662" t="s">
        <v>6124</v>
      </c>
      <c r="F313" s="663" t="s">
        <v>6125</v>
      </c>
      <c r="G313" s="662" t="s">
        <v>5015</v>
      </c>
      <c r="H313" s="662" t="s">
        <v>5016</v>
      </c>
      <c r="I313" s="664">
        <v>991.56</v>
      </c>
      <c r="J313" s="664">
        <v>2</v>
      </c>
      <c r="K313" s="665">
        <v>1983.12</v>
      </c>
    </row>
    <row r="314" spans="1:11" ht="14.4" customHeight="1" x14ac:dyDescent="0.3">
      <c r="A314" s="660" t="s">
        <v>579</v>
      </c>
      <c r="B314" s="661" t="s">
        <v>580</v>
      </c>
      <c r="C314" s="662" t="s">
        <v>593</v>
      </c>
      <c r="D314" s="663" t="s">
        <v>2848</v>
      </c>
      <c r="E314" s="662" t="s">
        <v>6124</v>
      </c>
      <c r="F314" s="663" t="s">
        <v>6125</v>
      </c>
      <c r="G314" s="662" t="s">
        <v>4651</v>
      </c>
      <c r="H314" s="662" t="s">
        <v>4652</v>
      </c>
      <c r="I314" s="664">
        <v>1253.27</v>
      </c>
      <c r="J314" s="664">
        <v>3</v>
      </c>
      <c r="K314" s="665">
        <v>3759.8</v>
      </c>
    </row>
    <row r="315" spans="1:11" ht="14.4" customHeight="1" x14ac:dyDescent="0.3">
      <c r="A315" s="660" t="s">
        <v>579</v>
      </c>
      <c r="B315" s="661" t="s">
        <v>580</v>
      </c>
      <c r="C315" s="662" t="s">
        <v>593</v>
      </c>
      <c r="D315" s="663" t="s">
        <v>2848</v>
      </c>
      <c r="E315" s="662" t="s">
        <v>6124</v>
      </c>
      <c r="F315" s="663" t="s">
        <v>6125</v>
      </c>
      <c r="G315" s="662" t="s">
        <v>4653</v>
      </c>
      <c r="H315" s="662" t="s">
        <v>4654</v>
      </c>
      <c r="I315" s="664">
        <v>1318.2249999999999</v>
      </c>
      <c r="J315" s="664">
        <v>6</v>
      </c>
      <c r="K315" s="665">
        <v>7909.4</v>
      </c>
    </row>
    <row r="316" spans="1:11" ht="14.4" customHeight="1" x14ac:dyDescent="0.3">
      <c r="A316" s="660" t="s">
        <v>579</v>
      </c>
      <c r="B316" s="661" t="s">
        <v>580</v>
      </c>
      <c r="C316" s="662" t="s">
        <v>593</v>
      </c>
      <c r="D316" s="663" t="s">
        <v>2848</v>
      </c>
      <c r="E316" s="662" t="s">
        <v>6124</v>
      </c>
      <c r="F316" s="663" t="s">
        <v>6125</v>
      </c>
      <c r="G316" s="662" t="s">
        <v>4655</v>
      </c>
      <c r="H316" s="662" t="s">
        <v>4656</v>
      </c>
      <c r="I316" s="664">
        <v>874</v>
      </c>
      <c r="J316" s="664">
        <v>1</v>
      </c>
      <c r="K316" s="665">
        <v>874</v>
      </c>
    </row>
    <row r="317" spans="1:11" ht="14.4" customHeight="1" x14ac:dyDescent="0.3">
      <c r="A317" s="660" t="s">
        <v>579</v>
      </c>
      <c r="B317" s="661" t="s">
        <v>580</v>
      </c>
      <c r="C317" s="662" t="s">
        <v>593</v>
      </c>
      <c r="D317" s="663" t="s">
        <v>2848</v>
      </c>
      <c r="E317" s="662" t="s">
        <v>6124</v>
      </c>
      <c r="F317" s="663" t="s">
        <v>6125</v>
      </c>
      <c r="G317" s="662" t="s">
        <v>4657</v>
      </c>
      <c r="H317" s="662" t="s">
        <v>4658</v>
      </c>
      <c r="I317" s="664">
        <v>1.59</v>
      </c>
      <c r="J317" s="664">
        <v>60</v>
      </c>
      <c r="K317" s="665">
        <v>95.4</v>
      </c>
    </row>
    <row r="318" spans="1:11" ht="14.4" customHeight="1" x14ac:dyDescent="0.3">
      <c r="A318" s="660" t="s">
        <v>579</v>
      </c>
      <c r="B318" s="661" t="s">
        <v>580</v>
      </c>
      <c r="C318" s="662" t="s">
        <v>593</v>
      </c>
      <c r="D318" s="663" t="s">
        <v>2848</v>
      </c>
      <c r="E318" s="662" t="s">
        <v>6124</v>
      </c>
      <c r="F318" s="663" t="s">
        <v>6125</v>
      </c>
      <c r="G318" s="662" t="s">
        <v>4661</v>
      </c>
      <c r="H318" s="662" t="s">
        <v>4662</v>
      </c>
      <c r="I318" s="664">
        <v>58.54</v>
      </c>
      <c r="J318" s="664">
        <v>10</v>
      </c>
      <c r="K318" s="665">
        <v>585.38</v>
      </c>
    </row>
    <row r="319" spans="1:11" ht="14.4" customHeight="1" x14ac:dyDescent="0.3">
      <c r="A319" s="660" t="s">
        <v>579</v>
      </c>
      <c r="B319" s="661" t="s">
        <v>580</v>
      </c>
      <c r="C319" s="662" t="s">
        <v>593</v>
      </c>
      <c r="D319" s="663" t="s">
        <v>2848</v>
      </c>
      <c r="E319" s="662" t="s">
        <v>6124</v>
      </c>
      <c r="F319" s="663" t="s">
        <v>6125</v>
      </c>
      <c r="G319" s="662" t="s">
        <v>5017</v>
      </c>
      <c r="H319" s="662" t="s">
        <v>5018</v>
      </c>
      <c r="I319" s="664">
        <v>0.154</v>
      </c>
      <c r="J319" s="664">
        <v>1700</v>
      </c>
      <c r="K319" s="665">
        <v>261</v>
      </c>
    </row>
    <row r="320" spans="1:11" ht="14.4" customHeight="1" x14ac:dyDescent="0.3">
      <c r="A320" s="660" t="s">
        <v>579</v>
      </c>
      <c r="B320" s="661" t="s">
        <v>580</v>
      </c>
      <c r="C320" s="662" t="s">
        <v>593</v>
      </c>
      <c r="D320" s="663" t="s">
        <v>2848</v>
      </c>
      <c r="E320" s="662" t="s">
        <v>6124</v>
      </c>
      <c r="F320" s="663" t="s">
        <v>6125</v>
      </c>
      <c r="G320" s="662" t="s">
        <v>4665</v>
      </c>
      <c r="H320" s="662" t="s">
        <v>4666</v>
      </c>
      <c r="I320" s="664">
        <v>186.24</v>
      </c>
      <c r="J320" s="664">
        <v>25</v>
      </c>
      <c r="K320" s="665">
        <v>4656</v>
      </c>
    </row>
    <row r="321" spans="1:11" ht="14.4" customHeight="1" x14ac:dyDescent="0.3">
      <c r="A321" s="660" t="s">
        <v>579</v>
      </c>
      <c r="B321" s="661" t="s">
        <v>580</v>
      </c>
      <c r="C321" s="662" t="s">
        <v>593</v>
      </c>
      <c r="D321" s="663" t="s">
        <v>2848</v>
      </c>
      <c r="E321" s="662" t="s">
        <v>6124</v>
      </c>
      <c r="F321" s="663" t="s">
        <v>6125</v>
      </c>
      <c r="G321" s="662" t="s">
        <v>4667</v>
      </c>
      <c r="H321" s="662" t="s">
        <v>4668</v>
      </c>
      <c r="I321" s="664">
        <v>1318.2249999999999</v>
      </c>
      <c r="J321" s="664">
        <v>10</v>
      </c>
      <c r="K321" s="665">
        <v>13182.25</v>
      </c>
    </row>
    <row r="322" spans="1:11" ht="14.4" customHeight="1" x14ac:dyDescent="0.3">
      <c r="A322" s="660" t="s">
        <v>579</v>
      </c>
      <c r="B322" s="661" t="s">
        <v>580</v>
      </c>
      <c r="C322" s="662" t="s">
        <v>593</v>
      </c>
      <c r="D322" s="663" t="s">
        <v>2848</v>
      </c>
      <c r="E322" s="662" t="s">
        <v>6124</v>
      </c>
      <c r="F322" s="663" t="s">
        <v>6125</v>
      </c>
      <c r="G322" s="662" t="s">
        <v>4671</v>
      </c>
      <c r="H322" s="662" t="s">
        <v>4672</v>
      </c>
      <c r="I322" s="664">
        <v>12</v>
      </c>
      <c r="J322" s="664">
        <v>400</v>
      </c>
      <c r="K322" s="665">
        <v>4798.95</v>
      </c>
    </row>
    <row r="323" spans="1:11" ht="14.4" customHeight="1" x14ac:dyDescent="0.3">
      <c r="A323" s="660" t="s">
        <v>579</v>
      </c>
      <c r="B323" s="661" t="s">
        <v>580</v>
      </c>
      <c r="C323" s="662" t="s">
        <v>593</v>
      </c>
      <c r="D323" s="663" t="s">
        <v>2848</v>
      </c>
      <c r="E323" s="662" t="s">
        <v>6124</v>
      </c>
      <c r="F323" s="663" t="s">
        <v>6125</v>
      </c>
      <c r="G323" s="662" t="s">
        <v>5019</v>
      </c>
      <c r="H323" s="662" t="s">
        <v>5020</v>
      </c>
      <c r="I323" s="664">
        <v>11.74</v>
      </c>
      <c r="J323" s="664">
        <v>2</v>
      </c>
      <c r="K323" s="665">
        <v>23.48</v>
      </c>
    </row>
    <row r="324" spans="1:11" ht="14.4" customHeight="1" x14ac:dyDescent="0.3">
      <c r="A324" s="660" t="s">
        <v>579</v>
      </c>
      <c r="B324" s="661" t="s">
        <v>580</v>
      </c>
      <c r="C324" s="662" t="s">
        <v>593</v>
      </c>
      <c r="D324" s="663" t="s">
        <v>2848</v>
      </c>
      <c r="E324" s="662" t="s">
        <v>6124</v>
      </c>
      <c r="F324" s="663" t="s">
        <v>6125</v>
      </c>
      <c r="G324" s="662" t="s">
        <v>5021</v>
      </c>
      <c r="H324" s="662" t="s">
        <v>5022</v>
      </c>
      <c r="I324" s="664">
        <v>14.1</v>
      </c>
      <c r="J324" s="664">
        <v>2</v>
      </c>
      <c r="K324" s="665">
        <v>28.2</v>
      </c>
    </row>
    <row r="325" spans="1:11" ht="14.4" customHeight="1" x14ac:dyDescent="0.3">
      <c r="A325" s="660" t="s">
        <v>579</v>
      </c>
      <c r="B325" s="661" t="s">
        <v>580</v>
      </c>
      <c r="C325" s="662" t="s">
        <v>593</v>
      </c>
      <c r="D325" s="663" t="s">
        <v>2848</v>
      </c>
      <c r="E325" s="662" t="s">
        <v>6124</v>
      </c>
      <c r="F325" s="663" t="s">
        <v>6125</v>
      </c>
      <c r="G325" s="662" t="s">
        <v>4679</v>
      </c>
      <c r="H325" s="662" t="s">
        <v>4680</v>
      </c>
      <c r="I325" s="664">
        <v>170.63</v>
      </c>
      <c r="J325" s="664">
        <v>4</v>
      </c>
      <c r="K325" s="665">
        <v>682.52</v>
      </c>
    </row>
    <row r="326" spans="1:11" ht="14.4" customHeight="1" x14ac:dyDescent="0.3">
      <c r="A326" s="660" t="s">
        <v>579</v>
      </c>
      <c r="B326" s="661" t="s">
        <v>580</v>
      </c>
      <c r="C326" s="662" t="s">
        <v>593</v>
      </c>
      <c r="D326" s="663" t="s">
        <v>2848</v>
      </c>
      <c r="E326" s="662" t="s">
        <v>6124</v>
      </c>
      <c r="F326" s="663" t="s">
        <v>6125</v>
      </c>
      <c r="G326" s="662" t="s">
        <v>4683</v>
      </c>
      <c r="H326" s="662" t="s">
        <v>4684</v>
      </c>
      <c r="I326" s="664">
        <v>7.1</v>
      </c>
      <c r="J326" s="664">
        <v>4</v>
      </c>
      <c r="K326" s="665">
        <v>28.4</v>
      </c>
    </row>
    <row r="327" spans="1:11" ht="14.4" customHeight="1" x14ac:dyDescent="0.3">
      <c r="A327" s="660" t="s">
        <v>579</v>
      </c>
      <c r="B327" s="661" t="s">
        <v>580</v>
      </c>
      <c r="C327" s="662" t="s">
        <v>593</v>
      </c>
      <c r="D327" s="663" t="s">
        <v>2848</v>
      </c>
      <c r="E327" s="662" t="s">
        <v>6124</v>
      </c>
      <c r="F327" s="663" t="s">
        <v>6125</v>
      </c>
      <c r="G327" s="662" t="s">
        <v>4687</v>
      </c>
      <c r="H327" s="662" t="s">
        <v>4689</v>
      </c>
      <c r="I327" s="664">
        <v>927.67</v>
      </c>
      <c r="J327" s="664">
        <v>2</v>
      </c>
      <c r="K327" s="665">
        <v>1855.34</v>
      </c>
    </row>
    <row r="328" spans="1:11" ht="14.4" customHeight="1" x14ac:dyDescent="0.3">
      <c r="A328" s="660" t="s">
        <v>579</v>
      </c>
      <c r="B328" s="661" t="s">
        <v>580</v>
      </c>
      <c r="C328" s="662" t="s">
        <v>593</v>
      </c>
      <c r="D328" s="663" t="s">
        <v>2848</v>
      </c>
      <c r="E328" s="662" t="s">
        <v>6124</v>
      </c>
      <c r="F328" s="663" t="s">
        <v>6125</v>
      </c>
      <c r="G328" s="662" t="s">
        <v>4690</v>
      </c>
      <c r="H328" s="662" t="s">
        <v>4692</v>
      </c>
      <c r="I328" s="664">
        <v>1480</v>
      </c>
      <c r="J328" s="664">
        <v>3</v>
      </c>
      <c r="K328" s="665">
        <v>4440</v>
      </c>
    </row>
    <row r="329" spans="1:11" ht="14.4" customHeight="1" x14ac:dyDescent="0.3">
      <c r="A329" s="660" t="s">
        <v>579</v>
      </c>
      <c r="B329" s="661" t="s">
        <v>580</v>
      </c>
      <c r="C329" s="662" t="s">
        <v>593</v>
      </c>
      <c r="D329" s="663" t="s">
        <v>2848</v>
      </c>
      <c r="E329" s="662" t="s">
        <v>6124</v>
      </c>
      <c r="F329" s="663" t="s">
        <v>6125</v>
      </c>
      <c r="G329" s="662" t="s">
        <v>5023</v>
      </c>
      <c r="H329" s="662" t="s">
        <v>5024</v>
      </c>
      <c r="I329" s="664">
        <v>8.2799999999999994</v>
      </c>
      <c r="J329" s="664">
        <v>2</v>
      </c>
      <c r="K329" s="665">
        <v>16.559999999999999</v>
      </c>
    </row>
    <row r="330" spans="1:11" ht="14.4" customHeight="1" x14ac:dyDescent="0.3">
      <c r="A330" s="660" t="s">
        <v>579</v>
      </c>
      <c r="B330" s="661" t="s">
        <v>580</v>
      </c>
      <c r="C330" s="662" t="s">
        <v>593</v>
      </c>
      <c r="D330" s="663" t="s">
        <v>2848</v>
      </c>
      <c r="E330" s="662" t="s">
        <v>6124</v>
      </c>
      <c r="F330" s="663" t="s">
        <v>6125</v>
      </c>
      <c r="G330" s="662" t="s">
        <v>5025</v>
      </c>
      <c r="H330" s="662" t="s">
        <v>5026</v>
      </c>
      <c r="I330" s="664">
        <v>5.92</v>
      </c>
      <c r="J330" s="664">
        <v>4</v>
      </c>
      <c r="K330" s="665">
        <v>23.68</v>
      </c>
    </row>
    <row r="331" spans="1:11" ht="14.4" customHeight="1" x14ac:dyDescent="0.3">
      <c r="A331" s="660" t="s">
        <v>579</v>
      </c>
      <c r="B331" s="661" t="s">
        <v>580</v>
      </c>
      <c r="C331" s="662" t="s">
        <v>593</v>
      </c>
      <c r="D331" s="663" t="s">
        <v>2848</v>
      </c>
      <c r="E331" s="662" t="s">
        <v>6124</v>
      </c>
      <c r="F331" s="663" t="s">
        <v>6125</v>
      </c>
      <c r="G331" s="662" t="s">
        <v>5027</v>
      </c>
      <c r="H331" s="662" t="s">
        <v>5028</v>
      </c>
      <c r="I331" s="664">
        <v>5.2750000000000004</v>
      </c>
      <c r="J331" s="664">
        <v>80</v>
      </c>
      <c r="K331" s="665">
        <v>422.1</v>
      </c>
    </row>
    <row r="332" spans="1:11" ht="14.4" customHeight="1" x14ac:dyDescent="0.3">
      <c r="A332" s="660" t="s">
        <v>579</v>
      </c>
      <c r="B332" s="661" t="s">
        <v>580</v>
      </c>
      <c r="C332" s="662" t="s">
        <v>593</v>
      </c>
      <c r="D332" s="663" t="s">
        <v>2848</v>
      </c>
      <c r="E332" s="662" t="s">
        <v>6124</v>
      </c>
      <c r="F332" s="663" t="s">
        <v>6125</v>
      </c>
      <c r="G332" s="662" t="s">
        <v>5029</v>
      </c>
      <c r="H332" s="662" t="s">
        <v>5030</v>
      </c>
      <c r="I332" s="664">
        <v>0.61</v>
      </c>
      <c r="J332" s="664">
        <v>9600</v>
      </c>
      <c r="K332" s="665">
        <v>5895.2</v>
      </c>
    </row>
    <row r="333" spans="1:11" ht="14.4" customHeight="1" x14ac:dyDescent="0.3">
      <c r="A333" s="660" t="s">
        <v>579</v>
      </c>
      <c r="B333" s="661" t="s">
        <v>580</v>
      </c>
      <c r="C333" s="662" t="s">
        <v>593</v>
      </c>
      <c r="D333" s="663" t="s">
        <v>2848</v>
      </c>
      <c r="E333" s="662" t="s">
        <v>6124</v>
      </c>
      <c r="F333" s="663" t="s">
        <v>6125</v>
      </c>
      <c r="G333" s="662" t="s">
        <v>4701</v>
      </c>
      <c r="H333" s="662" t="s">
        <v>4702</v>
      </c>
      <c r="I333" s="664">
        <v>1490.2033333333336</v>
      </c>
      <c r="J333" s="664">
        <v>14</v>
      </c>
      <c r="K333" s="665">
        <v>20862.86</v>
      </c>
    </row>
    <row r="334" spans="1:11" ht="14.4" customHeight="1" x14ac:dyDescent="0.3">
      <c r="A334" s="660" t="s">
        <v>579</v>
      </c>
      <c r="B334" s="661" t="s">
        <v>580</v>
      </c>
      <c r="C334" s="662" t="s">
        <v>593</v>
      </c>
      <c r="D334" s="663" t="s">
        <v>2848</v>
      </c>
      <c r="E334" s="662" t="s">
        <v>6124</v>
      </c>
      <c r="F334" s="663" t="s">
        <v>6125</v>
      </c>
      <c r="G334" s="662" t="s">
        <v>5031</v>
      </c>
      <c r="H334" s="662" t="s">
        <v>5032</v>
      </c>
      <c r="I334" s="664">
        <v>14.49</v>
      </c>
      <c r="J334" s="664">
        <v>30</v>
      </c>
      <c r="K334" s="665">
        <v>434.7</v>
      </c>
    </row>
    <row r="335" spans="1:11" ht="14.4" customHeight="1" x14ac:dyDescent="0.3">
      <c r="A335" s="660" t="s">
        <v>579</v>
      </c>
      <c r="B335" s="661" t="s">
        <v>580</v>
      </c>
      <c r="C335" s="662" t="s">
        <v>593</v>
      </c>
      <c r="D335" s="663" t="s">
        <v>2848</v>
      </c>
      <c r="E335" s="662" t="s">
        <v>6124</v>
      </c>
      <c r="F335" s="663" t="s">
        <v>6125</v>
      </c>
      <c r="G335" s="662" t="s">
        <v>5033</v>
      </c>
      <c r="H335" s="662" t="s">
        <v>5034</v>
      </c>
      <c r="I335" s="664">
        <v>61.56</v>
      </c>
      <c r="J335" s="664">
        <v>5</v>
      </c>
      <c r="K335" s="665">
        <v>307.8</v>
      </c>
    </row>
    <row r="336" spans="1:11" ht="14.4" customHeight="1" x14ac:dyDescent="0.3">
      <c r="A336" s="660" t="s">
        <v>579</v>
      </c>
      <c r="B336" s="661" t="s">
        <v>580</v>
      </c>
      <c r="C336" s="662" t="s">
        <v>593</v>
      </c>
      <c r="D336" s="663" t="s">
        <v>2848</v>
      </c>
      <c r="E336" s="662" t="s">
        <v>6124</v>
      </c>
      <c r="F336" s="663" t="s">
        <v>6125</v>
      </c>
      <c r="G336" s="662" t="s">
        <v>4703</v>
      </c>
      <c r="H336" s="662" t="s">
        <v>4704</v>
      </c>
      <c r="I336" s="664">
        <v>67.324999999999989</v>
      </c>
      <c r="J336" s="664">
        <v>70</v>
      </c>
      <c r="K336" s="665">
        <v>4712.6399999999994</v>
      </c>
    </row>
    <row r="337" spans="1:11" ht="14.4" customHeight="1" x14ac:dyDescent="0.3">
      <c r="A337" s="660" t="s">
        <v>579</v>
      </c>
      <c r="B337" s="661" t="s">
        <v>580</v>
      </c>
      <c r="C337" s="662" t="s">
        <v>593</v>
      </c>
      <c r="D337" s="663" t="s">
        <v>2848</v>
      </c>
      <c r="E337" s="662" t="s">
        <v>6124</v>
      </c>
      <c r="F337" s="663" t="s">
        <v>6125</v>
      </c>
      <c r="G337" s="662" t="s">
        <v>4703</v>
      </c>
      <c r="H337" s="662" t="s">
        <v>4705</v>
      </c>
      <c r="I337" s="664">
        <v>67.319999999999993</v>
      </c>
      <c r="J337" s="664">
        <v>70</v>
      </c>
      <c r="K337" s="665">
        <v>4712.3999999999996</v>
      </c>
    </row>
    <row r="338" spans="1:11" ht="14.4" customHeight="1" x14ac:dyDescent="0.3">
      <c r="A338" s="660" t="s">
        <v>579</v>
      </c>
      <c r="B338" s="661" t="s">
        <v>580</v>
      </c>
      <c r="C338" s="662" t="s">
        <v>593</v>
      </c>
      <c r="D338" s="663" t="s">
        <v>2848</v>
      </c>
      <c r="E338" s="662" t="s">
        <v>6124</v>
      </c>
      <c r="F338" s="663" t="s">
        <v>6125</v>
      </c>
      <c r="G338" s="662" t="s">
        <v>4710</v>
      </c>
      <c r="H338" s="662" t="s">
        <v>4711</v>
      </c>
      <c r="I338" s="664">
        <v>82.08</v>
      </c>
      <c r="J338" s="664">
        <v>20</v>
      </c>
      <c r="K338" s="665">
        <v>1641.61</v>
      </c>
    </row>
    <row r="339" spans="1:11" ht="14.4" customHeight="1" x14ac:dyDescent="0.3">
      <c r="A339" s="660" t="s">
        <v>579</v>
      </c>
      <c r="B339" s="661" t="s">
        <v>580</v>
      </c>
      <c r="C339" s="662" t="s">
        <v>593</v>
      </c>
      <c r="D339" s="663" t="s">
        <v>2848</v>
      </c>
      <c r="E339" s="662" t="s">
        <v>6124</v>
      </c>
      <c r="F339" s="663" t="s">
        <v>6125</v>
      </c>
      <c r="G339" s="662" t="s">
        <v>5035</v>
      </c>
      <c r="H339" s="662" t="s">
        <v>5036</v>
      </c>
      <c r="I339" s="664">
        <v>72.680000000000007</v>
      </c>
      <c r="J339" s="664">
        <v>10</v>
      </c>
      <c r="K339" s="665">
        <v>726.75</v>
      </c>
    </row>
    <row r="340" spans="1:11" ht="14.4" customHeight="1" x14ac:dyDescent="0.3">
      <c r="A340" s="660" t="s">
        <v>579</v>
      </c>
      <c r="B340" s="661" t="s">
        <v>580</v>
      </c>
      <c r="C340" s="662" t="s">
        <v>593</v>
      </c>
      <c r="D340" s="663" t="s">
        <v>2848</v>
      </c>
      <c r="E340" s="662" t="s">
        <v>6124</v>
      </c>
      <c r="F340" s="663" t="s">
        <v>6125</v>
      </c>
      <c r="G340" s="662" t="s">
        <v>5037</v>
      </c>
      <c r="H340" s="662" t="s">
        <v>5038</v>
      </c>
      <c r="I340" s="664">
        <v>269.33</v>
      </c>
      <c r="J340" s="664">
        <v>10</v>
      </c>
      <c r="K340" s="665">
        <v>2693.25</v>
      </c>
    </row>
    <row r="341" spans="1:11" ht="14.4" customHeight="1" x14ac:dyDescent="0.3">
      <c r="A341" s="660" t="s">
        <v>579</v>
      </c>
      <c r="B341" s="661" t="s">
        <v>580</v>
      </c>
      <c r="C341" s="662" t="s">
        <v>593</v>
      </c>
      <c r="D341" s="663" t="s">
        <v>2848</v>
      </c>
      <c r="E341" s="662" t="s">
        <v>6124</v>
      </c>
      <c r="F341" s="663" t="s">
        <v>6125</v>
      </c>
      <c r="G341" s="662" t="s">
        <v>5039</v>
      </c>
      <c r="H341" s="662" t="s">
        <v>5040</v>
      </c>
      <c r="I341" s="664">
        <v>895.18</v>
      </c>
      <c r="J341" s="664">
        <v>2</v>
      </c>
      <c r="K341" s="665">
        <v>1790.37</v>
      </c>
    </row>
    <row r="342" spans="1:11" ht="14.4" customHeight="1" x14ac:dyDescent="0.3">
      <c r="A342" s="660" t="s">
        <v>579</v>
      </c>
      <c r="B342" s="661" t="s">
        <v>580</v>
      </c>
      <c r="C342" s="662" t="s">
        <v>593</v>
      </c>
      <c r="D342" s="663" t="s">
        <v>2848</v>
      </c>
      <c r="E342" s="662" t="s">
        <v>6124</v>
      </c>
      <c r="F342" s="663" t="s">
        <v>6125</v>
      </c>
      <c r="G342" s="662" t="s">
        <v>4712</v>
      </c>
      <c r="H342" s="662" t="s">
        <v>4713</v>
      </c>
      <c r="I342" s="664">
        <v>656.63499999999999</v>
      </c>
      <c r="J342" s="664">
        <v>3</v>
      </c>
      <c r="K342" s="665">
        <v>1969.9099999999999</v>
      </c>
    </row>
    <row r="343" spans="1:11" ht="14.4" customHeight="1" x14ac:dyDescent="0.3">
      <c r="A343" s="660" t="s">
        <v>579</v>
      </c>
      <c r="B343" s="661" t="s">
        <v>580</v>
      </c>
      <c r="C343" s="662" t="s">
        <v>593</v>
      </c>
      <c r="D343" s="663" t="s">
        <v>2848</v>
      </c>
      <c r="E343" s="662" t="s">
        <v>6124</v>
      </c>
      <c r="F343" s="663" t="s">
        <v>6125</v>
      </c>
      <c r="G343" s="662" t="s">
        <v>4714</v>
      </c>
      <c r="H343" s="662" t="s">
        <v>4715</v>
      </c>
      <c r="I343" s="664">
        <v>431.93</v>
      </c>
      <c r="J343" s="664">
        <v>1</v>
      </c>
      <c r="K343" s="665">
        <v>431.93</v>
      </c>
    </row>
    <row r="344" spans="1:11" ht="14.4" customHeight="1" x14ac:dyDescent="0.3">
      <c r="A344" s="660" t="s">
        <v>579</v>
      </c>
      <c r="B344" s="661" t="s">
        <v>580</v>
      </c>
      <c r="C344" s="662" t="s">
        <v>593</v>
      </c>
      <c r="D344" s="663" t="s">
        <v>2848</v>
      </c>
      <c r="E344" s="662" t="s">
        <v>6124</v>
      </c>
      <c r="F344" s="663" t="s">
        <v>6125</v>
      </c>
      <c r="G344" s="662" t="s">
        <v>5041</v>
      </c>
      <c r="H344" s="662" t="s">
        <v>5042</v>
      </c>
      <c r="I344" s="664">
        <v>48.22</v>
      </c>
      <c r="J344" s="664">
        <v>10</v>
      </c>
      <c r="K344" s="665">
        <v>482.18</v>
      </c>
    </row>
    <row r="345" spans="1:11" ht="14.4" customHeight="1" x14ac:dyDescent="0.3">
      <c r="A345" s="660" t="s">
        <v>579</v>
      </c>
      <c r="B345" s="661" t="s">
        <v>580</v>
      </c>
      <c r="C345" s="662" t="s">
        <v>593</v>
      </c>
      <c r="D345" s="663" t="s">
        <v>2848</v>
      </c>
      <c r="E345" s="662" t="s">
        <v>6124</v>
      </c>
      <c r="F345" s="663" t="s">
        <v>6125</v>
      </c>
      <c r="G345" s="662" t="s">
        <v>4716</v>
      </c>
      <c r="H345" s="662" t="s">
        <v>4717</v>
      </c>
      <c r="I345" s="664">
        <v>122.27</v>
      </c>
      <c r="J345" s="664">
        <v>5</v>
      </c>
      <c r="K345" s="665">
        <v>611.33000000000004</v>
      </c>
    </row>
    <row r="346" spans="1:11" ht="14.4" customHeight="1" x14ac:dyDescent="0.3">
      <c r="A346" s="660" t="s">
        <v>579</v>
      </c>
      <c r="B346" s="661" t="s">
        <v>580</v>
      </c>
      <c r="C346" s="662" t="s">
        <v>593</v>
      </c>
      <c r="D346" s="663" t="s">
        <v>2848</v>
      </c>
      <c r="E346" s="662" t="s">
        <v>6126</v>
      </c>
      <c r="F346" s="663" t="s">
        <v>6127</v>
      </c>
      <c r="G346" s="662" t="s">
        <v>5043</v>
      </c>
      <c r="H346" s="662" t="s">
        <v>5044</v>
      </c>
      <c r="I346" s="664">
        <v>471.9</v>
      </c>
      <c r="J346" s="664">
        <v>10</v>
      </c>
      <c r="K346" s="665">
        <v>4719</v>
      </c>
    </row>
    <row r="347" spans="1:11" ht="14.4" customHeight="1" x14ac:dyDescent="0.3">
      <c r="A347" s="660" t="s">
        <v>579</v>
      </c>
      <c r="B347" s="661" t="s">
        <v>580</v>
      </c>
      <c r="C347" s="662" t="s">
        <v>593</v>
      </c>
      <c r="D347" s="663" t="s">
        <v>2848</v>
      </c>
      <c r="E347" s="662" t="s">
        <v>6126</v>
      </c>
      <c r="F347" s="663" t="s">
        <v>6127</v>
      </c>
      <c r="G347" s="662" t="s">
        <v>4720</v>
      </c>
      <c r="H347" s="662" t="s">
        <v>4721</v>
      </c>
      <c r="I347" s="664">
        <v>652.91499999999996</v>
      </c>
      <c r="J347" s="664">
        <v>20</v>
      </c>
      <c r="K347" s="665">
        <v>13058.279999999999</v>
      </c>
    </row>
    <row r="348" spans="1:11" ht="14.4" customHeight="1" x14ac:dyDescent="0.3">
      <c r="A348" s="660" t="s">
        <v>579</v>
      </c>
      <c r="B348" s="661" t="s">
        <v>580</v>
      </c>
      <c r="C348" s="662" t="s">
        <v>593</v>
      </c>
      <c r="D348" s="663" t="s">
        <v>2848</v>
      </c>
      <c r="E348" s="662" t="s">
        <v>6126</v>
      </c>
      <c r="F348" s="663" t="s">
        <v>6127</v>
      </c>
      <c r="G348" s="662" t="s">
        <v>5045</v>
      </c>
      <c r="H348" s="662" t="s">
        <v>5046</v>
      </c>
      <c r="I348" s="664">
        <v>63.363999999999997</v>
      </c>
      <c r="J348" s="664">
        <v>155</v>
      </c>
      <c r="K348" s="665">
        <v>9821.6199999999972</v>
      </c>
    </row>
    <row r="349" spans="1:11" ht="14.4" customHeight="1" x14ac:dyDescent="0.3">
      <c r="A349" s="660" t="s">
        <v>579</v>
      </c>
      <c r="B349" s="661" t="s">
        <v>580</v>
      </c>
      <c r="C349" s="662" t="s">
        <v>593</v>
      </c>
      <c r="D349" s="663" t="s">
        <v>2848</v>
      </c>
      <c r="E349" s="662" t="s">
        <v>6126</v>
      </c>
      <c r="F349" s="663" t="s">
        <v>6127</v>
      </c>
      <c r="G349" s="662" t="s">
        <v>5047</v>
      </c>
      <c r="H349" s="662" t="s">
        <v>5048</v>
      </c>
      <c r="I349" s="664">
        <v>229.9</v>
      </c>
      <c r="J349" s="664">
        <v>20</v>
      </c>
      <c r="K349" s="665">
        <v>4598</v>
      </c>
    </row>
    <row r="350" spans="1:11" ht="14.4" customHeight="1" x14ac:dyDescent="0.3">
      <c r="A350" s="660" t="s">
        <v>579</v>
      </c>
      <c r="B350" s="661" t="s">
        <v>580</v>
      </c>
      <c r="C350" s="662" t="s">
        <v>593</v>
      </c>
      <c r="D350" s="663" t="s">
        <v>2848</v>
      </c>
      <c r="E350" s="662" t="s">
        <v>6126</v>
      </c>
      <c r="F350" s="663" t="s">
        <v>6127</v>
      </c>
      <c r="G350" s="662" t="s">
        <v>5049</v>
      </c>
      <c r="H350" s="662" t="s">
        <v>5050</v>
      </c>
      <c r="I350" s="664">
        <v>26.015454545454546</v>
      </c>
      <c r="J350" s="664">
        <v>2800</v>
      </c>
      <c r="K350" s="665">
        <v>72845.599999999991</v>
      </c>
    </row>
    <row r="351" spans="1:11" ht="14.4" customHeight="1" x14ac:dyDescent="0.3">
      <c r="A351" s="660" t="s">
        <v>579</v>
      </c>
      <c r="B351" s="661" t="s">
        <v>580</v>
      </c>
      <c r="C351" s="662" t="s">
        <v>593</v>
      </c>
      <c r="D351" s="663" t="s">
        <v>2848</v>
      </c>
      <c r="E351" s="662" t="s">
        <v>6126</v>
      </c>
      <c r="F351" s="663" t="s">
        <v>6127</v>
      </c>
      <c r="G351" s="662" t="s">
        <v>4722</v>
      </c>
      <c r="H351" s="662" t="s">
        <v>4723</v>
      </c>
      <c r="I351" s="664">
        <v>3.0525000000000002</v>
      </c>
      <c r="J351" s="664">
        <v>140</v>
      </c>
      <c r="K351" s="665">
        <v>433.5</v>
      </c>
    </row>
    <row r="352" spans="1:11" ht="14.4" customHeight="1" x14ac:dyDescent="0.3">
      <c r="A352" s="660" t="s">
        <v>579</v>
      </c>
      <c r="B352" s="661" t="s">
        <v>580</v>
      </c>
      <c r="C352" s="662" t="s">
        <v>593</v>
      </c>
      <c r="D352" s="663" t="s">
        <v>2848</v>
      </c>
      <c r="E352" s="662" t="s">
        <v>6126</v>
      </c>
      <c r="F352" s="663" t="s">
        <v>6127</v>
      </c>
      <c r="G352" s="662" t="s">
        <v>5051</v>
      </c>
      <c r="H352" s="662" t="s">
        <v>5052</v>
      </c>
      <c r="I352" s="664">
        <v>0.22</v>
      </c>
      <c r="J352" s="664">
        <v>100</v>
      </c>
      <c r="K352" s="665">
        <v>22</v>
      </c>
    </row>
    <row r="353" spans="1:11" ht="14.4" customHeight="1" x14ac:dyDescent="0.3">
      <c r="A353" s="660" t="s">
        <v>579</v>
      </c>
      <c r="B353" s="661" t="s">
        <v>580</v>
      </c>
      <c r="C353" s="662" t="s">
        <v>593</v>
      </c>
      <c r="D353" s="663" t="s">
        <v>2848</v>
      </c>
      <c r="E353" s="662" t="s">
        <v>6126</v>
      </c>
      <c r="F353" s="663" t="s">
        <v>6127</v>
      </c>
      <c r="G353" s="662" t="s">
        <v>4724</v>
      </c>
      <c r="H353" s="662" t="s">
        <v>4725</v>
      </c>
      <c r="I353" s="664">
        <v>11.145000000000001</v>
      </c>
      <c r="J353" s="664">
        <v>2900</v>
      </c>
      <c r="K353" s="665">
        <v>32319</v>
      </c>
    </row>
    <row r="354" spans="1:11" ht="14.4" customHeight="1" x14ac:dyDescent="0.3">
      <c r="A354" s="660" t="s">
        <v>579</v>
      </c>
      <c r="B354" s="661" t="s">
        <v>580</v>
      </c>
      <c r="C354" s="662" t="s">
        <v>593</v>
      </c>
      <c r="D354" s="663" t="s">
        <v>2848</v>
      </c>
      <c r="E354" s="662" t="s">
        <v>6126</v>
      </c>
      <c r="F354" s="663" t="s">
        <v>6127</v>
      </c>
      <c r="G354" s="662" t="s">
        <v>5053</v>
      </c>
      <c r="H354" s="662" t="s">
        <v>5054</v>
      </c>
      <c r="I354" s="664">
        <v>2.75</v>
      </c>
      <c r="J354" s="664">
        <v>100</v>
      </c>
      <c r="K354" s="665">
        <v>275</v>
      </c>
    </row>
    <row r="355" spans="1:11" ht="14.4" customHeight="1" x14ac:dyDescent="0.3">
      <c r="A355" s="660" t="s">
        <v>579</v>
      </c>
      <c r="B355" s="661" t="s">
        <v>580</v>
      </c>
      <c r="C355" s="662" t="s">
        <v>593</v>
      </c>
      <c r="D355" s="663" t="s">
        <v>2848</v>
      </c>
      <c r="E355" s="662" t="s">
        <v>6126</v>
      </c>
      <c r="F355" s="663" t="s">
        <v>6127</v>
      </c>
      <c r="G355" s="662" t="s">
        <v>4726</v>
      </c>
      <c r="H355" s="662" t="s">
        <v>4727</v>
      </c>
      <c r="I355" s="664">
        <v>1.0154545454545454</v>
      </c>
      <c r="J355" s="664">
        <v>14100</v>
      </c>
      <c r="K355" s="665">
        <v>14204</v>
      </c>
    </row>
    <row r="356" spans="1:11" ht="14.4" customHeight="1" x14ac:dyDescent="0.3">
      <c r="A356" s="660" t="s">
        <v>579</v>
      </c>
      <c r="B356" s="661" t="s">
        <v>580</v>
      </c>
      <c r="C356" s="662" t="s">
        <v>593</v>
      </c>
      <c r="D356" s="663" t="s">
        <v>2848</v>
      </c>
      <c r="E356" s="662" t="s">
        <v>6126</v>
      </c>
      <c r="F356" s="663" t="s">
        <v>6127</v>
      </c>
      <c r="G356" s="662" t="s">
        <v>4728</v>
      </c>
      <c r="H356" s="662" t="s">
        <v>4729</v>
      </c>
      <c r="I356" s="664">
        <v>1.541818181818182</v>
      </c>
      <c r="J356" s="664">
        <v>5700</v>
      </c>
      <c r="K356" s="665">
        <v>8970</v>
      </c>
    </row>
    <row r="357" spans="1:11" ht="14.4" customHeight="1" x14ac:dyDescent="0.3">
      <c r="A357" s="660" t="s">
        <v>579</v>
      </c>
      <c r="B357" s="661" t="s">
        <v>580</v>
      </c>
      <c r="C357" s="662" t="s">
        <v>593</v>
      </c>
      <c r="D357" s="663" t="s">
        <v>2848</v>
      </c>
      <c r="E357" s="662" t="s">
        <v>6126</v>
      </c>
      <c r="F357" s="663" t="s">
        <v>6127</v>
      </c>
      <c r="G357" s="662" t="s">
        <v>4730</v>
      </c>
      <c r="H357" s="662" t="s">
        <v>4731</v>
      </c>
      <c r="I357" s="664">
        <v>0.44923076923076916</v>
      </c>
      <c r="J357" s="664">
        <v>19000</v>
      </c>
      <c r="K357" s="665">
        <v>8482</v>
      </c>
    </row>
    <row r="358" spans="1:11" ht="14.4" customHeight="1" x14ac:dyDescent="0.3">
      <c r="A358" s="660" t="s">
        <v>579</v>
      </c>
      <c r="B358" s="661" t="s">
        <v>580</v>
      </c>
      <c r="C358" s="662" t="s">
        <v>593</v>
      </c>
      <c r="D358" s="663" t="s">
        <v>2848</v>
      </c>
      <c r="E358" s="662" t="s">
        <v>6126</v>
      </c>
      <c r="F358" s="663" t="s">
        <v>6127</v>
      </c>
      <c r="G358" s="662" t="s">
        <v>4732</v>
      </c>
      <c r="H358" s="662" t="s">
        <v>4733</v>
      </c>
      <c r="I358" s="664">
        <v>0.624</v>
      </c>
      <c r="J358" s="664">
        <v>7200</v>
      </c>
      <c r="K358" s="665">
        <v>4496</v>
      </c>
    </row>
    <row r="359" spans="1:11" ht="14.4" customHeight="1" x14ac:dyDescent="0.3">
      <c r="A359" s="660" t="s">
        <v>579</v>
      </c>
      <c r="B359" s="661" t="s">
        <v>580</v>
      </c>
      <c r="C359" s="662" t="s">
        <v>593</v>
      </c>
      <c r="D359" s="663" t="s">
        <v>2848</v>
      </c>
      <c r="E359" s="662" t="s">
        <v>6126</v>
      </c>
      <c r="F359" s="663" t="s">
        <v>6127</v>
      </c>
      <c r="G359" s="662" t="s">
        <v>4734</v>
      </c>
      <c r="H359" s="662" t="s">
        <v>4735</v>
      </c>
      <c r="I359" s="664">
        <v>3.1349999999999998</v>
      </c>
      <c r="J359" s="664">
        <v>100</v>
      </c>
      <c r="K359" s="665">
        <v>313.5</v>
      </c>
    </row>
    <row r="360" spans="1:11" ht="14.4" customHeight="1" x14ac:dyDescent="0.3">
      <c r="A360" s="660" t="s">
        <v>579</v>
      </c>
      <c r="B360" s="661" t="s">
        <v>580</v>
      </c>
      <c r="C360" s="662" t="s">
        <v>593</v>
      </c>
      <c r="D360" s="663" t="s">
        <v>2848</v>
      </c>
      <c r="E360" s="662" t="s">
        <v>6126</v>
      </c>
      <c r="F360" s="663" t="s">
        <v>6127</v>
      </c>
      <c r="G360" s="662" t="s">
        <v>5055</v>
      </c>
      <c r="H360" s="662" t="s">
        <v>5056</v>
      </c>
      <c r="I360" s="664">
        <v>6.22</v>
      </c>
      <c r="J360" s="664">
        <v>18</v>
      </c>
      <c r="K360" s="665">
        <v>111.83999999999999</v>
      </c>
    </row>
    <row r="361" spans="1:11" ht="14.4" customHeight="1" x14ac:dyDescent="0.3">
      <c r="A361" s="660" t="s">
        <v>579</v>
      </c>
      <c r="B361" s="661" t="s">
        <v>580</v>
      </c>
      <c r="C361" s="662" t="s">
        <v>593</v>
      </c>
      <c r="D361" s="663" t="s">
        <v>2848</v>
      </c>
      <c r="E361" s="662" t="s">
        <v>6126</v>
      </c>
      <c r="F361" s="663" t="s">
        <v>6127</v>
      </c>
      <c r="G361" s="662" t="s">
        <v>4736</v>
      </c>
      <c r="H361" s="662" t="s">
        <v>4737</v>
      </c>
      <c r="I361" s="664">
        <v>6.29</v>
      </c>
      <c r="J361" s="664">
        <v>21</v>
      </c>
      <c r="K361" s="665">
        <v>132.09</v>
      </c>
    </row>
    <row r="362" spans="1:11" ht="14.4" customHeight="1" x14ac:dyDescent="0.3">
      <c r="A362" s="660" t="s">
        <v>579</v>
      </c>
      <c r="B362" s="661" t="s">
        <v>580</v>
      </c>
      <c r="C362" s="662" t="s">
        <v>593</v>
      </c>
      <c r="D362" s="663" t="s">
        <v>2848</v>
      </c>
      <c r="E362" s="662" t="s">
        <v>6126</v>
      </c>
      <c r="F362" s="663" t="s">
        <v>6127</v>
      </c>
      <c r="G362" s="662" t="s">
        <v>5057</v>
      </c>
      <c r="H362" s="662" t="s">
        <v>5058</v>
      </c>
      <c r="I362" s="664">
        <v>6.29</v>
      </c>
      <c r="J362" s="664">
        <v>10</v>
      </c>
      <c r="K362" s="665">
        <v>62.9</v>
      </c>
    </row>
    <row r="363" spans="1:11" ht="14.4" customHeight="1" x14ac:dyDescent="0.3">
      <c r="A363" s="660" t="s">
        <v>579</v>
      </c>
      <c r="B363" s="661" t="s">
        <v>580</v>
      </c>
      <c r="C363" s="662" t="s">
        <v>593</v>
      </c>
      <c r="D363" s="663" t="s">
        <v>2848</v>
      </c>
      <c r="E363" s="662" t="s">
        <v>6126</v>
      </c>
      <c r="F363" s="663" t="s">
        <v>6127</v>
      </c>
      <c r="G363" s="662" t="s">
        <v>5059</v>
      </c>
      <c r="H363" s="662" t="s">
        <v>5060</v>
      </c>
      <c r="I363" s="664">
        <v>6.0266666666666664</v>
      </c>
      <c r="J363" s="664">
        <v>160</v>
      </c>
      <c r="K363" s="665">
        <v>961.40000000000009</v>
      </c>
    </row>
    <row r="364" spans="1:11" ht="14.4" customHeight="1" x14ac:dyDescent="0.3">
      <c r="A364" s="660" t="s">
        <v>579</v>
      </c>
      <c r="B364" s="661" t="s">
        <v>580</v>
      </c>
      <c r="C364" s="662" t="s">
        <v>593</v>
      </c>
      <c r="D364" s="663" t="s">
        <v>2848</v>
      </c>
      <c r="E364" s="662" t="s">
        <v>6126</v>
      </c>
      <c r="F364" s="663" t="s">
        <v>6127</v>
      </c>
      <c r="G364" s="662" t="s">
        <v>5059</v>
      </c>
      <c r="H364" s="662" t="s">
        <v>5061</v>
      </c>
      <c r="I364" s="664">
        <v>6.2214285714285733</v>
      </c>
      <c r="J364" s="664">
        <v>370</v>
      </c>
      <c r="K364" s="665">
        <v>2302.2999999999993</v>
      </c>
    </row>
    <row r="365" spans="1:11" ht="14.4" customHeight="1" x14ac:dyDescent="0.3">
      <c r="A365" s="660" t="s">
        <v>579</v>
      </c>
      <c r="B365" s="661" t="s">
        <v>580</v>
      </c>
      <c r="C365" s="662" t="s">
        <v>593</v>
      </c>
      <c r="D365" s="663" t="s">
        <v>2848</v>
      </c>
      <c r="E365" s="662" t="s">
        <v>6126</v>
      </c>
      <c r="F365" s="663" t="s">
        <v>6127</v>
      </c>
      <c r="G365" s="662" t="s">
        <v>5062</v>
      </c>
      <c r="H365" s="662" t="s">
        <v>5063</v>
      </c>
      <c r="I365" s="664">
        <v>203.76374999999999</v>
      </c>
      <c r="J365" s="664">
        <v>235</v>
      </c>
      <c r="K365" s="665">
        <v>47884.5</v>
      </c>
    </row>
    <row r="366" spans="1:11" ht="14.4" customHeight="1" x14ac:dyDescent="0.3">
      <c r="A366" s="660" t="s">
        <v>579</v>
      </c>
      <c r="B366" s="661" t="s">
        <v>580</v>
      </c>
      <c r="C366" s="662" t="s">
        <v>593</v>
      </c>
      <c r="D366" s="663" t="s">
        <v>2848</v>
      </c>
      <c r="E366" s="662" t="s">
        <v>6126</v>
      </c>
      <c r="F366" s="663" t="s">
        <v>6127</v>
      </c>
      <c r="G366" s="662" t="s">
        <v>5064</v>
      </c>
      <c r="H366" s="662" t="s">
        <v>5065</v>
      </c>
      <c r="I366" s="664">
        <v>81.835833333333326</v>
      </c>
      <c r="J366" s="664">
        <v>495</v>
      </c>
      <c r="K366" s="665">
        <v>40509.209999999992</v>
      </c>
    </row>
    <row r="367" spans="1:11" ht="14.4" customHeight="1" x14ac:dyDescent="0.3">
      <c r="A367" s="660" t="s">
        <v>579</v>
      </c>
      <c r="B367" s="661" t="s">
        <v>580</v>
      </c>
      <c r="C367" s="662" t="s">
        <v>593</v>
      </c>
      <c r="D367" s="663" t="s">
        <v>2848</v>
      </c>
      <c r="E367" s="662" t="s">
        <v>6126</v>
      </c>
      <c r="F367" s="663" t="s">
        <v>6127</v>
      </c>
      <c r="G367" s="662" t="s">
        <v>5066</v>
      </c>
      <c r="H367" s="662" t="s">
        <v>5067</v>
      </c>
      <c r="I367" s="664">
        <v>80.018000000000001</v>
      </c>
      <c r="J367" s="664">
        <v>225</v>
      </c>
      <c r="K367" s="665">
        <v>18004.05</v>
      </c>
    </row>
    <row r="368" spans="1:11" ht="14.4" customHeight="1" x14ac:dyDescent="0.3">
      <c r="A368" s="660" t="s">
        <v>579</v>
      </c>
      <c r="B368" s="661" t="s">
        <v>580</v>
      </c>
      <c r="C368" s="662" t="s">
        <v>593</v>
      </c>
      <c r="D368" s="663" t="s">
        <v>2848</v>
      </c>
      <c r="E368" s="662" t="s">
        <v>6126</v>
      </c>
      <c r="F368" s="663" t="s">
        <v>6127</v>
      </c>
      <c r="G368" s="662" t="s">
        <v>5068</v>
      </c>
      <c r="H368" s="662" t="s">
        <v>5069</v>
      </c>
      <c r="I368" s="664">
        <v>94.38</v>
      </c>
      <c r="J368" s="664">
        <v>13</v>
      </c>
      <c r="K368" s="665">
        <v>1226.9199999999998</v>
      </c>
    </row>
    <row r="369" spans="1:11" ht="14.4" customHeight="1" x14ac:dyDescent="0.3">
      <c r="A369" s="660" t="s">
        <v>579</v>
      </c>
      <c r="B369" s="661" t="s">
        <v>580</v>
      </c>
      <c r="C369" s="662" t="s">
        <v>593</v>
      </c>
      <c r="D369" s="663" t="s">
        <v>2848</v>
      </c>
      <c r="E369" s="662" t="s">
        <v>6126</v>
      </c>
      <c r="F369" s="663" t="s">
        <v>6127</v>
      </c>
      <c r="G369" s="662" t="s">
        <v>4743</v>
      </c>
      <c r="H369" s="662" t="s">
        <v>4744</v>
      </c>
      <c r="I369" s="664">
        <v>5.5674999999999999</v>
      </c>
      <c r="J369" s="664">
        <v>530</v>
      </c>
      <c r="K369" s="665">
        <v>2950.8999999999996</v>
      </c>
    </row>
    <row r="370" spans="1:11" ht="14.4" customHeight="1" x14ac:dyDescent="0.3">
      <c r="A370" s="660" t="s">
        <v>579</v>
      </c>
      <c r="B370" s="661" t="s">
        <v>580</v>
      </c>
      <c r="C370" s="662" t="s">
        <v>593</v>
      </c>
      <c r="D370" s="663" t="s">
        <v>2848</v>
      </c>
      <c r="E370" s="662" t="s">
        <v>6126</v>
      </c>
      <c r="F370" s="663" t="s">
        <v>6127</v>
      </c>
      <c r="G370" s="662" t="s">
        <v>4745</v>
      </c>
      <c r="H370" s="662" t="s">
        <v>4746</v>
      </c>
      <c r="I370" s="664">
        <v>46.640909090909084</v>
      </c>
      <c r="J370" s="664">
        <v>875</v>
      </c>
      <c r="K370" s="665">
        <v>40816</v>
      </c>
    </row>
    <row r="371" spans="1:11" ht="14.4" customHeight="1" x14ac:dyDescent="0.3">
      <c r="A371" s="660" t="s">
        <v>579</v>
      </c>
      <c r="B371" s="661" t="s">
        <v>580</v>
      </c>
      <c r="C371" s="662" t="s">
        <v>593</v>
      </c>
      <c r="D371" s="663" t="s">
        <v>2848</v>
      </c>
      <c r="E371" s="662" t="s">
        <v>6126</v>
      </c>
      <c r="F371" s="663" t="s">
        <v>6127</v>
      </c>
      <c r="G371" s="662" t="s">
        <v>5070</v>
      </c>
      <c r="H371" s="662" t="s">
        <v>5071</v>
      </c>
      <c r="I371" s="664">
        <v>108.3</v>
      </c>
      <c r="J371" s="664">
        <v>80</v>
      </c>
      <c r="K371" s="665">
        <v>8663.9</v>
      </c>
    </row>
    <row r="372" spans="1:11" ht="14.4" customHeight="1" x14ac:dyDescent="0.3">
      <c r="A372" s="660" t="s">
        <v>579</v>
      </c>
      <c r="B372" s="661" t="s">
        <v>580</v>
      </c>
      <c r="C372" s="662" t="s">
        <v>593</v>
      </c>
      <c r="D372" s="663" t="s">
        <v>2848</v>
      </c>
      <c r="E372" s="662" t="s">
        <v>6126</v>
      </c>
      <c r="F372" s="663" t="s">
        <v>6127</v>
      </c>
      <c r="G372" s="662" t="s">
        <v>5072</v>
      </c>
      <c r="H372" s="662" t="s">
        <v>5073</v>
      </c>
      <c r="I372" s="664">
        <v>61.104545454545466</v>
      </c>
      <c r="J372" s="664">
        <v>560</v>
      </c>
      <c r="K372" s="665">
        <v>34219.200000000004</v>
      </c>
    </row>
    <row r="373" spans="1:11" ht="14.4" customHeight="1" x14ac:dyDescent="0.3">
      <c r="A373" s="660" t="s">
        <v>579</v>
      </c>
      <c r="B373" s="661" t="s">
        <v>580</v>
      </c>
      <c r="C373" s="662" t="s">
        <v>593</v>
      </c>
      <c r="D373" s="663" t="s">
        <v>2848</v>
      </c>
      <c r="E373" s="662" t="s">
        <v>6126</v>
      </c>
      <c r="F373" s="663" t="s">
        <v>6127</v>
      </c>
      <c r="G373" s="662" t="s">
        <v>4747</v>
      </c>
      <c r="H373" s="662" t="s">
        <v>4748</v>
      </c>
      <c r="I373" s="664">
        <v>20.69</v>
      </c>
      <c r="J373" s="664">
        <v>2200</v>
      </c>
      <c r="K373" s="665">
        <v>45519.799999999996</v>
      </c>
    </row>
    <row r="374" spans="1:11" ht="14.4" customHeight="1" x14ac:dyDescent="0.3">
      <c r="A374" s="660" t="s">
        <v>579</v>
      </c>
      <c r="B374" s="661" t="s">
        <v>580</v>
      </c>
      <c r="C374" s="662" t="s">
        <v>593</v>
      </c>
      <c r="D374" s="663" t="s">
        <v>2848</v>
      </c>
      <c r="E374" s="662" t="s">
        <v>6126</v>
      </c>
      <c r="F374" s="663" t="s">
        <v>6127</v>
      </c>
      <c r="G374" s="662" t="s">
        <v>5074</v>
      </c>
      <c r="H374" s="662" t="s">
        <v>5075</v>
      </c>
      <c r="I374" s="664">
        <v>45.13</v>
      </c>
      <c r="J374" s="664">
        <v>20</v>
      </c>
      <c r="K374" s="665">
        <v>902.66</v>
      </c>
    </row>
    <row r="375" spans="1:11" ht="14.4" customHeight="1" x14ac:dyDescent="0.3">
      <c r="A375" s="660" t="s">
        <v>579</v>
      </c>
      <c r="B375" s="661" t="s">
        <v>580</v>
      </c>
      <c r="C375" s="662" t="s">
        <v>593</v>
      </c>
      <c r="D375" s="663" t="s">
        <v>2848</v>
      </c>
      <c r="E375" s="662" t="s">
        <v>6126</v>
      </c>
      <c r="F375" s="663" t="s">
        <v>6127</v>
      </c>
      <c r="G375" s="662" t="s">
        <v>5076</v>
      </c>
      <c r="H375" s="662" t="s">
        <v>5077</v>
      </c>
      <c r="I375" s="664">
        <v>75.87</v>
      </c>
      <c r="J375" s="664">
        <v>10</v>
      </c>
      <c r="K375" s="665">
        <v>758.67</v>
      </c>
    </row>
    <row r="376" spans="1:11" ht="14.4" customHeight="1" x14ac:dyDescent="0.3">
      <c r="A376" s="660" t="s">
        <v>579</v>
      </c>
      <c r="B376" s="661" t="s">
        <v>580</v>
      </c>
      <c r="C376" s="662" t="s">
        <v>593</v>
      </c>
      <c r="D376" s="663" t="s">
        <v>2848</v>
      </c>
      <c r="E376" s="662" t="s">
        <v>6126</v>
      </c>
      <c r="F376" s="663" t="s">
        <v>6127</v>
      </c>
      <c r="G376" s="662" t="s">
        <v>5078</v>
      </c>
      <c r="H376" s="662" t="s">
        <v>5079</v>
      </c>
      <c r="I376" s="664">
        <v>646.75666666666666</v>
      </c>
      <c r="J376" s="664">
        <v>6</v>
      </c>
      <c r="K376" s="665">
        <v>3880.54</v>
      </c>
    </row>
    <row r="377" spans="1:11" ht="14.4" customHeight="1" x14ac:dyDescent="0.3">
      <c r="A377" s="660" t="s">
        <v>579</v>
      </c>
      <c r="B377" s="661" t="s">
        <v>580</v>
      </c>
      <c r="C377" s="662" t="s">
        <v>593</v>
      </c>
      <c r="D377" s="663" t="s">
        <v>2848</v>
      </c>
      <c r="E377" s="662" t="s">
        <v>6126</v>
      </c>
      <c r="F377" s="663" t="s">
        <v>6127</v>
      </c>
      <c r="G377" s="662" t="s">
        <v>4973</v>
      </c>
      <c r="H377" s="662" t="s">
        <v>4974</v>
      </c>
      <c r="I377" s="664">
        <v>2.7833333333333337</v>
      </c>
      <c r="J377" s="664">
        <v>7950</v>
      </c>
      <c r="K377" s="665">
        <v>22128</v>
      </c>
    </row>
    <row r="378" spans="1:11" ht="14.4" customHeight="1" x14ac:dyDescent="0.3">
      <c r="A378" s="660" t="s">
        <v>579</v>
      </c>
      <c r="B378" s="661" t="s">
        <v>580</v>
      </c>
      <c r="C378" s="662" t="s">
        <v>593</v>
      </c>
      <c r="D378" s="663" t="s">
        <v>2848</v>
      </c>
      <c r="E378" s="662" t="s">
        <v>6126</v>
      </c>
      <c r="F378" s="663" t="s">
        <v>6127</v>
      </c>
      <c r="G378" s="662" t="s">
        <v>5080</v>
      </c>
      <c r="H378" s="662" t="s">
        <v>5081</v>
      </c>
      <c r="I378" s="664">
        <v>108.87</v>
      </c>
      <c r="J378" s="664">
        <v>30</v>
      </c>
      <c r="K378" s="665">
        <v>3266.2</v>
      </c>
    </row>
    <row r="379" spans="1:11" ht="14.4" customHeight="1" x14ac:dyDescent="0.3">
      <c r="A379" s="660" t="s">
        <v>579</v>
      </c>
      <c r="B379" s="661" t="s">
        <v>580</v>
      </c>
      <c r="C379" s="662" t="s">
        <v>593</v>
      </c>
      <c r="D379" s="663" t="s">
        <v>2848</v>
      </c>
      <c r="E379" s="662" t="s">
        <v>6126</v>
      </c>
      <c r="F379" s="663" t="s">
        <v>6127</v>
      </c>
      <c r="G379" s="662" t="s">
        <v>4751</v>
      </c>
      <c r="H379" s="662" t="s">
        <v>4752</v>
      </c>
      <c r="I379" s="664">
        <v>174.16666666666663</v>
      </c>
      <c r="J379" s="664">
        <v>10</v>
      </c>
      <c r="K379" s="665">
        <v>1747.2399999999998</v>
      </c>
    </row>
    <row r="380" spans="1:11" ht="14.4" customHeight="1" x14ac:dyDescent="0.3">
      <c r="A380" s="660" t="s">
        <v>579</v>
      </c>
      <c r="B380" s="661" t="s">
        <v>580</v>
      </c>
      <c r="C380" s="662" t="s">
        <v>593</v>
      </c>
      <c r="D380" s="663" t="s">
        <v>2848</v>
      </c>
      <c r="E380" s="662" t="s">
        <v>6126</v>
      </c>
      <c r="F380" s="663" t="s">
        <v>6127</v>
      </c>
      <c r="G380" s="662" t="s">
        <v>5082</v>
      </c>
      <c r="H380" s="662" t="s">
        <v>5083</v>
      </c>
      <c r="I380" s="664">
        <v>114.42</v>
      </c>
      <c r="J380" s="664">
        <v>50</v>
      </c>
      <c r="K380" s="665">
        <v>5720.9400000000005</v>
      </c>
    </row>
    <row r="381" spans="1:11" ht="14.4" customHeight="1" x14ac:dyDescent="0.3">
      <c r="A381" s="660" t="s">
        <v>579</v>
      </c>
      <c r="B381" s="661" t="s">
        <v>580</v>
      </c>
      <c r="C381" s="662" t="s">
        <v>593</v>
      </c>
      <c r="D381" s="663" t="s">
        <v>2848</v>
      </c>
      <c r="E381" s="662" t="s">
        <v>6126</v>
      </c>
      <c r="F381" s="663" t="s">
        <v>6127</v>
      </c>
      <c r="G381" s="662" t="s">
        <v>5082</v>
      </c>
      <c r="H381" s="662" t="s">
        <v>5084</v>
      </c>
      <c r="I381" s="664">
        <v>109.84</v>
      </c>
      <c r="J381" s="664">
        <v>50</v>
      </c>
      <c r="K381" s="665">
        <v>5492.08</v>
      </c>
    </row>
    <row r="382" spans="1:11" ht="14.4" customHeight="1" x14ac:dyDescent="0.3">
      <c r="A382" s="660" t="s">
        <v>579</v>
      </c>
      <c r="B382" s="661" t="s">
        <v>580</v>
      </c>
      <c r="C382" s="662" t="s">
        <v>593</v>
      </c>
      <c r="D382" s="663" t="s">
        <v>2848</v>
      </c>
      <c r="E382" s="662" t="s">
        <v>6126</v>
      </c>
      <c r="F382" s="663" t="s">
        <v>6127</v>
      </c>
      <c r="G382" s="662" t="s">
        <v>5085</v>
      </c>
      <c r="H382" s="662" t="s">
        <v>5086</v>
      </c>
      <c r="I382" s="664">
        <v>18.212500000000002</v>
      </c>
      <c r="J382" s="664">
        <v>195</v>
      </c>
      <c r="K382" s="665">
        <v>3666.0000000000005</v>
      </c>
    </row>
    <row r="383" spans="1:11" ht="14.4" customHeight="1" x14ac:dyDescent="0.3">
      <c r="A383" s="660" t="s">
        <v>579</v>
      </c>
      <c r="B383" s="661" t="s">
        <v>580</v>
      </c>
      <c r="C383" s="662" t="s">
        <v>593</v>
      </c>
      <c r="D383" s="663" t="s">
        <v>2848</v>
      </c>
      <c r="E383" s="662" t="s">
        <v>6126</v>
      </c>
      <c r="F383" s="663" t="s">
        <v>6127</v>
      </c>
      <c r="G383" s="662" t="s">
        <v>4753</v>
      </c>
      <c r="H383" s="662" t="s">
        <v>4754</v>
      </c>
      <c r="I383" s="664">
        <v>75.02</v>
      </c>
      <c r="J383" s="664">
        <v>2</v>
      </c>
      <c r="K383" s="665">
        <v>150.03</v>
      </c>
    </row>
    <row r="384" spans="1:11" ht="14.4" customHeight="1" x14ac:dyDescent="0.3">
      <c r="A384" s="660" t="s">
        <v>579</v>
      </c>
      <c r="B384" s="661" t="s">
        <v>580</v>
      </c>
      <c r="C384" s="662" t="s">
        <v>593</v>
      </c>
      <c r="D384" s="663" t="s">
        <v>2848</v>
      </c>
      <c r="E384" s="662" t="s">
        <v>6126</v>
      </c>
      <c r="F384" s="663" t="s">
        <v>6127</v>
      </c>
      <c r="G384" s="662" t="s">
        <v>4755</v>
      </c>
      <c r="H384" s="662" t="s">
        <v>4756</v>
      </c>
      <c r="I384" s="664">
        <v>75.02</v>
      </c>
      <c r="J384" s="664">
        <v>2</v>
      </c>
      <c r="K384" s="665">
        <v>150.04</v>
      </c>
    </row>
    <row r="385" spans="1:11" ht="14.4" customHeight="1" x14ac:dyDescent="0.3">
      <c r="A385" s="660" t="s">
        <v>579</v>
      </c>
      <c r="B385" s="661" t="s">
        <v>580</v>
      </c>
      <c r="C385" s="662" t="s">
        <v>593</v>
      </c>
      <c r="D385" s="663" t="s">
        <v>2848</v>
      </c>
      <c r="E385" s="662" t="s">
        <v>6126</v>
      </c>
      <c r="F385" s="663" t="s">
        <v>6127</v>
      </c>
      <c r="G385" s="662" t="s">
        <v>4757</v>
      </c>
      <c r="H385" s="662" t="s">
        <v>4758</v>
      </c>
      <c r="I385" s="664">
        <v>26.015454545454546</v>
      </c>
      <c r="J385" s="664">
        <v>2480</v>
      </c>
      <c r="K385" s="665">
        <v>64519.600000000006</v>
      </c>
    </row>
    <row r="386" spans="1:11" ht="14.4" customHeight="1" x14ac:dyDescent="0.3">
      <c r="A386" s="660" t="s">
        <v>579</v>
      </c>
      <c r="B386" s="661" t="s">
        <v>580</v>
      </c>
      <c r="C386" s="662" t="s">
        <v>593</v>
      </c>
      <c r="D386" s="663" t="s">
        <v>2848</v>
      </c>
      <c r="E386" s="662" t="s">
        <v>6126</v>
      </c>
      <c r="F386" s="663" t="s">
        <v>6127</v>
      </c>
      <c r="G386" s="662" t="s">
        <v>4763</v>
      </c>
      <c r="H386" s="662" t="s">
        <v>4764</v>
      </c>
      <c r="I386" s="664">
        <v>23.472666666666669</v>
      </c>
      <c r="J386" s="664">
        <v>1020</v>
      </c>
      <c r="K386" s="665">
        <v>23942.300000000003</v>
      </c>
    </row>
    <row r="387" spans="1:11" ht="14.4" customHeight="1" x14ac:dyDescent="0.3">
      <c r="A387" s="660" t="s">
        <v>579</v>
      </c>
      <c r="B387" s="661" t="s">
        <v>580</v>
      </c>
      <c r="C387" s="662" t="s">
        <v>593</v>
      </c>
      <c r="D387" s="663" t="s">
        <v>2848</v>
      </c>
      <c r="E387" s="662" t="s">
        <v>6126</v>
      </c>
      <c r="F387" s="663" t="s">
        <v>6127</v>
      </c>
      <c r="G387" s="662" t="s">
        <v>4765</v>
      </c>
      <c r="H387" s="662" t="s">
        <v>4766</v>
      </c>
      <c r="I387" s="664">
        <v>1.8666666666666663</v>
      </c>
      <c r="J387" s="664">
        <v>2800</v>
      </c>
      <c r="K387" s="665">
        <v>5226</v>
      </c>
    </row>
    <row r="388" spans="1:11" ht="14.4" customHeight="1" x14ac:dyDescent="0.3">
      <c r="A388" s="660" t="s">
        <v>579</v>
      </c>
      <c r="B388" s="661" t="s">
        <v>580</v>
      </c>
      <c r="C388" s="662" t="s">
        <v>593</v>
      </c>
      <c r="D388" s="663" t="s">
        <v>2848</v>
      </c>
      <c r="E388" s="662" t="s">
        <v>6126</v>
      </c>
      <c r="F388" s="663" t="s">
        <v>6127</v>
      </c>
      <c r="G388" s="662" t="s">
        <v>4767</v>
      </c>
      <c r="H388" s="662" t="s">
        <v>4768</v>
      </c>
      <c r="I388" s="664">
        <v>1.79</v>
      </c>
      <c r="J388" s="664">
        <v>150</v>
      </c>
      <c r="K388" s="665">
        <v>268.5</v>
      </c>
    </row>
    <row r="389" spans="1:11" ht="14.4" customHeight="1" x14ac:dyDescent="0.3">
      <c r="A389" s="660" t="s">
        <v>579</v>
      </c>
      <c r="B389" s="661" t="s">
        <v>580</v>
      </c>
      <c r="C389" s="662" t="s">
        <v>593</v>
      </c>
      <c r="D389" s="663" t="s">
        <v>2848</v>
      </c>
      <c r="E389" s="662" t="s">
        <v>6126</v>
      </c>
      <c r="F389" s="663" t="s">
        <v>6127</v>
      </c>
      <c r="G389" s="662" t="s">
        <v>4769</v>
      </c>
      <c r="H389" s="662" t="s">
        <v>4770</v>
      </c>
      <c r="I389" s="664">
        <v>2.9166666666666665</v>
      </c>
      <c r="J389" s="664">
        <v>1250</v>
      </c>
      <c r="K389" s="665">
        <v>3688</v>
      </c>
    </row>
    <row r="390" spans="1:11" ht="14.4" customHeight="1" x14ac:dyDescent="0.3">
      <c r="A390" s="660" t="s">
        <v>579</v>
      </c>
      <c r="B390" s="661" t="s">
        <v>580</v>
      </c>
      <c r="C390" s="662" t="s">
        <v>593</v>
      </c>
      <c r="D390" s="663" t="s">
        <v>2848</v>
      </c>
      <c r="E390" s="662" t="s">
        <v>6126</v>
      </c>
      <c r="F390" s="663" t="s">
        <v>6127</v>
      </c>
      <c r="G390" s="662" t="s">
        <v>4975</v>
      </c>
      <c r="H390" s="662" t="s">
        <v>4976</v>
      </c>
      <c r="I390" s="664">
        <v>1.7933333333333337</v>
      </c>
      <c r="J390" s="664">
        <v>200</v>
      </c>
      <c r="K390" s="665">
        <v>357</v>
      </c>
    </row>
    <row r="391" spans="1:11" ht="14.4" customHeight="1" x14ac:dyDescent="0.3">
      <c r="A391" s="660" t="s">
        <v>579</v>
      </c>
      <c r="B391" s="661" t="s">
        <v>580</v>
      </c>
      <c r="C391" s="662" t="s">
        <v>593</v>
      </c>
      <c r="D391" s="663" t="s">
        <v>2848</v>
      </c>
      <c r="E391" s="662" t="s">
        <v>6126</v>
      </c>
      <c r="F391" s="663" t="s">
        <v>6127</v>
      </c>
      <c r="G391" s="662" t="s">
        <v>4771</v>
      </c>
      <c r="H391" s="662" t="s">
        <v>4772</v>
      </c>
      <c r="I391" s="664">
        <v>1.75</v>
      </c>
      <c r="J391" s="664">
        <v>50</v>
      </c>
      <c r="K391" s="665">
        <v>87.5</v>
      </c>
    </row>
    <row r="392" spans="1:11" ht="14.4" customHeight="1" x14ac:dyDescent="0.3">
      <c r="A392" s="660" t="s">
        <v>579</v>
      </c>
      <c r="B392" s="661" t="s">
        <v>580</v>
      </c>
      <c r="C392" s="662" t="s">
        <v>593</v>
      </c>
      <c r="D392" s="663" t="s">
        <v>2848</v>
      </c>
      <c r="E392" s="662" t="s">
        <v>6126</v>
      </c>
      <c r="F392" s="663" t="s">
        <v>6127</v>
      </c>
      <c r="G392" s="662" t="s">
        <v>4773</v>
      </c>
      <c r="H392" s="662" t="s">
        <v>4774</v>
      </c>
      <c r="I392" s="664">
        <v>1.1666666666666667E-2</v>
      </c>
      <c r="J392" s="664">
        <v>3650</v>
      </c>
      <c r="K392" s="665">
        <v>41.5</v>
      </c>
    </row>
    <row r="393" spans="1:11" ht="14.4" customHeight="1" x14ac:dyDescent="0.3">
      <c r="A393" s="660" t="s">
        <v>579</v>
      </c>
      <c r="B393" s="661" t="s">
        <v>580</v>
      </c>
      <c r="C393" s="662" t="s">
        <v>593</v>
      </c>
      <c r="D393" s="663" t="s">
        <v>2848</v>
      </c>
      <c r="E393" s="662" t="s">
        <v>6126</v>
      </c>
      <c r="F393" s="663" t="s">
        <v>6127</v>
      </c>
      <c r="G393" s="662" t="s">
        <v>5087</v>
      </c>
      <c r="H393" s="662" t="s">
        <v>5088</v>
      </c>
      <c r="I393" s="664">
        <v>2.0566666666666666</v>
      </c>
      <c r="J393" s="664">
        <v>800</v>
      </c>
      <c r="K393" s="665">
        <v>1647</v>
      </c>
    </row>
    <row r="394" spans="1:11" ht="14.4" customHeight="1" x14ac:dyDescent="0.3">
      <c r="A394" s="660" t="s">
        <v>579</v>
      </c>
      <c r="B394" s="661" t="s">
        <v>580</v>
      </c>
      <c r="C394" s="662" t="s">
        <v>593</v>
      </c>
      <c r="D394" s="663" t="s">
        <v>2848</v>
      </c>
      <c r="E394" s="662" t="s">
        <v>6126</v>
      </c>
      <c r="F394" s="663" t="s">
        <v>6127</v>
      </c>
      <c r="G394" s="662" t="s">
        <v>4775</v>
      </c>
      <c r="H394" s="662" t="s">
        <v>4776</v>
      </c>
      <c r="I394" s="664">
        <v>2.8457142857142861</v>
      </c>
      <c r="J394" s="664">
        <v>830</v>
      </c>
      <c r="K394" s="665">
        <v>2370.4</v>
      </c>
    </row>
    <row r="395" spans="1:11" ht="14.4" customHeight="1" x14ac:dyDescent="0.3">
      <c r="A395" s="660" t="s">
        <v>579</v>
      </c>
      <c r="B395" s="661" t="s">
        <v>580</v>
      </c>
      <c r="C395" s="662" t="s">
        <v>593</v>
      </c>
      <c r="D395" s="663" t="s">
        <v>2848</v>
      </c>
      <c r="E395" s="662" t="s">
        <v>6126</v>
      </c>
      <c r="F395" s="663" t="s">
        <v>6127</v>
      </c>
      <c r="G395" s="662" t="s">
        <v>4777</v>
      </c>
      <c r="H395" s="662" t="s">
        <v>4778</v>
      </c>
      <c r="I395" s="664">
        <v>2.098333333333334</v>
      </c>
      <c r="J395" s="664">
        <v>750</v>
      </c>
      <c r="K395" s="665">
        <v>1557.5</v>
      </c>
    </row>
    <row r="396" spans="1:11" ht="14.4" customHeight="1" x14ac:dyDescent="0.3">
      <c r="A396" s="660" t="s">
        <v>579</v>
      </c>
      <c r="B396" s="661" t="s">
        <v>580</v>
      </c>
      <c r="C396" s="662" t="s">
        <v>593</v>
      </c>
      <c r="D396" s="663" t="s">
        <v>2848</v>
      </c>
      <c r="E396" s="662" t="s">
        <v>6126</v>
      </c>
      <c r="F396" s="663" t="s">
        <v>6127</v>
      </c>
      <c r="G396" s="662" t="s">
        <v>5089</v>
      </c>
      <c r="H396" s="662" t="s">
        <v>5090</v>
      </c>
      <c r="I396" s="664">
        <v>2.41</v>
      </c>
      <c r="J396" s="664">
        <v>1600</v>
      </c>
      <c r="K396" s="665">
        <v>3856</v>
      </c>
    </row>
    <row r="397" spans="1:11" ht="14.4" customHeight="1" x14ac:dyDescent="0.3">
      <c r="A397" s="660" t="s">
        <v>579</v>
      </c>
      <c r="B397" s="661" t="s">
        <v>580</v>
      </c>
      <c r="C397" s="662" t="s">
        <v>593</v>
      </c>
      <c r="D397" s="663" t="s">
        <v>2848</v>
      </c>
      <c r="E397" s="662" t="s">
        <v>6126</v>
      </c>
      <c r="F397" s="663" t="s">
        <v>6127</v>
      </c>
      <c r="G397" s="662" t="s">
        <v>4779</v>
      </c>
      <c r="H397" s="662" t="s">
        <v>4780</v>
      </c>
      <c r="I397" s="664">
        <v>4.2366666666666681</v>
      </c>
      <c r="J397" s="664">
        <v>120</v>
      </c>
      <c r="K397" s="665">
        <v>508.49999999999977</v>
      </c>
    </row>
    <row r="398" spans="1:11" ht="14.4" customHeight="1" x14ac:dyDescent="0.3">
      <c r="A398" s="660" t="s">
        <v>579</v>
      </c>
      <c r="B398" s="661" t="s">
        <v>580</v>
      </c>
      <c r="C398" s="662" t="s">
        <v>593</v>
      </c>
      <c r="D398" s="663" t="s">
        <v>2848</v>
      </c>
      <c r="E398" s="662" t="s">
        <v>6126</v>
      </c>
      <c r="F398" s="663" t="s">
        <v>6127</v>
      </c>
      <c r="G398" s="662" t="s">
        <v>4781</v>
      </c>
      <c r="H398" s="662" t="s">
        <v>4782</v>
      </c>
      <c r="I398" s="664">
        <v>14.650000000000002</v>
      </c>
      <c r="J398" s="664">
        <v>1400</v>
      </c>
      <c r="K398" s="665">
        <v>20513.64</v>
      </c>
    </row>
    <row r="399" spans="1:11" ht="14.4" customHeight="1" x14ac:dyDescent="0.3">
      <c r="A399" s="660" t="s">
        <v>579</v>
      </c>
      <c r="B399" s="661" t="s">
        <v>580</v>
      </c>
      <c r="C399" s="662" t="s">
        <v>593</v>
      </c>
      <c r="D399" s="663" t="s">
        <v>2848</v>
      </c>
      <c r="E399" s="662" t="s">
        <v>6126</v>
      </c>
      <c r="F399" s="663" t="s">
        <v>6127</v>
      </c>
      <c r="G399" s="662" t="s">
        <v>4783</v>
      </c>
      <c r="H399" s="662" t="s">
        <v>4784</v>
      </c>
      <c r="I399" s="664">
        <v>7.1585714285714284</v>
      </c>
      <c r="J399" s="664">
        <v>3200</v>
      </c>
      <c r="K399" s="665">
        <v>22903.68</v>
      </c>
    </row>
    <row r="400" spans="1:11" ht="14.4" customHeight="1" x14ac:dyDescent="0.3">
      <c r="A400" s="660" t="s">
        <v>579</v>
      </c>
      <c r="B400" s="661" t="s">
        <v>580</v>
      </c>
      <c r="C400" s="662" t="s">
        <v>593</v>
      </c>
      <c r="D400" s="663" t="s">
        <v>2848</v>
      </c>
      <c r="E400" s="662" t="s">
        <v>6126</v>
      </c>
      <c r="F400" s="663" t="s">
        <v>6127</v>
      </c>
      <c r="G400" s="662" t="s">
        <v>5091</v>
      </c>
      <c r="H400" s="662" t="s">
        <v>5092</v>
      </c>
      <c r="I400" s="664">
        <v>878.46</v>
      </c>
      <c r="J400" s="664">
        <v>10</v>
      </c>
      <c r="K400" s="665">
        <v>8784.6</v>
      </c>
    </row>
    <row r="401" spans="1:11" ht="14.4" customHeight="1" x14ac:dyDescent="0.3">
      <c r="A401" s="660" t="s">
        <v>579</v>
      </c>
      <c r="B401" s="661" t="s">
        <v>580</v>
      </c>
      <c r="C401" s="662" t="s">
        <v>593</v>
      </c>
      <c r="D401" s="663" t="s">
        <v>2848</v>
      </c>
      <c r="E401" s="662" t="s">
        <v>6126</v>
      </c>
      <c r="F401" s="663" t="s">
        <v>6127</v>
      </c>
      <c r="G401" s="662" t="s">
        <v>4787</v>
      </c>
      <c r="H401" s="662" t="s">
        <v>4788</v>
      </c>
      <c r="I401" s="664">
        <v>2.1775000000000002</v>
      </c>
      <c r="J401" s="664">
        <v>2200</v>
      </c>
      <c r="K401" s="665">
        <v>4790</v>
      </c>
    </row>
    <row r="402" spans="1:11" ht="14.4" customHeight="1" x14ac:dyDescent="0.3">
      <c r="A402" s="660" t="s">
        <v>579</v>
      </c>
      <c r="B402" s="661" t="s">
        <v>580</v>
      </c>
      <c r="C402" s="662" t="s">
        <v>593</v>
      </c>
      <c r="D402" s="663" t="s">
        <v>2848</v>
      </c>
      <c r="E402" s="662" t="s">
        <v>6126</v>
      </c>
      <c r="F402" s="663" t="s">
        <v>6127</v>
      </c>
      <c r="G402" s="662" t="s">
        <v>4789</v>
      </c>
      <c r="H402" s="662" t="s">
        <v>4790</v>
      </c>
      <c r="I402" s="664">
        <v>2.855</v>
      </c>
      <c r="J402" s="664">
        <v>1500</v>
      </c>
      <c r="K402" s="665">
        <v>4282</v>
      </c>
    </row>
    <row r="403" spans="1:11" ht="14.4" customHeight="1" x14ac:dyDescent="0.3">
      <c r="A403" s="660" t="s">
        <v>579</v>
      </c>
      <c r="B403" s="661" t="s">
        <v>580</v>
      </c>
      <c r="C403" s="662" t="s">
        <v>593</v>
      </c>
      <c r="D403" s="663" t="s">
        <v>2848</v>
      </c>
      <c r="E403" s="662" t="s">
        <v>6126</v>
      </c>
      <c r="F403" s="663" t="s">
        <v>6127</v>
      </c>
      <c r="G403" s="662" t="s">
        <v>5093</v>
      </c>
      <c r="H403" s="662" t="s">
        <v>5094</v>
      </c>
      <c r="I403" s="664">
        <v>85.91</v>
      </c>
      <c r="J403" s="664">
        <v>5</v>
      </c>
      <c r="K403" s="665">
        <v>429.55</v>
      </c>
    </row>
    <row r="404" spans="1:11" ht="14.4" customHeight="1" x14ac:dyDescent="0.3">
      <c r="A404" s="660" t="s">
        <v>579</v>
      </c>
      <c r="B404" s="661" t="s">
        <v>580</v>
      </c>
      <c r="C404" s="662" t="s">
        <v>593</v>
      </c>
      <c r="D404" s="663" t="s">
        <v>2848</v>
      </c>
      <c r="E404" s="662" t="s">
        <v>6126</v>
      </c>
      <c r="F404" s="663" t="s">
        <v>6127</v>
      </c>
      <c r="G404" s="662" t="s">
        <v>5095</v>
      </c>
      <c r="H404" s="662" t="s">
        <v>5096</v>
      </c>
      <c r="I404" s="664">
        <v>1249.6600000000001</v>
      </c>
      <c r="J404" s="664">
        <v>18</v>
      </c>
      <c r="K404" s="665">
        <v>22493.94</v>
      </c>
    </row>
    <row r="405" spans="1:11" ht="14.4" customHeight="1" x14ac:dyDescent="0.3">
      <c r="A405" s="660" t="s">
        <v>579</v>
      </c>
      <c r="B405" s="661" t="s">
        <v>580</v>
      </c>
      <c r="C405" s="662" t="s">
        <v>593</v>
      </c>
      <c r="D405" s="663" t="s">
        <v>2848</v>
      </c>
      <c r="E405" s="662" t="s">
        <v>6126</v>
      </c>
      <c r="F405" s="663" t="s">
        <v>6127</v>
      </c>
      <c r="G405" s="662" t="s">
        <v>5095</v>
      </c>
      <c r="H405" s="662" t="s">
        <v>5097</v>
      </c>
      <c r="I405" s="664">
        <v>1249.662</v>
      </c>
      <c r="J405" s="664">
        <v>30</v>
      </c>
      <c r="K405" s="665">
        <v>37489.89</v>
      </c>
    </row>
    <row r="406" spans="1:11" ht="14.4" customHeight="1" x14ac:dyDescent="0.3">
      <c r="A406" s="660" t="s">
        <v>579</v>
      </c>
      <c r="B406" s="661" t="s">
        <v>580</v>
      </c>
      <c r="C406" s="662" t="s">
        <v>593</v>
      </c>
      <c r="D406" s="663" t="s">
        <v>2848</v>
      </c>
      <c r="E406" s="662" t="s">
        <v>6126</v>
      </c>
      <c r="F406" s="663" t="s">
        <v>6127</v>
      </c>
      <c r="G406" s="662" t="s">
        <v>4791</v>
      </c>
      <c r="H406" s="662" t="s">
        <v>4792</v>
      </c>
      <c r="I406" s="664">
        <v>385.60444444444443</v>
      </c>
      <c r="J406" s="664">
        <v>32</v>
      </c>
      <c r="K406" s="665">
        <v>12363.79</v>
      </c>
    </row>
    <row r="407" spans="1:11" ht="14.4" customHeight="1" x14ac:dyDescent="0.3">
      <c r="A407" s="660" t="s">
        <v>579</v>
      </c>
      <c r="B407" s="661" t="s">
        <v>580</v>
      </c>
      <c r="C407" s="662" t="s">
        <v>593</v>
      </c>
      <c r="D407" s="663" t="s">
        <v>2848</v>
      </c>
      <c r="E407" s="662" t="s">
        <v>6126</v>
      </c>
      <c r="F407" s="663" t="s">
        <v>6127</v>
      </c>
      <c r="G407" s="662" t="s">
        <v>4793</v>
      </c>
      <c r="H407" s="662" t="s">
        <v>4794</v>
      </c>
      <c r="I407" s="664">
        <v>510.02</v>
      </c>
      <c r="J407" s="664">
        <v>20</v>
      </c>
      <c r="K407" s="665">
        <v>10200.400000000001</v>
      </c>
    </row>
    <row r="408" spans="1:11" ht="14.4" customHeight="1" x14ac:dyDescent="0.3">
      <c r="A408" s="660" t="s">
        <v>579</v>
      </c>
      <c r="B408" s="661" t="s">
        <v>580</v>
      </c>
      <c r="C408" s="662" t="s">
        <v>593</v>
      </c>
      <c r="D408" s="663" t="s">
        <v>2848</v>
      </c>
      <c r="E408" s="662" t="s">
        <v>6126</v>
      </c>
      <c r="F408" s="663" t="s">
        <v>6127</v>
      </c>
      <c r="G408" s="662" t="s">
        <v>4795</v>
      </c>
      <c r="H408" s="662" t="s">
        <v>4796</v>
      </c>
      <c r="I408" s="664">
        <v>266.2</v>
      </c>
      <c r="J408" s="664">
        <v>20</v>
      </c>
      <c r="K408" s="665">
        <v>5324</v>
      </c>
    </row>
    <row r="409" spans="1:11" ht="14.4" customHeight="1" x14ac:dyDescent="0.3">
      <c r="A409" s="660" t="s">
        <v>579</v>
      </c>
      <c r="B409" s="661" t="s">
        <v>580</v>
      </c>
      <c r="C409" s="662" t="s">
        <v>593</v>
      </c>
      <c r="D409" s="663" t="s">
        <v>2848</v>
      </c>
      <c r="E409" s="662" t="s">
        <v>6126</v>
      </c>
      <c r="F409" s="663" t="s">
        <v>6127</v>
      </c>
      <c r="G409" s="662" t="s">
        <v>4795</v>
      </c>
      <c r="H409" s="662" t="s">
        <v>4797</v>
      </c>
      <c r="I409" s="664">
        <v>220.22</v>
      </c>
      <c r="J409" s="664">
        <v>40</v>
      </c>
      <c r="K409" s="665">
        <v>8808.7999999999993</v>
      </c>
    </row>
    <row r="410" spans="1:11" ht="14.4" customHeight="1" x14ac:dyDescent="0.3">
      <c r="A410" s="660" t="s">
        <v>579</v>
      </c>
      <c r="B410" s="661" t="s">
        <v>580</v>
      </c>
      <c r="C410" s="662" t="s">
        <v>593</v>
      </c>
      <c r="D410" s="663" t="s">
        <v>2848</v>
      </c>
      <c r="E410" s="662" t="s">
        <v>6126</v>
      </c>
      <c r="F410" s="663" t="s">
        <v>6127</v>
      </c>
      <c r="G410" s="662" t="s">
        <v>5098</v>
      </c>
      <c r="H410" s="662" t="s">
        <v>5099</v>
      </c>
      <c r="I410" s="664">
        <v>0.59749999999999992</v>
      </c>
      <c r="J410" s="664">
        <v>9300</v>
      </c>
      <c r="K410" s="665">
        <v>5555</v>
      </c>
    </row>
    <row r="411" spans="1:11" ht="14.4" customHeight="1" x14ac:dyDescent="0.3">
      <c r="A411" s="660" t="s">
        <v>579</v>
      </c>
      <c r="B411" s="661" t="s">
        <v>580</v>
      </c>
      <c r="C411" s="662" t="s">
        <v>593</v>
      </c>
      <c r="D411" s="663" t="s">
        <v>2848</v>
      </c>
      <c r="E411" s="662" t="s">
        <v>6126</v>
      </c>
      <c r="F411" s="663" t="s">
        <v>6127</v>
      </c>
      <c r="G411" s="662" t="s">
        <v>5100</v>
      </c>
      <c r="H411" s="662" t="s">
        <v>5101</v>
      </c>
      <c r="I411" s="664">
        <v>21.228333333333335</v>
      </c>
      <c r="J411" s="664">
        <v>300</v>
      </c>
      <c r="K411" s="665">
        <v>6368.0100000000011</v>
      </c>
    </row>
    <row r="412" spans="1:11" ht="14.4" customHeight="1" x14ac:dyDescent="0.3">
      <c r="A412" s="660" t="s">
        <v>579</v>
      </c>
      <c r="B412" s="661" t="s">
        <v>580</v>
      </c>
      <c r="C412" s="662" t="s">
        <v>593</v>
      </c>
      <c r="D412" s="663" t="s">
        <v>2848</v>
      </c>
      <c r="E412" s="662" t="s">
        <v>6126</v>
      </c>
      <c r="F412" s="663" t="s">
        <v>6127</v>
      </c>
      <c r="G412" s="662" t="s">
        <v>5102</v>
      </c>
      <c r="H412" s="662" t="s">
        <v>5103</v>
      </c>
      <c r="I412" s="664">
        <v>4022.0400000000004</v>
      </c>
      <c r="J412" s="664">
        <v>32</v>
      </c>
      <c r="K412" s="665">
        <v>128705.28</v>
      </c>
    </row>
    <row r="413" spans="1:11" ht="14.4" customHeight="1" x14ac:dyDescent="0.3">
      <c r="A413" s="660" t="s">
        <v>579</v>
      </c>
      <c r="B413" s="661" t="s">
        <v>580</v>
      </c>
      <c r="C413" s="662" t="s">
        <v>593</v>
      </c>
      <c r="D413" s="663" t="s">
        <v>2848</v>
      </c>
      <c r="E413" s="662" t="s">
        <v>6126</v>
      </c>
      <c r="F413" s="663" t="s">
        <v>6127</v>
      </c>
      <c r="G413" s="662" t="s">
        <v>4802</v>
      </c>
      <c r="H413" s="662" t="s">
        <v>4803</v>
      </c>
      <c r="I413" s="664">
        <v>9.5</v>
      </c>
      <c r="J413" s="664">
        <v>2</v>
      </c>
      <c r="K413" s="665">
        <v>19</v>
      </c>
    </row>
    <row r="414" spans="1:11" ht="14.4" customHeight="1" x14ac:dyDescent="0.3">
      <c r="A414" s="660" t="s">
        <v>579</v>
      </c>
      <c r="B414" s="661" t="s">
        <v>580</v>
      </c>
      <c r="C414" s="662" t="s">
        <v>593</v>
      </c>
      <c r="D414" s="663" t="s">
        <v>2848</v>
      </c>
      <c r="E414" s="662" t="s">
        <v>6126</v>
      </c>
      <c r="F414" s="663" t="s">
        <v>6127</v>
      </c>
      <c r="G414" s="662" t="s">
        <v>5104</v>
      </c>
      <c r="H414" s="662" t="s">
        <v>5105</v>
      </c>
      <c r="I414" s="664">
        <v>66.400000000000006</v>
      </c>
      <c r="J414" s="664">
        <v>100</v>
      </c>
      <c r="K414" s="665">
        <v>6640.48</v>
      </c>
    </row>
    <row r="415" spans="1:11" ht="14.4" customHeight="1" x14ac:dyDescent="0.3">
      <c r="A415" s="660" t="s">
        <v>579</v>
      </c>
      <c r="B415" s="661" t="s">
        <v>580</v>
      </c>
      <c r="C415" s="662" t="s">
        <v>593</v>
      </c>
      <c r="D415" s="663" t="s">
        <v>2848</v>
      </c>
      <c r="E415" s="662" t="s">
        <v>6126</v>
      </c>
      <c r="F415" s="663" t="s">
        <v>6127</v>
      </c>
      <c r="G415" s="662" t="s">
        <v>4804</v>
      </c>
      <c r="H415" s="662" t="s">
        <v>4805</v>
      </c>
      <c r="I415" s="664">
        <v>2.9039999999999995</v>
      </c>
      <c r="J415" s="664">
        <v>1000</v>
      </c>
      <c r="K415" s="665">
        <v>2904</v>
      </c>
    </row>
    <row r="416" spans="1:11" ht="14.4" customHeight="1" x14ac:dyDescent="0.3">
      <c r="A416" s="660" t="s">
        <v>579</v>
      </c>
      <c r="B416" s="661" t="s">
        <v>580</v>
      </c>
      <c r="C416" s="662" t="s">
        <v>593</v>
      </c>
      <c r="D416" s="663" t="s">
        <v>2848</v>
      </c>
      <c r="E416" s="662" t="s">
        <v>6126</v>
      </c>
      <c r="F416" s="663" t="s">
        <v>6127</v>
      </c>
      <c r="G416" s="662" t="s">
        <v>5106</v>
      </c>
      <c r="H416" s="662" t="s">
        <v>5107</v>
      </c>
      <c r="I416" s="664">
        <v>5.13</v>
      </c>
      <c r="J416" s="664">
        <v>1440</v>
      </c>
      <c r="K416" s="665">
        <v>7387.2000000000007</v>
      </c>
    </row>
    <row r="417" spans="1:11" ht="14.4" customHeight="1" x14ac:dyDescent="0.3">
      <c r="A417" s="660" t="s">
        <v>579</v>
      </c>
      <c r="B417" s="661" t="s">
        <v>580</v>
      </c>
      <c r="C417" s="662" t="s">
        <v>593</v>
      </c>
      <c r="D417" s="663" t="s">
        <v>2848</v>
      </c>
      <c r="E417" s="662" t="s">
        <v>6126</v>
      </c>
      <c r="F417" s="663" t="s">
        <v>6127</v>
      </c>
      <c r="G417" s="662" t="s">
        <v>5108</v>
      </c>
      <c r="H417" s="662" t="s">
        <v>5109</v>
      </c>
      <c r="I417" s="664">
        <v>32.669230769230779</v>
      </c>
      <c r="J417" s="664">
        <v>700</v>
      </c>
      <c r="K417" s="665">
        <v>22868.35</v>
      </c>
    </row>
    <row r="418" spans="1:11" ht="14.4" customHeight="1" x14ac:dyDescent="0.3">
      <c r="A418" s="660" t="s">
        <v>579</v>
      </c>
      <c r="B418" s="661" t="s">
        <v>580</v>
      </c>
      <c r="C418" s="662" t="s">
        <v>593</v>
      </c>
      <c r="D418" s="663" t="s">
        <v>2848</v>
      </c>
      <c r="E418" s="662" t="s">
        <v>6126</v>
      </c>
      <c r="F418" s="663" t="s">
        <v>6127</v>
      </c>
      <c r="G418" s="662" t="s">
        <v>5110</v>
      </c>
      <c r="H418" s="662" t="s">
        <v>5111</v>
      </c>
      <c r="I418" s="664">
        <v>40.868571428571428</v>
      </c>
      <c r="J418" s="664">
        <v>140</v>
      </c>
      <c r="K418" s="665">
        <v>5721.5999999999995</v>
      </c>
    </row>
    <row r="419" spans="1:11" ht="14.4" customHeight="1" x14ac:dyDescent="0.3">
      <c r="A419" s="660" t="s">
        <v>579</v>
      </c>
      <c r="B419" s="661" t="s">
        <v>580</v>
      </c>
      <c r="C419" s="662" t="s">
        <v>593</v>
      </c>
      <c r="D419" s="663" t="s">
        <v>2848</v>
      </c>
      <c r="E419" s="662" t="s">
        <v>6126</v>
      </c>
      <c r="F419" s="663" t="s">
        <v>6127</v>
      </c>
      <c r="G419" s="662" t="s">
        <v>5112</v>
      </c>
      <c r="H419" s="662" t="s">
        <v>5113</v>
      </c>
      <c r="I419" s="664">
        <v>7.9500000000000011</v>
      </c>
      <c r="J419" s="664">
        <v>2300</v>
      </c>
      <c r="K419" s="665">
        <v>18285</v>
      </c>
    </row>
    <row r="420" spans="1:11" ht="14.4" customHeight="1" x14ac:dyDescent="0.3">
      <c r="A420" s="660" t="s">
        <v>579</v>
      </c>
      <c r="B420" s="661" t="s">
        <v>580</v>
      </c>
      <c r="C420" s="662" t="s">
        <v>593</v>
      </c>
      <c r="D420" s="663" t="s">
        <v>2848</v>
      </c>
      <c r="E420" s="662" t="s">
        <v>6126</v>
      </c>
      <c r="F420" s="663" t="s">
        <v>6127</v>
      </c>
      <c r="G420" s="662" t="s">
        <v>4808</v>
      </c>
      <c r="H420" s="662" t="s">
        <v>4809</v>
      </c>
      <c r="I420" s="664">
        <v>125.88000000000001</v>
      </c>
      <c r="J420" s="664">
        <v>12</v>
      </c>
      <c r="K420" s="665">
        <v>1511.9800000000002</v>
      </c>
    </row>
    <row r="421" spans="1:11" ht="14.4" customHeight="1" x14ac:dyDescent="0.3">
      <c r="A421" s="660" t="s">
        <v>579</v>
      </c>
      <c r="B421" s="661" t="s">
        <v>580</v>
      </c>
      <c r="C421" s="662" t="s">
        <v>593</v>
      </c>
      <c r="D421" s="663" t="s">
        <v>2848</v>
      </c>
      <c r="E421" s="662" t="s">
        <v>6126</v>
      </c>
      <c r="F421" s="663" t="s">
        <v>6127</v>
      </c>
      <c r="G421" s="662" t="s">
        <v>5114</v>
      </c>
      <c r="H421" s="662" t="s">
        <v>5115</v>
      </c>
      <c r="I421" s="664">
        <v>22.300000000000004</v>
      </c>
      <c r="J421" s="664">
        <v>330</v>
      </c>
      <c r="K421" s="665">
        <v>7359.16</v>
      </c>
    </row>
    <row r="422" spans="1:11" ht="14.4" customHeight="1" x14ac:dyDescent="0.3">
      <c r="A422" s="660" t="s">
        <v>579</v>
      </c>
      <c r="B422" s="661" t="s">
        <v>580</v>
      </c>
      <c r="C422" s="662" t="s">
        <v>593</v>
      </c>
      <c r="D422" s="663" t="s">
        <v>2848</v>
      </c>
      <c r="E422" s="662" t="s">
        <v>6126</v>
      </c>
      <c r="F422" s="663" t="s">
        <v>6127</v>
      </c>
      <c r="G422" s="662" t="s">
        <v>5116</v>
      </c>
      <c r="H422" s="662" t="s">
        <v>5117</v>
      </c>
      <c r="I422" s="664">
        <v>13.120000000000003</v>
      </c>
      <c r="J422" s="664">
        <v>700</v>
      </c>
      <c r="K422" s="665">
        <v>9185.06</v>
      </c>
    </row>
    <row r="423" spans="1:11" ht="14.4" customHeight="1" x14ac:dyDescent="0.3">
      <c r="A423" s="660" t="s">
        <v>579</v>
      </c>
      <c r="B423" s="661" t="s">
        <v>580</v>
      </c>
      <c r="C423" s="662" t="s">
        <v>593</v>
      </c>
      <c r="D423" s="663" t="s">
        <v>2848</v>
      </c>
      <c r="E423" s="662" t="s">
        <v>6126</v>
      </c>
      <c r="F423" s="663" t="s">
        <v>6127</v>
      </c>
      <c r="G423" s="662" t="s">
        <v>5118</v>
      </c>
      <c r="H423" s="662" t="s">
        <v>5119</v>
      </c>
      <c r="I423" s="664">
        <v>45.13</v>
      </c>
      <c r="J423" s="664">
        <v>20</v>
      </c>
      <c r="K423" s="665">
        <v>902.67</v>
      </c>
    </row>
    <row r="424" spans="1:11" ht="14.4" customHeight="1" x14ac:dyDescent="0.3">
      <c r="A424" s="660" t="s">
        <v>579</v>
      </c>
      <c r="B424" s="661" t="s">
        <v>580</v>
      </c>
      <c r="C424" s="662" t="s">
        <v>593</v>
      </c>
      <c r="D424" s="663" t="s">
        <v>2848</v>
      </c>
      <c r="E424" s="662" t="s">
        <v>6126</v>
      </c>
      <c r="F424" s="663" t="s">
        <v>6127</v>
      </c>
      <c r="G424" s="662" t="s">
        <v>5120</v>
      </c>
      <c r="H424" s="662" t="s">
        <v>5121</v>
      </c>
      <c r="I424" s="664">
        <v>636.37</v>
      </c>
      <c r="J424" s="664">
        <v>2</v>
      </c>
      <c r="K424" s="665">
        <v>1272.74</v>
      </c>
    </row>
    <row r="425" spans="1:11" ht="14.4" customHeight="1" x14ac:dyDescent="0.3">
      <c r="A425" s="660" t="s">
        <v>579</v>
      </c>
      <c r="B425" s="661" t="s">
        <v>580</v>
      </c>
      <c r="C425" s="662" t="s">
        <v>593</v>
      </c>
      <c r="D425" s="663" t="s">
        <v>2848</v>
      </c>
      <c r="E425" s="662" t="s">
        <v>6126</v>
      </c>
      <c r="F425" s="663" t="s">
        <v>6127</v>
      </c>
      <c r="G425" s="662" t="s">
        <v>4810</v>
      </c>
      <c r="H425" s="662" t="s">
        <v>4811</v>
      </c>
      <c r="I425" s="664">
        <v>84.907272727272712</v>
      </c>
      <c r="J425" s="664">
        <v>640</v>
      </c>
      <c r="K425" s="665">
        <v>54339.729999999996</v>
      </c>
    </row>
    <row r="426" spans="1:11" ht="14.4" customHeight="1" x14ac:dyDescent="0.3">
      <c r="A426" s="660" t="s">
        <v>579</v>
      </c>
      <c r="B426" s="661" t="s">
        <v>580</v>
      </c>
      <c r="C426" s="662" t="s">
        <v>593</v>
      </c>
      <c r="D426" s="663" t="s">
        <v>2848</v>
      </c>
      <c r="E426" s="662" t="s">
        <v>6126</v>
      </c>
      <c r="F426" s="663" t="s">
        <v>6127</v>
      </c>
      <c r="G426" s="662" t="s">
        <v>4812</v>
      </c>
      <c r="H426" s="662" t="s">
        <v>4813</v>
      </c>
      <c r="I426" s="664">
        <v>709.5440000000001</v>
      </c>
      <c r="J426" s="664">
        <v>112</v>
      </c>
      <c r="K426" s="665">
        <v>80131.040000000008</v>
      </c>
    </row>
    <row r="427" spans="1:11" ht="14.4" customHeight="1" x14ac:dyDescent="0.3">
      <c r="A427" s="660" t="s">
        <v>579</v>
      </c>
      <c r="B427" s="661" t="s">
        <v>580</v>
      </c>
      <c r="C427" s="662" t="s">
        <v>593</v>
      </c>
      <c r="D427" s="663" t="s">
        <v>2848</v>
      </c>
      <c r="E427" s="662" t="s">
        <v>6126</v>
      </c>
      <c r="F427" s="663" t="s">
        <v>6127</v>
      </c>
      <c r="G427" s="662" t="s">
        <v>5122</v>
      </c>
      <c r="H427" s="662" t="s">
        <v>5123</v>
      </c>
      <c r="I427" s="664">
        <v>1.68</v>
      </c>
      <c r="J427" s="664">
        <v>5</v>
      </c>
      <c r="K427" s="665">
        <v>8.4</v>
      </c>
    </row>
    <row r="428" spans="1:11" ht="14.4" customHeight="1" x14ac:dyDescent="0.3">
      <c r="A428" s="660" t="s">
        <v>579</v>
      </c>
      <c r="B428" s="661" t="s">
        <v>580</v>
      </c>
      <c r="C428" s="662" t="s">
        <v>593</v>
      </c>
      <c r="D428" s="663" t="s">
        <v>2848</v>
      </c>
      <c r="E428" s="662" t="s">
        <v>6126</v>
      </c>
      <c r="F428" s="663" t="s">
        <v>6127</v>
      </c>
      <c r="G428" s="662" t="s">
        <v>5124</v>
      </c>
      <c r="H428" s="662" t="s">
        <v>5125</v>
      </c>
      <c r="I428" s="664">
        <v>148.56</v>
      </c>
      <c r="J428" s="664">
        <v>225</v>
      </c>
      <c r="K428" s="665">
        <v>33426.25</v>
      </c>
    </row>
    <row r="429" spans="1:11" ht="14.4" customHeight="1" x14ac:dyDescent="0.3">
      <c r="A429" s="660" t="s">
        <v>579</v>
      </c>
      <c r="B429" s="661" t="s">
        <v>580</v>
      </c>
      <c r="C429" s="662" t="s">
        <v>593</v>
      </c>
      <c r="D429" s="663" t="s">
        <v>2848</v>
      </c>
      <c r="E429" s="662" t="s">
        <v>6126</v>
      </c>
      <c r="F429" s="663" t="s">
        <v>6127</v>
      </c>
      <c r="G429" s="662" t="s">
        <v>5124</v>
      </c>
      <c r="H429" s="662" t="s">
        <v>5126</v>
      </c>
      <c r="I429" s="664">
        <v>148.55999999999997</v>
      </c>
      <c r="J429" s="664">
        <v>720</v>
      </c>
      <c r="K429" s="665">
        <v>106964.1</v>
      </c>
    </row>
    <row r="430" spans="1:11" ht="14.4" customHeight="1" x14ac:dyDescent="0.3">
      <c r="A430" s="660" t="s">
        <v>579</v>
      </c>
      <c r="B430" s="661" t="s">
        <v>580</v>
      </c>
      <c r="C430" s="662" t="s">
        <v>593</v>
      </c>
      <c r="D430" s="663" t="s">
        <v>2848</v>
      </c>
      <c r="E430" s="662" t="s">
        <v>6126</v>
      </c>
      <c r="F430" s="663" t="s">
        <v>6127</v>
      </c>
      <c r="G430" s="662" t="s">
        <v>5127</v>
      </c>
      <c r="H430" s="662" t="s">
        <v>5128</v>
      </c>
      <c r="I430" s="664">
        <v>123.18</v>
      </c>
      <c r="J430" s="664">
        <v>200</v>
      </c>
      <c r="K430" s="665">
        <v>24635.300000000003</v>
      </c>
    </row>
    <row r="431" spans="1:11" ht="14.4" customHeight="1" x14ac:dyDescent="0.3">
      <c r="A431" s="660" t="s">
        <v>579</v>
      </c>
      <c r="B431" s="661" t="s">
        <v>580</v>
      </c>
      <c r="C431" s="662" t="s">
        <v>593</v>
      </c>
      <c r="D431" s="663" t="s">
        <v>2848</v>
      </c>
      <c r="E431" s="662" t="s">
        <v>6126</v>
      </c>
      <c r="F431" s="663" t="s">
        <v>6127</v>
      </c>
      <c r="G431" s="662" t="s">
        <v>5127</v>
      </c>
      <c r="H431" s="662" t="s">
        <v>5129</v>
      </c>
      <c r="I431" s="664">
        <v>123.17500000000001</v>
      </c>
      <c r="J431" s="664">
        <v>100</v>
      </c>
      <c r="K431" s="665">
        <v>12317.599999999999</v>
      </c>
    </row>
    <row r="432" spans="1:11" ht="14.4" customHeight="1" x14ac:dyDescent="0.3">
      <c r="A432" s="660" t="s">
        <v>579</v>
      </c>
      <c r="B432" s="661" t="s">
        <v>580</v>
      </c>
      <c r="C432" s="662" t="s">
        <v>593</v>
      </c>
      <c r="D432" s="663" t="s">
        <v>2848</v>
      </c>
      <c r="E432" s="662" t="s">
        <v>6126</v>
      </c>
      <c r="F432" s="663" t="s">
        <v>6127</v>
      </c>
      <c r="G432" s="662" t="s">
        <v>4818</v>
      </c>
      <c r="H432" s="662" t="s">
        <v>4819</v>
      </c>
      <c r="I432" s="664">
        <v>15.005000000000001</v>
      </c>
      <c r="J432" s="664">
        <v>160</v>
      </c>
      <c r="K432" s="665">
        <v>2400.8000000000002</v>
      </c>
    </row>
    <row r="433" spans="1:11" ht="14.4" customHeight="1" x14ac:dyDescent="0.3">
      <c r="A433" s="660" t="s">
        <v>579</v>
      </c>
      <c r="B433" s="661" t="s">
        <v>580</v>
      </c>
      <c r="C433" s="662" t="s">
        <v>593</v>
      </c>
      <c r="D433" s="663" t="s">
        <v>2848</v>
      </c>
      <c r="E433" s="662" t="s">
        <v>6126</v>
      </c>
      <c r="F433" s="663" t="s">
        <v>6127</v>
      </c>
      <c r="G433" s="662" t="s">
        <v>4820</v>
      </c>
      <c r="H433" s="662" t="s">
        <v>4821</v>
      </c>
      <c r="I433" s="664">
        <v>12.108000000000001</v>
      </c>
      <c r="J433" s="664">
        <v>80</v>
      </c>
      <c r="K433" s="665">
        <v>968.59999999999991</v>
      </c>
    </row>
    <row r="434" spans="1:11" ht="14.4" customHeight="1" x14ac:dyDescent="0.3">
      <c r="A434" s="660" t="s">
        <v>579</v>
      </c>
      <c r="B434" s="661" t="s">
        <v>580</v>
      </c>
      <c r="C434" s="662" t="s">
        <v>593</v>
      </c>
      <c r="D434" s="663" t="s">
        <v>2848</v>
      </c>
      <c r="E434" s="662" t="s">
        <v>6126</v>
      </c>
      <c r="F434" s="663" t="s">
        <v>6127</v>
      </c>
      <c r="G434" s="662" t="s">
        <v>5130</v>
      </c>
      <c r="H434" s="662" t="s">
        <v>5131</v>
      </c>
      <c r="I434" s="664">
        <v>32.9</v>
      </c>
      <c r="J434" s="664">
        <v>300</v>
      </c>
      <c r="K434" s="665">
        <v>9869.94</v>
      </c>
    </row>
    <row r="435" spans="1:11" ht="14.4" customHeight="1" x14ac:dyDescent="0.3">
      <c r="A435" s="660" t="s">
        <v>579</v>
      </c>
      <c r="B435" s="661" t="s">
        <v>580</v>
      </c>
      <c r="C435" s="662" t="s">
        <v>593</v>
      </c>
      <c r="D435" s="663" t="s">
        <v>2848</v>
      </c>
      <c r="E435" s="662" t="s">
        <v>6126</v>
      </c>
      <c r="F435" s="663" t="s">
        <v>6127</v>
      </c>
      <c r="G435" s="662" t="s">
        <v>5132</v>
      </c>
      <c r="H435" s="662" t="s">
        <v>5133</v>
      </c>
      <c r="I435" s="664">
        <v>64.61</v>
      </c>
      <c r="J435" s="664">
        <v>50</v>
      </c>
      <c r="K435" s="665">
        <v>3230.7</v>
      </c>
    </row>
    <row r="436" spans="1:11" ht="14.4" customHeight="1" x14ac:dyDescent="0.3">
      <c r="A436" s="660" t="s">
        <v>579</v>
      </c>
      <c r="B436" s="661" t="s">
        <v>580</v>
      </c>
      <c r="C436" s="662" t="s">
        <v>593</v>
      </c>
      <c r="D436" s="663" t="s">
        <v>2848</v>
      </c>
      <c r="E436" s="662" t="s">
        <v>6126</v>
      </c>
      <c r="F436" s="663" t="s">
        <v>6127</v>
      </c>
      <c r="G436" s="662" t="s">
        <v>5134</v>
      </c>
      <c r="H436" s="662" t="s">
        <v>5135</v>
      </c>
      <c r="I436" s="664">
        <v>84.34</v>
      </c>
      <c r="J436" s="664">
        <v>25</v>
      </c>
      <c r="K436" s="665">
        <v>2108.4499999999998</v>
      </c>
    </row>
    <row r="437" spans="1:11" ht="14.4" customHeight="1" x14ac:dyDescent="0.3">
      <c r="A437" s="660" t="s">
        <v>579</v>
      </c>
      <c r="B437" s="661" t="s">
        <v>580</v>
      </c>
      <c r="C437" s="662" t="s">
        <v>593</v>
      </c>
      <c r="D437" s="663" t="s">
        <v>2848</v>
      </c>
      <c r="E437" s="662" t="s">
        <v>6126</v>
      </c>
      <c r="F437" s="663" t="s">
        <v>6127</v>
      </c>
      <c r="G437" s="662" t="s">
        <v>4824</v>
      </c>
      <c r="H437" s="662" t="s">
        <v>4826</v>
      </c>
      <c r="I437" s="664">
        <v>3.29</v>
      </c>
      <c r="J437" s="664">
        <v>100</v>
      </c>
      <c r="K437" s="665">
        <v>329</v>
      </c>
    </row>
    <row r="438" spans="1:11" ht="14.4" customHeight="1" x14ac:dyDescent="0.3">
      <c r="A438" s="660" t="s">
        <v>579</v>
      </c>
      <c r="B438" s="661" t="s">
        <v>580</v>
      </c>
      <c r="C438" s="662" t="s">
        <v>593</v>
      </c>
      <c r="D438" s="663" t="s">
        <v>2848</v>
      </c>
      <c r="E438" s="662" t="s">
        <v>6126</v>
      </c>
      <c r="F438" s="663" t="s">
        <v>6127</v>
      </c>
      <c r="G438" s="662" t="s">
        <v>5136</v>
      </c>
      <c r="H438" s="662" t="s">
        <v>5137</v>
      </c>
      <c r="I438" s="664">
        <v>1.9359999999999999</v>
      </c>
      <c r="J438" s="664">
        <v>400</v>
      </c>
      <c r="K438" s="665">
        <v>774.5</v>
      </c>
    </row>
    <row r="439" spans="1:11" ht="14.4" customHeight="1" x14ac:dyDescent="0.3">
      <c r="A439" s="660" t="s">
        <v>579</v>
      </c>
      <c r="B439" s="661" t="s">
        <v>580</v>
      </c>
      <c r="C439" s="662" t="s">
        <v>593</v>
      </c>
      <c r="D439" s="663" t="s">
        <v>2848</v>
      </c>
      <c r="E439" s="662" t="s">
        <v>6126</v>
      </c>
      <c r="F439" s="663" t="s">
        <v>6127</v>
      </c>
      <c r="G439" s="662" t="s">
        <v>4827</v>
      </c>
      <c r="H439" s="662" t="s">
        <v>4828</v>
      </c>
      <c r="I439" s="664">
        <v>5.2041666666666675</v>
      </c>
      <c r="J439" s="664">
        <v>13219</v>
      </c>
      <c r="K439" s="665">
        <v>68792.34</v>
      </c>
    </row>
    <row r="440" spans="1:11" ht="14.4" customHeight="1" x14ac:dyDescent="0.3">
      <c r="A440" s="660" t="s">
        <v>579</v>
      </c>
      <c r="B440" s="661" t="s">
        <v>580</v>
      </c>
      <c r="C440" s="662" t="s">
        <v>593</v>
      </c>
      <c r="D440" s="663" t="s">
        <v>2848</v>
      </c>
      <c r="E440" s="662" t="s">
        <v>6126</v>
      </c>
      <c r="F440" s="663" t="s">
        <v>6127</v>
      </c>
      <c r="G440" s="662" t="s">
        <v>4829</v>
      </c>
      <c r="H440" s="662" t="s">
        <v>4830</v>
      </c>
      <c r="I440" s="664">
        <v>13.2</v>
      </c>
      <c r="J440" s="664">
        <v>20</v>
      </c>
      <c r="K440" s="665">
        <v>264</v>
      </c>
    </row>
    <row r="441" spans="1:11" ht="14.4" customHeight="1" x14ac:dyDescent="0.3">
      <c r="A441" s="660" t="s">
        <v>579</v>
      </c>
      <c r="B441" s="661" t="s">
        <v>580</v>
      </c>
      <c r="C441" s="662" t="s">
        <v>593</v>
      </c>
      <c r="D441" s="663" t="s">
        <v>2848</v>
      </c>
      <c r="E441" s="662" t="s">
        <v>6126</v>
      </c>
      <c r="F441" s="663" t="s">
        <v>6127</v>
      </c>
      <c r="G441" s="662" t="s">
        <v>4831</v>
      </c>
      <c r="H441" s="662" t="s">
        <v>4832</v>
      </c>
      <c r="I441" s="664">
        <v>13.199999999999998</v>
      </c>
      <c r="J441" s="664">
        <v>30</v>
      </c>
      <c r="K441" s="665">
        <v>396</v>
      </c>
    </row>
    <row r="442" spans="1:11" ht="14.4" customHeight="1" x14ac:dyDescent="0.3">
      <c r="A442" s="660" t="s">
        <v>579</v>
      </c>
      <c r="B442" s="661" t="s">
        <v>580</v>
      </c>
      <c r="C442" s="662" t="s">
        <v>593</v>
      </c>
      <c r="D442" s="663" t="s">
        <v>2848</v>
      </c>
      <c r="E442" s="662" t="s">
        <v>6126</v>
      </c>
      <c r="F442" s="663" t="s">
        <v>6127</v>
      </c>
      <c r="G442" s="662" t="s">
        <v>5138</v>
      </c>
      <c r="H442" s="662" t="s">
        <v>5139</v>
      </c>
      <c r="I442" s="664">
        <v>13.2</v>
      </c>
      <c r="J442" s="664">
        <v>10</v>
      </c>
      <c r="K442" s="665">
        <v>132</v>
      </c>
    </row>
    <row r="443" spans="1:11" ht="14.4" customHeight="1" x14ac:dyDescent="0.3">
      <c r="A443" s="660" t="s">
        <v>579</v>
      </c>
      <c r="B443" s="661" t="s">
        <v>580</v>
      </c>
      <c r="C443" s="662" t="s">
        <v>593</v>
      </c>
      <c r="D443" s="663" t="s">
        <v>2848</v>
      </c>
      <c r="E443" s="662" t="s">
        <v>6126</v>
      </c>
      <c r="F443" s="663" t="s">
        <v>6127</v>
      </c>
      <c r="G443" s="662" t="s">
        <v>5140</v>
      </c>
      <c r="H443" s="662" t="s">
        <v>5141</v>
      </c>
      <c r="I443" s="664">
        <v>13.2</v>
      </c>
      <c r="J443" s="664">
        <v>10</v>
      </c>
      <c r="K443" s="665">
        <v>132</v>
      </c>
    </row>
    <row r="444" spans="1:11" ht="14.4" customHeight="1" x14ac:dyDescent="0.3">
      <c r="A444" s="660" t="s">
        <v>579</v>
      </c>
      <c r="B444" s="661" t="s">
        <v>580</v>
      </c>
      <c r="C444" s="662" t="s">
        <v>593</v>
      </c>
      <c r="D444" s="663" t="s">
        <v>2848</v>
      </c>
      <c r="E444" s="662" t="s">
        <v>6126</v>
      </c>
      <c r="F444" s="663" t="s">
        <v>6127</v>
      </c>
      <c r="G444" s="662" t="s">
        <v>4833</v>
      </c>
      <c r="H444" s="662" t="s">
        <v>4834</v>
      </c>
      <c r="I444" s="664">
        <v>1.55</v>
      </c>
      <c r="J444" s="664">
        <v>1875</v>
      </c>
      <c r="K444" s="665">
        <v>2910</v>
      </c>
    </row>
    <row r="445" spans="1:11" ht="14.4" customHeight="1" x14ac:dyDescent="0.3">
      <c r="A445" s="660" t="s">
        <v>579</v>
      </c>
      <c r="B445" s="661" t="s">
        <v>580</v>
      </c>
      <c r="C445" s="662" t="s">
        <v>593</v>
      </c>
      <c r="D445" s="663" t="s">
        <v>2848</v>
      </c>
      <c r="E445" s="662" t="s">
        <v>6126</v>
      </c>
      <c r="F445" s="663" t="s">
        <v>6127</v>
      </c>
      <c r="G445" s="662" t="s">
        <v>4835</v>
      </c>
      <c r="H445" s="662" t="s">
        <v>4836</v>
      </c>
      <c r="I445" s="664">
        <v>21.24</v>
      </c>
      <c r="J445" s="664">
        <v>250</v>
      </c>
      <c r="K445" s="665">
        <v>5310</v>
      </c>
    </row>
    <row r="446" spans="1:11" ht="14.4" customHeight="1" x14ac:dyDescent="0.3">
      <c r="A446" s="660" t="s">
        <v>579</v>
      </c>
      <c r="B446" s="661" t="s">
        <v>580</v>
      </c>
      <c r="C446" s="662" t="s">
        <v>593</v>
      </c>
      <c r="D446" s="663" t="s">
        <v>2848</v>
      </c>
      <c r="E446" s="662" t="s">
        <v>6126</v>
      </c>
      <c r="F446" s="663" t="s">
        <v>6127</v>
      </c>
      <c r="G446" s="662" t="s">
        <v>4837</v>
      </c>
      <c r="H446" s="662" t="s">
        <v>4838</v>
      </c>
      <c r="I446" s="664">
        <v>21.236666666666665</v>
      </c>
      <c r="J446" s="664">
        <v>150</v>
      </c>
      <c r="K446" s="665">
        <v>3185.5</v>
      </c>
    </row>
    <row r="447" spans="1:11" ht="14.4" customHeight="1" x14ac:dyDescent="0.3">
      <c r="A447" s="660" t="s">
        <v>579</v>
      </c>
      <c r="B447" s="661" t="s">
        <v>580</v>
      </c>
      <c r="C447" s="662" t="s">
        <v>593</v>
      </c>
      <c r="D447" s="663" t="s">
        <v>2848</v>
      </c>
      <c r="E447" s="662" t="s">
        <v>6126</v>
      </c>
      <c r="F447" s="663" t="s">
        <v>6127</v>
      </c>
      <c r="G447" s="662" t="s">
        <v>4839</v>
      </c>
      <c r="H447" s="662" t="s">
        <v>4840</v>
      </c>
      <c r="I447" s="664">
        <v>13.19</v>
      </c>
      <c r="J447" s="664">
        <v>20</v>
      </c>
      <c r="K447" s="665">
        <v>263.8</v>
      </c>
    </row>
    <row r="448" spans="1:11" ht="14.4" customHeight="1" x14ac:dyDescent="0.3">
      <c r="A448" s="660" t="s">
        <v>579</v>
      </c>
      <c r="B448" s="661" t="s">
        <v>580</v>
      </c>
      <c r="C448" s="662" t="s">
        <v>593</v>
      </c>
      <c r="D448" s="663" t="s">
        <v>2848</v>
      </c>
      <c r="E448" s="662" t="s">
        <v>6126</v>
      </c>
      <c r="F448" s="663" t="s">
        <v>6127</v>
      </c>
      <c r="G448" s="662" t="s">
        <v>5142</v>
      </c>
      <c r="H448" s="662" t="s">
        <v>5143</v>
      </c>
      <c r="I448" s="664">
        <v>6.6557142857142848</v>
      </c>
      <c r="J448" s="664">
        <v>42</v>
      </c>
      <c r="K448" s="665">
        <v>279.52</v>
      </c>
    </row>
    <row r="449" spans="1:11" ht="14.4" customHeight="1" x14ac:dyDescent="0.3">
      <c r="A449" s="660" t="s">
        <v>579</v>
      </c>
      <c r="B449" s="661" t="s">
        <v>580</v>
      </c>
      <c r="C449" s="662" t="s">
        <v>593</v>
      </c>
      <c r="D449" s="663" t="s">
        <v>2848</v>
      </c>
      <c r="E449" s="662" t="s">
        <v>6126</v>
      </c>
      <c r="F449" s="663" t="s">
        <v>6127</v>
      </c>
      <c r="G449" s="662" t="s">
        <v>5144</v>
      </c>
      <c r="H449" s="662" t="s">
        <v>5145</v>
      </c>
      <c r="I449" s="664">
        <v>6.6560000000000006</v>
      </c>
      <c r="J449" s="664">
        <v>42</v>
      </c>
      <c r="K449" s="665">
        <v>279.57</v>
      </c>
    </row>
    <row r="450" spans="1:11" ht="14.4" customHeight="1" x14ac:dyDescent="0.3">
      <c r="A450" s="660" t="s">
        <v>579</v>
      </c>
      <c r="B450" s="661" t="s">
        <v>580</v>
      </c>
      <c r="C450" s="662" t="s">
        <v>593</v>
      </c>
      <c r="D450" s="663" t="s">
        <v>2848</v>
      </c>
      <c r="E450" s="662" t="s">
        <v>6126</v>
      </c>
      <c r="F450" s="663" t="s">
        <v>6127</v>
      </c>
      <c r="G450" s="662" t="s">
        <v>5146</v>
      </c>
      <c r="H450" s="662" t="s">
        <v>5147</v>
      </c>
      <c r="I450" s="664">
        <v>6.653999999999999</v>
      </c>
      <c r="J450" s="664">
        <v>25</v>
      </c>
      <c r="K450" s="665">
        <v>166.32999999999998</v>
      </c>
    </row>
    <row r="451" spans="1:11" ht="14.4" customHeight="1" x14ac:dyDescent="0.3">
      <c r="A451" s="660" t="s">
        <v>579</v>
      </c>
      <c r="B451" s="661" t="s">
        <v>580</v>
      </c>
      <c r="C451" s="662" t="s">
        <v>593</v>
      </c>
      <c r="D451" s="663" t="s">
        <v>2848</v>
      </c>
      <c r="E451" s="662" t="s">
        <v>6126</v>
      </c>
      <c r="F451" s="663" t="s">
        <v>6127</v>
      </c>
      <c r="G451" s="662" t="s">
        <v>5148</v>
      </c>
      <c r="H451" s="662" t="s">
        <v>5149</v>
      </c>
      <c r="I451" s="664">
        <v>6.6533333333333333</v>
      </c>
      <c r="J451" s="664">
        <v>30</v>
      </c>
      <c r="K451" s="665">
        <v>199.64000000000001</v>
      </c>
    </row>
    <row r="452" spans="1:11" ht="14.4" customHeight="1" x14ac:dyDescent="0.3">
      <c r="A452" s="660" t="s">
        <v>579</v>
      </c>
      <c r="B452" s="661" t="s">
        <v>580</v>
      </c>
      <c r="C452" s="662" t="s">
        <v>593</v>
      </c>
      <c r="D452" s="663" t="s">
        <v>2848</v>
      </c>
      <c r="E452" s="662" t="s">
        <v>6126</v>
      </c>
      <c r="F452" s="663" t="s">
        <v>6127</v>
      </c>
      <c r="G452" s="662" t="s">
        <v>4841</v>
      </c>
      <c r="H452" s="662" t="s">
        <v>4842</v>
      </c>
      <c r="I452" s="664">
        <v>0.47099999999999992</v>
      </c>
      <c r="J452" s="664">
        <v>9800</v>
      </c>
      <c r="K452" s="665">
        <v>4621</v>
      </c>
    </row>
    <row r="453" spans="1:11" ht="14.4" customHeight="1" x14ac:dyDescent="0.3">
      <c r="A453" s="660" t="s">
        <v>579</v>
      </c>
      <c r="B453" s="661" t="s">
        <v>580</v>
      </c>
      <c r="C453" s="662" t="s">
        <v>593</v>
      </c>
      <c r="D453" s="663" t="s">
        <v>2848</v>
      </c>
      <c r="E453" s="662" t="s">
        <v>6126</v>
      </c>
      <c r="F453" s="663" t="s">
        <v>6127</v>
      </c>
      <c r="G453" s="662" t="s">
        <v>4843</v>
      </c>
      <c r="H453" s="662" t="s">
        <v>4844</v>
      </c>
      <c r="I453" s="664">
        <v>0.47111111111111104</v>
      </c>
      <c r="J453" s="664">
        <v>5400</v>
      </c>
      <c r="K453" s="665">
        <v>2543</v>
      </c>
    </row>
    <row r="454" spans="1:11" ht="14.4" customHeight="1" x14ac:dyDescent="0.3">
      <c r="A454" s="660" t="s">
        <v>579</v>
      </c>
      <c r="B454" s="661" t="s">
        <v>580</v>
      </c>
      <c r="C454" s="662" t="s">
        <v>593</v>
      </c>
      <c r="D454" s="663" t="s">
        <v>2848</v>
      </c>
      <c r="E454" s="662" t="s">
        <v>6126</v>
      </c>
      <c r="F454" s="663" t="s">
        <v>6127</v>
      </c>
      <c r="G454" s="662" t="s">
        <v>4845</v>
      </c>
      <c r="H454" s="662" t="s">
        <v>4846</v>
      </c>
      <c r="I454" s="664">
        <v>4.03</v>
      </c>
      <c r="J454" s="664">
        <v>1850</v>
      </c>
      <c r="K454" s="665">
        <v>7455.5</v>
      </c>
    </row>
    <row r="455" spans="1:11" ht="14.4" customHeight="1" x14ac:dyDescent="0.3">
      <c r="A455" s="660" t="s">
        <v>579</v>
      </c>
      <c r="B455" s="661" t="s">
        <v>580</v>
      </c>
      <c r="C455" s="662" t="s">
        <v>593</v>
      </c>
      <c r="D455" s="663" t="s">
        <v>2848</v>
      </c>
      <c r="E455" s="662" t="s">
        <v>6126</v>
      </c>
      <c r="F455" s="663" t="s">
        <v>6127</v>
      </c>
      <c r="G455" s="662" t="s">
        <v>5150</v>
      </c>
      <c r="H455" s="662" t="s">
        <v>5151</v>
      </c>
      <c r="I455" s="664">
        <v>2.6010000000000004</v>
      </c>
      <c r="J455" s="664">
        <v>1268</v>
      </c>
      <c r="K455" s="665">
        <v>3297.8</v>
      </c>
    </row>
    <row r="456" spans="1:11" ht="14.4" customHeight="1" x14ac:dyDescent="0.3">
      <c r="A456" s="660" t="s">
        <v>579</v>
      </c>
      <c r="B456" s="661" t="s">
        <v>580</v>
      </c>
      <c r="C456" s="662" t="s">
        <v>593</v>
      </c>
      <c r="D456" s="663" t="s">
        <v>2848</v>
      </c>
      <c r="E456" s="662" t="s">
        <v>6126</v>
      </c>
      <c r="F456" s="663" t="s">
        <v>6127</v>
      </c>
      <c r="G456" s="662" t="s">
        <v>5152</v>
      </c>
      <c r="H456" s="662" t="s">
        <v>5153</v>
      </c>
      <c r="I456" s="664">
        <v>2.6</v>
      </c>
      <c r="J456" s="664">
        <v>2400</v>
      </c>
      <c r="K456" s="665">
        <v>6240</v>
      </c>
    </row>
    <row r="457" spans="1:11" ht="14.4" customHeight="1" x14ac:dyDescent="0.3">
      <c r="A457" s="660" t="s">
        <v>579</v>
      </c>
      <c r="B457" s="661" t="s">
        <v>580</v>
      </c>
      <c r="C457" s="662" t="s">
        <v>593</v>
      </c>
      <c r="D457" s="663" t="s">
        <v>2848</v>
      </c>
      <c r="E457" s="662" t="s">
        <v>6126</v>
      </c>
      <c r="F457" s="663" t="s">
        <v>6127</v>
      </c>
      <c r="G457" s="662" t="s">
        <v>5154</v>
      </c>
      <c r="H457" s="662" t="s">
        <v>5155</v>
      </c>
      <c r="I457" s="664">
        <v>2.6016666666666666</v>
      </c>
      <c r="J457" s="664">
        <v>1700</v>
      </c>
      <c r="K457" s="665">
        <v>4422</v>
      </c>
    </row>
    <row r="458" spans="1:11" ht="14.4" customHeight="1" x14ac:dyDescent="0.3">
      <c r="A458" s="660" t="s">
        <v>579</v>
      </c>
      <c r="B458" s="661" t="s">
        <v>580</v>
      </c>
      <c r="C458" s="662" t="s">
        <v>593</v>
      </c>
      <c r="D458" s="663" t="s">
        <v>2848</v>
      </c>
      <c r="E458" s="662" t="s">
        <v>6126</v>
      </c>
      <c r="F458" s="663" t="s">
        <v>6127</v>
      </c>
      <c r="G458" s="662" t="s">
        <v>5156</v>
      </c>
      <c r="H458" s="662" t="s">
        <v>5157</v>
      </c>
      <c r="I458" s="664">
        <v>227.48</v>
      </c>
      <c r="J458" s="664">
        <v>25</v>
      </c>
      <c r="K458" s="665">
        <v>5687</v>
      </c>
    </row>
    <row r="459" spans="1:11" ht="14.4" customHeight="1" x14ac:dyDescent="0.3">
      <c r="A459" s="660" t="s">
        <v>579</v>
      </c>
      <c r="B459" s="661" t="s">
        <v>580</v>
      </c>
      <c r="C459" s="662" t="s">
        <v>593</v>
      </c>
      <c r="D459" s="663" t="s">
        <v>2848</v>
      </c>
      <c r="E459" s="662" t="s">
        <v>6126</v>
      </c>
      <c r="F459" s="663" t="s">
        <v>6127</v>
      </c>
      <c r="G459" s="662" t="s">
        <v>5158</v>
      </c>
      <c r="H459" s="662" t="s">
        <v>5159</v>
      </c>
      <c r="I459" s="664">
        <v>15.278181818181819</v>
      </c>
      <c r="J459" s="664">
        <v>1750</v>
      </c>
      <c r="K459" s="665">
        <v>26858.080000000002</v>
      </c>
    </row>
    <row r="460" spans="1:11" ht="14.4" customHeight="1" x14ac:dyDescent="0.3">
      <c r="A460" s="660" t="s">
        <v>579</v>
      </c>
      <c r="B460" s="661" t="s">
        <v>580</v>
      </c>
      <c r="C460" s="662" t="s">
        <v>593</v>
      </c>
      <c r="D460" s="663" t="s">
        <v>2848</v>
      </c>
      <c r="E460" s="662" t="s">
        <v>6126</v>
      </c>
      <c r="F460" s="663" t="s">
        <v>6127</v>
      </c>
      <c r="G460" s="662" t="s">
        <v>5160</v>
      </c>
      <c r="H460" s="662" t="s">
        <v>5161</v>
      </c>
      <c r="I460" s="664">
        <v>227.47666666666666</v>
      </c>
      <c r="J460" s="664">
        <v>50</v>
      </c>
      <c r="K460" s="665">
        <v>11374</v>
      </c>
    </row>
    <row r="461" spans="1:11" ht="14.4" customHeight="1" x14ac:dyDescent="0.3">
      <c r="A461" s="660" t="s">
        <v>579</v>
      </c>
      <c r="B461" s="661" t="s">
        <v>580</v>
      </c>
      <c r="C461" s="662" t="s">
        <v>593</v>
      </c>
      <c r="D461" s="663" t="s">
        <v>2848</v>
      </c>
      <c r="E461" s="662" t="s">
        <v>6126</v>
      </c>
      <c r="F461" s="663" t="s">
        <v>6127</v>
      </c>
      <c r="G461" s="662" t="s">
        <v>4847</v>
      </c>
      <c r="H461" s="662" t="s">
        <v>4848</v>
      </c>
      <c r="I461" s="664">
        <v>250.8</v>
      </c>
      <c r="J461" s="664">
        <v>25</v>
      </c>
      <c r="K461" s="665">
        <v>6269.92</v>
      </c>
    </row>
    <row r="462" spans="1:11" ht="14.4" customHeight="1" x14ac:dyDescent="0.3">
      <c r="A462" s="660" t="s">
        <v>579</v>
      </c>
      <c r="B462" s="661" t="s">
        <v>580</v>
      </c>
      <c r="C462" s="662" t="s">
        <v>593</v>
      </c>
      <c r="D462" s="663" t="s">
        <v>2848</v>
      </c>
      <c r="E462" s="662" t="s">
        <v>6126</v>
      </c>
      <c r="F462" s="663" t="s">
        <v>6127</v>
      </c>
      <c r="G462" s="662" t="s">
        <v>5162</v>
      </c>
      <c r="H462" s="662" t="s">
        <v>5163</v>
      </c>
      <c r="I462" s="664">
        <v>649.77</v>
      </c>
      <c r="J462" s="664">
        <v>10</v>
      </c>
      <c r="K462" s="665">
        <v>6497.7</v>
      </c>
    </row>
    <row r="463" spans="1:11" ht="14.4" customHeight="1" x14ac:dyDescent="0.3">
      <c r="A463" s="660" t="s">
        <v>579</v>
      </c>
      <c r="B463" s="661" t="s">
        <v>580</v>
      </c>
      <c r="C463" s="662" t="s">
        <v>593</v>
      </c>
      <c r="D463" s="663" t="s">
        <v>2848</v>
      </c>
      <c r="E463" s="662" t="s">
        <v>6126</v>
      </c>
      <c r="F463" s="663" t="s">
        <v>6127</v>
      </c>
      <c r="G463" s="662" t="s">
        <v>5164</v>
      </c>
      <c r="H463" s="662" t="s">
        <v>5165</v>
      </c>
      <c r="I463" s="664">
        <v>527.96</v>
      </c>
      <c r="J463" s="664">
        <v>10</v>
      </c>
      <c r="K463" s="665">
        <v>5279.61</v>
      </c>
    </row>
    <row r="464" spans="1:11" ht="14.4" customHeight="1" x14ac:dyDescent="0.3">
      <c r="A464" s="660" t="s">
        <v>579</v>
      </c>
      <c r="B464" s="661" t="s">
        <v>580</v>
      </c>
      <c r="C464" s="662" t="s">
        <v>593</v>
      </c>
      <c r="D464" s="663" t="s">
        <v>2848</v>
      </c>
      <c r="E464" s="662" t="s">
        <v>6126</v>
      </c>
      <c r="F464" s="663" t="s">
        <v>6127</v>
      </c>
      <c r="G464" s="662" t="s">
        <v>5166</v>
      </c>
      <c r="H464" s="662" t="s">
        <v>5167</v>
      </c>
      <c r="I464" s="664">
        <v>158.69</v>
      </c>
      <c r="J464" s="664">
        <v>120</v>
      </c>
      <c r="K464" s="665">
        <v>19042.97</v>
      </c>
    </row>
    <row r="465" spans="1:11" ht="14.4" customHeight="1" x14ac:dyDescent="0.3">
      <c r="A465" s="660" t="s">
        <v>579</v>
      </c>
      <c r="B465" s="661" t="s">
        <v>580</v>
      </c>
      <c r="C465" s="662" t="s">
        <v>593</v>
      </c>
      <c r="D465" s="663" t="s">
        <v>2848</v>
      </c>
      <c r="E465" s="662" t="s">
        <v>6126</v>
      </c>
      <c r="F465" s="663" t="s">
        <v>6127</v>
      </c>
      <c r="G465" s="662" t="s">
        <v>4849</v>
      </c>
      <c r="H465" s="662" t="s">
        <v>4850</v>
      </c>
      <c r="I465" s="664">
        <v>43.199999999999996</v>
      </c>
      <c r="J465" s="664">
        <v>210</v>
      </c>
      <c r="K465" s="665">
        <v>9071.4</v>
      </c>
    </row>
    <row r="466" spans="1:11" ht="14.4" customHeight="1" x14ac:dyDescent="0.3">
      <c r="A466" s="660" t="s">
        <v>579</v>
      </c>
      <c r="B466" s="661" t="s">
        <v>580</v>
      </c>
      <c r="C466" s="662" t="s">
        <v>593</v>
      </c>
      <c r="D466" s="663" t="s">
        <v>2848</v>
      </c>
      <c r="E466" s="662" t="s">
        <v>6126</v>
      </c>
      <c r="F466" s="663" t="s">
        <v>6127</v>
      </c>
      <c r="G466" s="662" t="s">
        <v>5168</v>
      </c>
      <c r="H466" s="662" t="s">
        <v>5169</v>
      </c>
      <c r="I466" s="664">
        <v>484.0333333333333</v>
      </c>
      <c r="J466" s="664">
        <v>21</v>
      </c>
      <c r="K466" s="665">
        <v>10164.64</v>
      </c>
    </row>
    <row r="467" spans="1:11" ht="14.4" customHeight="1" x14ac:dyDescent="0.3">
      <c r="A467" s="660" t="s">
        <v>579</v>
      </c>
      <c r="B467" s="661" t="s">
        <v>580</v>
      </c>
      <c r="C467" s="662" t="s">
        <v>593</v>
      </c>
      <c r="D467" s="663" t="s">
        <v>2848</v>
      </c>
      <c r="E467" s="662" t="s">
        <v>6126</v>
      </c>
      <c r="F467" s="663" t="s">
        <v>6127</v>
      </c>
      <c r="G467" s="662" t="s">
        <v>5170</v>
      </c>
      <c r="H467" s="662" t="s">
        <v>5171</v>
      </c>
      <c r="I467" s="664">
        <v>646.755</v>
      </c>
      <c r="J467" s="664">
        <v>4</v>
      </c>
      <c r="K467" s="665">
        <v>2587.02</v>
      </c>
    </row>
    <row r="468" spans="1:11" ht="14.4" customHeight="1" x14ac:dyDescent="0.3">
      <c r="A468" s="660" t="s">
        <v>579</v>
      </c>
      <c r="B468" s="661" t="s">
        <v>580</v>
      </c>
      <c r="C468" s="662" t="s">
        <v>593</v>
      </c>
      <c r="D468" s="663" t="s">
        <v>2848</v>
      </c>
      <c r="E468" s="662" t="s">
        <v>6126</v>
      </c>
      <c r="F468" s="663" t="s">
        <v>6127</v>
      </c>
      <c r="G468" s="662" t="s">
        <v>5172</v>
      </c>
      <c r="H468" s="662" t="s">
        <v>5173</v>
      </c>
      <c r="I468" s="664">
        <v>242</v>
      </c>
      <c r="J468" s="664">
        <v>10</v>
      </c>
      <c r="K468" s="665">
        <v>2420</v>
      </c>
    </row>
    <row r="469" spans="1:11" ht="14.4" customHeight="1" x14ac:dyDescent="0.3">
      <c r="A469" s="660" t="s">
        <v>579</v>
      </c>
      <c r="B469" s="661" t="s">
        <v>580</v>
      </c>
      <c r="C469" s="662" t="s">
        <v>593</v>
      </c>
      <c r="D469" s="663" t="s">
        <v>2848</v>
      </c>
      <c r="E469" s="662" t="s">
        <v>6126</v>
      </c>
      <c r="F469" s="663" t="s">
        <v>6127</v>
      </c>
      <c r="G469" s="662" t="s">
        <v>5174</v>
      </c>
      <c r="H469" s="662" t="s">
        <v>5175</v>
      </c>
      <c r="I469" s="664">
        <v>8.44</v>
      </c>
      <c r="J469" s="664">
        <v>130</v>
      </c>
      <c r="K469" s="665">
        <v>1097.5</v>
      </c>
    </row>
    <row r="470" spans="1:11" ht="14.4" customHeight="1" x14ac:dyDescent="0.3">
      <c r="A470" s="660" t="s">
        <v>579</v>
      </c>
      <c r="B470" s="661" t="s">
        <v>580</v>
      </c>
      <c r="C470" s="662" t="s">
        <v>593</v>
      </c>
      <c r="D470" s="663" t="s">
        <v>2848</v>
      </c>
      <c r="E470" s="662" t="s">
        <v>6126</v>
      </c>
      <c r="F470" s="663" t="s">
        <v>6127</v>
      </c>
      <c r="G470" s="662" t="s">
        <v>5176</v>
      </c>
      <c r="H470" s="662" t="s">
        <v>5177</v>
      </c>
      <c r="I470" s="664">
        <v>45.13</v>
      </c>
      <c r="J470" s="664">
        <v>20</v>
      </c>
      <c r="K470" s="665">
        <v>902.66</v>
      </c>
    </row>
    <row r="471" spans="1:11" ht="14.4" customHeight="1" x14ac:dyDescent="0.3">
      <c r="A471" s="660" t="s">
        <v>579</v>
      </c>
      <c r="B471" s="661" t="s">
        <v>580</v>
      </c>
      <c r="C471" s="662" t="s">
        <v>593</v>
      </c>
      <c r="D471" s="663" t="s">
        <v>2848</v>
      </c>
      <c r="E471" s="662" t="s">
        <v>6126</v>
      </c>
      <c r="F471" s="663" t="s">
        <v>6127</v>
      </c>
      <c r="G471" s="662" t="s">
        <v>5178</v>
      </c>
      <c r="H471" s="662" t="s">
        <v>5179</v>
      </c>
      <c r="I471" s="664">
        <v>91.05</v>
      </c>
      <c r="J471" s="664">
        <v>20</v>
      </c>
      <c r="K471" s="665">
        <v>1820.95</v>
      </c>
    </row>
    <row r="472" spans="1:11" ht="14.4" customHeight="1" x14ac:dyDescent="0.3">
      <c r="A472" s="660" t="s">
        <v>579</v>
      </c>
      <c r="B472" s="661" t="s">
        <v>580</v>
      </c>
      <c r="C472" s="662" t="s">
        <v>593</v>
      </c>
      <c r="D472" s="663" t="s">
        <v>2848</v>
      </c>
      <c r="E472" s="662" t="s">
        <v>6126</v>
      </c>
      <c r="F472" s="663" t="s">
        <v>6127</v>
      </c>
      <c r="G472" s="662" t="s">
        <v>5180</v>
      </c>
      <c r="H472" s="662" t="s">
        <v>5181</v>
      </c>
      <c r="I472" s="664">
        <v>91.04</v>
      </c>
      <c r="J472" s="664">
        <v>20</v>
      </c>
      <c r="K472" s="665">
        <v>1820.81</v>
      </c>
    </row>
    <row r="473" spans="1:11" ht="14.4" customHeight="1" x14ac:dyDescent="0.3">
      <c r="A473" s="660" t="s">
        <v>579</v>
      </c>
      <c r="B473" s="661" t="s">
        <v>580</v>
      </c>
      <c r="C473" s="662" t="s">
        <v>593</v>
      </c>
      <c r="D473" s="663" t="s">
        <v>2848</v>
      </c>
      <c r="E473" s="662" t="s">
        <v>6126</v>
      </c>
      <c r="F473" s="663" t="s">
        <v>6127</v>
      </c>
      <c r="G473" s="662" t="s">
        <v>5182</v>
      </c>
      <c r="H473" s="662" t="s">
        <v>5183</v>
      </c>
      <c r="I473" s="664">
        <v>49.91</v>
      </c>
      <c r="J473" s="664">
        <v>50</v>
      </c>
      <c r="K473" s="665">
        <v>2495.63</v>
      </c>
    </row>
    <row r="474" spans="1:11" ht="14.4" customHeight="1" x14ac:dyDescent="0.3">
      <c r="A474" s="660" t="s">
        <v>579</v>
      </c>
      <c r="B474" s="661" t="s">
        <v>580</v>
      </c>
      <c r="C474" s="662" t="s">
        <v>593</v>
      </c>
      <c r="D474" s="663" t="s">
        <v>2848</v>
      </c>
      <c r="E474" s="662" t="s">
        <v>6126</v>
      </c>
      <c r="F474" s="663" t="s">
        <v>6127</v>
      </c>
      <c r="G474" s="662" t="s">
        <v>5184</v>
      </c>
      <c r="H474" s="662" t="s">
        <v>5185</v>
      </c>
      <c r="I474" s="664">
        <v>14.873333333333335</v>
      </c>
      <c r="J474" s="664">
        <v>100</v>
      </c>
      <c r="K474" s="665">
        <v>1426.46</v>
      </c>
    </row>
    <row r="475" spans="1:11" ht="14.4" customHeight="1" x14ac:dyDescent="0.3">
      <c r="A475" s="660" t="s">
        <v>579</v>
      </c>
      <c r="B475" s="661" t="s">
        <v>580</v>
      </c>
      <c r="C475" s="662" t="s">
        <v>593</v>
      </c>
      <c r="D475" s="663" t="s">
        <v>2848</v>
      </c>
      <c r="E475" s="662" t="s">
        <v>6126</v>
      </c>
      <c r="F475" s="663" t="s">
        <v>6127</v>
      </c>
      <c r="G475" s="662" t="s">
        <v>4853</v>
      </c>
      <c r="H475" s="662" t="s">
        <v>4854</v>
      </c>
      <c r="I475" s="664">
        <v>61.057500000000005</v>
      </c>
      <c r="J475" s="664">
        <v>200</v>
      </c>
      <c r="K475" s="665">
        <v>12211.15</v>
      </c>
    </row>
    <row r="476" spans="1:11" ht="14.4" customHeight="1" x14ac:dyDescent="0.3">
      <c r="A476" s="660" t="s">
        <v>579</v>
      </c>
      <c r="B476" s="661" t="s">
        <v>580</v>
      </c>
      <c r="C476" s="662" t="s">
        <v>593</v>
      </c>
      <c r="D476" s="663" t="s">
        <v>2848</v>
      </c>
      <c r="E476" s="662" t="s">
        <v>6126</v>
      </c>
      <c r="F476" s="663" t="s">
        <v>6127</v>
      </c>
      <c r="G476" s="662" t="s">
        <v>5186</v>
      </c>
      <c r="H476" s="662" t="s">
        <v>5187</v>
      </c>
      <c r="I476" s="664">
        <v>411.4</v>
      </c>
      <c r="J476" s="664">
        <v>10</v>
      </c>
      <c r="K476" s="665">
        <v>4114</v>
      </c>
    </row>
    <row r="477" spans="1:11" ht="14.4" customHeight="1" x14ac:dyDescent="0.3">
      <c r="A477" s="660" t="s">
        <v>579</v>
      </c>
      <c r="B477" s="661" t="s">
        <v>580</v>
      </c>
      <c r="C477" s="662" t="s">
        <v>593</v>
      </c>
      <c r="D477" s="663" t="s">
        <v>2848</v>
      </c>
      <c r="E477" s="662" t="s">
        <v>6126</v>
      </c>
      <c r="F477" s="663" t="s">
        <v>6127</v>
      </c>
      <c r="G477" s="662" t="s">
        <v>5186</v>
      </c>
      <c r="H477" s="662" t="s">
        <v>5188</v>
      </c>
      <c r="I477" s="664">
        <v>411.39999999999992</v>
      </c>
      <c r="J477" s="664">
        <v>30</v>
      </c>
      <c r="K477" s="665">
        <v>12342</v>
      </c>
    </row>
    <row r="478" spans="1:11" ht="14.4" customHeight="1" x14ac:dyDescent="0.3">
      <c r="A478" s="660" t="s">
        <v>579</v>
      </c>
      <c r="B478" s="661" t="s">
        <v>580</v>
      </c>
      <c r="C478" s="662" t="s">
        <v>593</v>
      </c>
      <c r="D478" s="663" t="s">
        <v>2848</v>
      </c>
      <c r="E478" s="662" t="s">
        <v>6126</v>
      </c>
      <c r="F478" s="663" t="s">
        <v>6127</v>
      </c>
      <c r="G478" s="662" t="s">
        <v>4855</v>
      </c>
      <c r="H478" s="662" t="s">
        <v>4856</v>
      </c>
      <c r="I478" s="664">
        <v>171.09</v>
      </c>
      <c r="J478" s="664">
        <v>2</v>
      </c>
      <c r="K478" s="665">
        <v>342.19</v>
      </c>
    </row>
    <row r="479" spans="1:11" ht="14.4" customHeight="1" x14ac:dyDescent="0.3">
      <c r="A479" s="660" t="s">
        <v>579</v>
      </c>
      <c r="B479" s="661" t="s">
        <v>580</v>
      </c>
      <c r="C479" s="662" t="s">
        <v>593</v>
      </c>
      <c r="D479" s="663" t="s">
        <v>2848</v>
      </c>
      <c r="E479" s="662" t="s">
        <v>6126</v>
      </c>
      <c r="F479" s="663" t="s">
        <v>6127</v>
      </c>
      <c r="G479" s="662" t="s">
        <v>5189</v>
      </c>
      <c r="H479" s="662" t="s">
        <v>5190</v>
      </c>
      <c r="I479" s="664">
        <v>20.57</v>
      </c>
      <c r="J479" s="664">
        <v>40</v>
      </c>
      <c r="K479" s="665">
        <v>822.8</v>
      </c>
    </row>
    <row r="480" spans="1:11" ht="14.4" customHeight="1" x14ac:dyDescent="0.3">
      <c r="A480" s="660" t="s">
        <v>579</v>
      </c>
      <c r="B480" s="661" t="s">
        <v>580</v>
      </c>
      <c r="C480" s="662" t="s">
        <v>593</v>
      </c>
      <c r="D480" s="663" t="s">
        <v>2848</v>
      </c>
      <c r="E480" s="662" t="s">
        <v>6126</v>
      </c>
      <c r="F480" s="663" t="s">
        <v>6127</v>
      </c>
      <c r="G480" s="662" t="s">
        <v>5189</v>
      </c>
      <c r="H480" s="662" t="s">
        <v>5191</v>
      </c>
      <c r="I480" s="664">
        <v>22.27</v>
      </c>
      <c r="J480" s="664">
        <v>20</v>
      </c>
      <c r="K480" s="665">
        <v>445.3</v>
      </c>
    </row>
    <row r="481" spans="1:11" ht="14.4" customHeight="1" x14ac:dyDescent="0.3">
      <c r="A481" s="660" t="s">
        <v>579</v>
      </c>
      <c r="B481" s="661" t="s">
        <v>580</v>
      </c>
      <c r="C481" s="662" t="s">
        <v>593</v>
      </c>
      <c r="D481" s="663" t="s">
        <v>2848</v>
      </c>
      <c r="E481" s="662" t="s">
        <v>6126</v>
      </c>
      <c r="F481" s="663" t="s">
        <v>6127</v>
      </c>
      <c r="G481" s="662" t="s">
        <v>5192</v>
      </c>
      <c r="H481" s="662" t="s">
        <v>5193</v>
      </c>
      <c r="I481" s="664">
        <v>188.71428571428572</v>
      </c>
      <c r="J481" s="664">
        <v>18</v>
      </c>
      <c r="K481" s="665">
        <v>3396.9599999999996</v>
      </c>
    </row>
    <row r="482" spans="1:11" ht="14.4" customHeight="1" x14ac:dyDescent="0.3">
      <c r="A482" s="660" t="s">
        <v>579</v>
      </c>
      <c r="B482" s="661" t="s">
        <v>580</v>
      </c>
      <c r="C482" s="662" t="s">
        <v>593</v>
      </c>
      <c r="D482" s="663" t="s">
        <v>2848</v>
      </c>
      <c r="E482" s="662" t="s">
        <v>6126</v>
      </c>
      <c r="F482" s="663" t="s">
        <v>6127</v>
      </c>
      <c r="G482" s="662" t="s">
        <v>5194</v>
      </c>
      <c r="H482" s="662" t="s">
        <v>5195</v>
      </c>
      <c r="I482" s="664">
        <v>229.9</v>
      </c>
      <c r="J482" s="664">
        <v>40</v>
      </c>
      <c r="K482" s="665">
        <v>9196</v>
      </c>
    </row>
    <row r="483" spans="1:11" ht="14.4" customHeight="1" x14ac:dyDescent="0.3">
      <c r="A483" s="660" t="s">
        <v>579</v>
      </c>
      <c r="B483" s="661" t="s">
        <v>580</v>
      </c>
      <c r="C483" s="662" t="s">
        <v>593</v>
      </c>
      <c r="D483" s="663" t="s">
        <v>2848</v>
      </c>
      <c r="E483" s="662" t="s">
        <v>6126</v>
      </c>
      <c r="F483" s="663" t="s">
        <v>6127</v>
      </c>
      <c r="G483" s="662" t="s">
        <v>5196</v>
      </c>
      <c r="H483" s="662" t="s">
        <v>5197</v>
      </c>
      <c r="I483" s="664">
        <v>688.91</v>
      </c>
      <c r="J483" s="664">
        <v>12</v>
      </c>
      <c r="K483" s="665">
        <v>8266.9699999999993</v>
      </c>
    </row>
    <row r="484" spans="1:11" ht="14.4" customHeight="1" x14ac:dyDescent="0.3">
      <c r="A484" s="660" t="s">
        <v>579</v>
      </c>
      <c r="B484" s="661" t="s">
        <v>580</v>
      </c>
      <c r="C484" s="662" t="s">
        <v>593</v>
      </c>
      <c r="D484" s="663" t="s">
        <v>2848</v>
      </c>
      <c r="E484" s="662" t="s">
        <v>6126</v>
      </c>
      <c r="F484" s="663" t="s">
        <v>6127</v>
      </c>
      <c r="G484" s="662" t="s">
        <v>5198</v>
      </c>
      <c r="H484" s="662" t="s">
        <v>5199</v>
      </c>
      <c r="I484" s="664">
        <v>26.57</v>
      </c>
      <c r="J484" s="664">
        <v>300</v>
      </c>
      <c r="K484" s="665">
        <v>7942.4</v>
      </c>
    </row>
    <row r="485" spans="1:11" ht="14.4" customHeight="1" x14ac:dyDescent="0.3">
      <c r="A485" s="660" t="s">
        <v>579</v>
      </c>
      <c r="B485" s="661" t="s">
        <v>580</v>
      </c>
      <c r="C485" s="662" t="s">
        <v>593</v>
      </c>
      <c r="D485" s="663" t="s">
        <v>2848</v>
      </c>
      <c r="E485" s="662" t="s">
        <v>6126</v>
      </c>
      <c r="F485" s="663" t="s">
        <v>6127</v>
      </c>
      <c r="G485" s="662" t="s">
        <v>4979</v>
      </c>
      <c r="H485" s="662" t="s">
        <v>4980</v>
      </c>
      <c r="I485" s="664">
        <v>17.98</v>
      </c>
      <c r="J485" s="664">
        <v>50</v>
      </c>
      <c r="K485" s="665">
        <v>899.03</v>
      </c>
    </row>
    <row r="486" spans="1:11" ht="14.4" customHeight="1" x14ac:dyDescent="0.3">
      <c r="A486" s="660" t="s">
        <v>579</v>
      </c>
      <c r="B486" s="661" t="s">
        <v>580</v>
      </c>
      <c r="C486" s="662" t="s">
        <v>593</v>
      </c>
      <c r="D486" s="663" t="s">
        <v>2848</v>
      </c>
      <c r="E486" s="662" t="s">
        <v>6126</v>
      </c>
      <c r="F486" s="663" t="s">
        <v>6127</v>
      </c>
      <c r="G486" s="662" t="s">
        <v>5200</v>
      </c>
      <c r="H486" s="662" t="s">
        <v>5201</v>
      </c>
      <c r="I486" s="664">
        <v>54.27999999999998</v>
      </c>
      <c r="J486" s="664">
        <v>760</v>
      </c>
      <c r="K486" s="665">
        <v>41253.32</v>
      </c>
    </row>
    <row r="487" spans="1:11" ht="14.4" customHeight="1" x14ac:dyDescent="0.3">
      <c r="A487" s="660" t="s">
        <v>579</v>
      </c>
      <c r="B487" s="661" t="s">
        <v>580</v>
      </c>
      <c r="C487" s="662" t="s">
        <v>593</v>
      </c>
      <c r="D487" s="663" t="s">
        <v>2848</v>
      </c>
      <c r="E487" s="662" t="s">
        <v>6126</v>
      </c>
      <c r="F487" s="663" t="s">
        <v>6127</v>
      </c>
      <c r="G487" s="662" t="s">
        <v>5202</v>
      </c>
      <c r="H487" s="662" t="s">
        <v>5203</v>
      </c>
      <c r="I487" s="664">
        <v>422.3</v>
      </c>
      <c r="J487" s="664">
        <v>6</v>
      </c>
      <c r="K487" s="665">
        <v>2533.8000000000002</v>
      </c>
    </row>
    <row r="488" spans="1:11" ht="14.4" customHeight="1" x14ac:dyDescent="0.3">
      <c r="A488" s="660" t="s">
        <v>579</v>
      </c>
      <c r="B488" s="661" t="s">
        <v>580</v>
      </c>
      <c r="C488" s="662" t="s">
        <v>593</v>
      </c>
      <c r="D488" s="663" t="s">
        <v>2848</v>
      </c>
      <c r="E488" s="662" t="s">
        <v>6126</v>
      </c>
      <c r="F488" s="663" t="s">
        <v>6127</v>
      </c>
      <c r="G488" s="662" t="s">
        <v>5204</v>
      </c>
      <c r="H488" s="662" t="s">
        <v>5205</v>
      </c>
      <c r="I488" s="664">
        <v>1249.6600000000001</v>
      </c>
      <c r="J488" s="664">
        <v>6</v>
      </c>
      <c r="K488" s="665">
        <v>7497.98</v>
      </c>
    </row>
    <row r="489" spans="1:11" ht="14.4" customHeight="1" x14ac:dyDescent="0.3">
      <c r="A489" s="660" t="s">
        <v>579</v>
      </c>
      <c r="B489" s="661" t="s">
        <v>580</v>
      </c>
      <c r="C489" s="662" t="s">
        <v>593</v>
      </c>
      <c r="D489" s="663" t="s">
        <v>2848</v>
      </c>
      <c r="E489" s="662" t="s">
        <v>6126</v>
      </c>
      <c r="F489" s="663" t="s">
        <v>6127</v>
      </c>
      <c r="G489" s="662" t="s">
        <v>5204</v>
      </c>
      <c r="H489" s="662" t="s">
        <v>5206</v>
      </c>
      <c r="I489" s="664">
        <v>1249.6600000000001</v>
      </c>
      <c r="J489" s="664">
        <v>6</v>
      </c>
      <c r="K489" s="665">
        <v>7497.98</v>
      </c>
    </row>
    <row r="490" spans="1:11" ht="14.4" customHeight="1" x14ac:dyDescent="0.3">
      <c r="A490" s="660" t="s">
        <v>579</v>
      </c>
      <c r="B490" s="661" t="s">
        <v>580</v>
      </c>
      <c r="C490" s="662" t="s">
        <v>593</v>
      </c>
      <c r="D490" s="663" t="s">
        <v>2848</v>
      </c>
      <c r="E490" s="662" t="s">
        <v>6126</v>
      </c>
      <c r="F490" s="663" t="s">
        <v>6127</v>
      </c>
      <c r="G490" s="662" t="s">
        <v>5207</v>
      </c>
      <c r="H490" s="662" t="s">
        <v>5208</v>
      </c>
      <c r="I490" s="664">
        <v>568.70000000000005</v>
      </c>
      <c r="J490" s="664">
        <v>40</v>
      </c>
      <c r="K490" s="665">
        <v>22748</v>
      </c>
    </row>
    <row r="491" spans="1:11" ht="14.4" customHeight="1" x14ac:dyDescent="0.3">
      <c r="A491" s="660" t="s">
        <v>579</v>
      </c>
      <c r="B491" s="661" t="s">
        <v>580</v>
      </c>
      <c r="C491" s="662" t="s">
        <v>593</v>
      </c>
      <c r="D491" s="663" t="s">
        <v>2848</v>
      </c>
      <c r="E491" s="662" t="s">
        <v>6126</v>
      </c>
      <c r="F491" s="663" t="s">
        <v>6127</v>
      </c>
      <c r="G491" s="662" t="s">
        <v>4865</v>
      </c>
      <c r="H491" s="662" t="s">
        <v>4866</v>
      </c>
      <c r="I491" s="664">
        <v>9.5949999999999989</v>
      </c>
      <c r="J491" s="664">
        <v>1000</v>
      </c>
      <c r="K491" s="665">
        <v>9594</v>
      </c>
    </row>
    <row r="492" spans="1:11" ht="14.4" customHeight="1" x14ac:dyDescent="0.3">
      <c r="A492" s="660" t="s">
        <v>579</v>
      </c>
      <c r="B492" s="661" t="s">
        <v>580</v>
      </c>
      <c r="C492" s="662" t="s">
        <v>593</v>
      </c>
      <c r="D492" s="663" t="s">
        <v>2848</v>
      </c>
      <c r="E492" s="662" t="s">
        <v>6126</v>
      </c>
      <c r="F492" s="663" t="s">
        <v>6127</v>
      </c>
      <c r="G492" s="662" t="s">
        <v>4865</v>
      </c>
      <c r="H492" s="662" t="s">
        <v>4867</v>
      </c>
      <c r="I492" s="664">
        <v>9.5949999999999989</v>
      </c>
      <c r="J492" s="664">
        <v>1200</v>
      </c>
      <c r="K492" s="665">
        <v>11514</v>
      </c>
    </row>
    <row r="493" spans="1:11" ht="14.4" customHeight="1" x14ac:dyDescent="0.3">
      <c r="A493" s="660" t="s">
        <v>579</v>
      </c>
      <c r="B493" s="661" t="s">
        <v>580</v>
      </c>
      <c r="C493" s="662" t="s">
        <v>593</v>
      </c>
      <c r="D493" s="663" t="s">
        <v>2848</v>
      </c>
      <c r="E493" s="662" t="s">
        <v>6126</v>
      </c>
      <c r="F493" s="663" t="s">
        <v>6127</v>
      </c>
      <c r="G493" s="662" t="s">
        <v>5209</v>
      </c>
      <c r="H493" s="662" t="s">
        <v>5210</v>
      </c>
      <c r="I493" s="664">
        <v>150</v>
      </c>
      <c r="J493" s="664">
        <v>10</v>
      </c>
      <c r="K493" s="665">
        <v>1500</v>
      </c>
    </row>
    <row r="494" spans="1:11" ht="14.4" customHeight="1" x14ac:dyDescent="0.3">
      <c r="A494" s="660" t="s">
        <v>579</v>
      </c>
      <c r="B494" s="661" t="s">
        <v>580</v>
      </c>
      <c r="C494" s="662" t="s">
        <v>593</v>
      </c>
      <c r="D494" s="663" t="s">
        <v>2848</v>
      </c>
      <c r="E494" s="662" t="s">
        <v>6126</v>
      </c>
      <c r="F494" s="663" t="s">
        <v>6127</v>
      </c>
      <c r="G494" s="662" t="s">
        <v>5211</v>
      </c>
      <c r="H494" s="662" t="s">
        <v>5212</v>
      </c>
      <c r="I494" s="664">
        <v>150.01</v>
      </c>
      <c r="J494" s="664">
        <v>4</v>
      </c>
      <c r="K494" s="665">
        <v>600.04</v>
      </c>
    </row>
    <row r="495" spans="1:11" ht="14.4" customHeight="1" x14ac:dyDescent="0.3">
      <c r="A495" s="660" t="s">
        <v>579</v>
      </c>
      <c r="B495" s="661" t="s">
        <v>580</v>
      </c>
      <c r="C495" s="662" t="s">
        <v>593</v>
      </c>
      <c r="D495" s="663" t="s">
        <v>2848</v>
      </c>
      <c r="E495" s="662" t="s">
        <v>6126</v>
      </c>
      <c r="F495" s="663" t="s">
        <v>6127</v>
      </c>
      <c r="G495" s="662" t="s">
        <v>4981</v>
      </c>
      <c r="H495" s="662" t="s">
        <v>4982</v>
      </c>
      <c r="I495" s="664">
        <v>75.02</v>
      </c>
      <c r="J495" s="664">
        <v>2</v>
      </c>
      <c r="K495" s="665">
        <v>150.04</v>
      </c>
    </row>
    <row r="496" spans="1:11" ht="14.4" customHeight="1" x14ac:dyDescent="0.3">
      <c r="A496" s="660" t="s">
        <v>579</v>
      </c>
      <c r="B496" s="661" t="s">
        <v>580</v>
      </c>
      <c r="C496" s="662" t="s">
        <v>593</v>
      </c>
      <c r="D496" s="663" t="s">
        <v>2848</v>
      </c>
      <c r="E496" s="662" t="s">
        <v>6126</v>
      </c>
      <c r="F496" s="663" t="s">
        <v>6127</v>
      </c>
      <c r="G496" s="662" t="s">
        <v>5213</v>
      </c>
      <c r="H496" s="662" t="s">
        <v>5214</v>
      </c>
      <c r="I496" s="664">
        <v>527.96</v>
      </c>
      <c r="J496" s="664">
        <v>10</v>
      </c>
      <c r="K496" s="665">
        <v>5279.65</v>
      </c>
    </row>
    <row r="497" spans="1:11" ht="14.4" customHeight="1" x14ac:dyDescent="0.3">
      <c r="A497" s="660" t="s">
        <v>579</v>
      </c>
      <c r="B497" s="661" t="s">
        <v>580</v>
      </c>
      <c r="C497" s="662" t="s">
        <v>593</v>
      </c>
      <c r="D497" s="663" t="s">
        <v>2848</v>
      </c>
      <c r="E497" s="662" t="s">
        <v>6126</v>
      </c>
      <c r="F497" s="663" t="s">
        <v>6127</v>
      </c>
      <c r="G497" s="662" t="s">
        <v>4872</v>
      </c>
      <c r="H497" s="662" t="s">
        <v>4873</v>
      </c>
      <c r="I497" s="664">
        <v>9.2000000000000011</v>
      </c>
      <c r="J497" s="664">
        <v>1150</v>
      </c>
      <c r="K497" s="665">
        <v>10580</v>
      </c>
    </row>
    <row r="498" spans="1:11" ht="14.4" customHeight="1" x14ac:dyDescent="0.3">
      <c r="A498" s="660" t="s">
        <v>579</v>
      </c>
      <c r="B498" s="661" t="s">
        <v>580</v>
      </c>
      <c r="C498" s="662" t="s">
        <v>593</v>
      </c>
      <c r="D498" s="663" t="s">
        <v>2848</v>
      </c>
      <c r="E498" s="662" t="s">
        <v>6126</v>
      </c>
      <c r="F498" s="663" t="s">
        <v>6127</v>
      </c>
      <c r="G498" s="662" t="s">
        <v>4874</v>
      </c>
      <c r="H498" s="662" t="s">
        <v>4875</v>
      </c>
      <c r="I498" s="664">
        <v>172.5</v>
      </c>
      <c r="J498" s="664">
        <v>2</v>
      </c>
      <c r="K498" s="665">
        <v>345</v>
      </c>
    </row>
    <row r="499" spans="1:11" ht="14.4" customHeight="1" x14ac:dyDescent="0.3">
      <c r="A499" s="660" t="s">
        <v>579</v>
      </c>
      <c r="B499" s="661" t="s">
        <v>580</v>
      </c>
      <c r="C499" s="662" t="s">
        <v>593</v>
      </c>
      <c r="D499" s="663" t="s">
        <v>2848</v>
      </c>
      <c r="E499" s="662" t="s">
        <v>6126</v>
      </c>
      <c r="F499" s="663" t="s">
        <v>6127</v>
      </c>
      <c r="G499" s="662" t="s">
        <v>4876</v>
      </c>
      <c r="H499" s="662" t="s">
        <v>4877</v>
      </c>
      <c r="I499" s="664">
        <v>9.68</v>
      </c>
      <c r="J499" s="664">
        <v>1000</v>
      </c>
      <c r="K499" s="665">
        <v>9680</v>
      </c>
    </row>
    <row r="500" spans="1:11" ht="14.4" customHeight="1" x14ac:dyDescent="0.3">
      <c r="A500" s="660" t="s">
        <v>579</v>
      </c>
      <c r="B500" s="661" t="s">
        <v>580</v>
      </c>
      <c r="C500" s="662" t="s">
        <v>593</v>
      </c>
      <c r="D500" s="663" t="s">
        <v>2848</v>
      </c>
      <c r="E500" s="662" t="s">
        <v>6126</v>
      </c>
      <c r="F500" s="663" t="s">
        <v>6127</v>
      </c>
      <c r="G500" s="662" t="s">
        <v>5215</v>
      </c>
      <c r="H500" s="662" t="s">
        <v>5216</v>
      </c>
      <c r="I500" s="664">
        <v>150</v>
      </c>
      <c r="J500" s="664">
        <v>10</v>
      </c>
      <c r="K500" s="665">
        <v>1500.04</v>
      </c>
    </row>
    <row r="501" spans="1:11" ht="14.4" customHeight="1" x14ac:dyDescent="0.3">
      <c r="A501" s="660" t="s">
        <v>579</v>
      </c>
      <c r="B501" s="661" t="s">
        <v>580</v>
      </c>
      <c r="C501" s="662" t="s">
        <v>593</v>
      </c>
      <c r="D501" s="663" t="s">
        <v>2848</v>
      </c>
      <c r="E501" s="662" t="s">
        <v>6126</v>
      </c>
      <c r="F501" s="663" t="s">
        <v>6127</v>
      </c>
      <c r="G501" s="662" t="s">
        <v>5217</v>
      </c>
      <c r="H501" s="662" t="s">
        <v>5218</v>
      </c>
      <c r="I501" s="664">
        <v>133.1</v>
      </c>
      <c r="J501" s="664">
        <v>10</v>
      </c>
      <c r="K501" s="665">
        <v>1331</v>
      </c>
    </row>
    <row r="502" spans="1:11" ht="14.4" customHeight="1" x14ac:dyDescent="0.3">
      <c r="A502" s="660" t="s">
        <v>579</v>
      </c>
      <c r="B502" s="661" t="s">
        <v>580</v>
      </c>
      <c r="C502" s="662" t="s">
        <v>593</v>
      </c>
      <c r="D502" s="663" t="s">
        <v>2848</v>
      </c>
      <c r="E502" s="662" t="s">
        <v>6126</v>
      </c>
      <c r="F502" s="663" t="s">
        <v>6127</v>
      </c>
      <c r="G502" s="662" t="s">
        <v>4882</v>
      </c>
      <c r="H502" s="662" t="s">
        <v>4883</v>
      </c>
      <c r="I502" s="664">
        <v>285.55666666666667</v>
      </c>
      <c r="J502" s="664">
        <v>9</v>
      </c>
      <c r="K502" s="665">
        <v>2570</v>
      </c>
    </row>
    <row r="503" spans="1:11" ht="14.4" customHeight="1" x14ac:dyDescent="0.3">
      <c r="A503" s="660" t="s">
        <v>579</v>
      </c>
      <c r="B503" s="661" t="s">
        <v>580</v>
      </c>
      <c r="C503" s="662" t="s">
        <v>593</v>
      </c>
      <c r="D503" s="663" t="s">
        <v>2848</v>
      </c>
      <c r="E503" s="662" t="s">
        <v>6126</v>
      </c>
      <c r="F503" s="663" t="s">
        <v>6127</v>
      </c>
      <c r="G503" s="662" t="s">
        <v>4888</v>
      </c>
      <c r="H503" s="662" t="s">
        <v>4889</v>
      </c>
      <c r="I503" s="664">
        <v>9.5</v>
      </c>
      <c r="J503" s="664">
        <v>2</v>
      </c>
      <c r="K503" s="665">
        <v>19</v>
      </c>
    </row>
    <row r="504" spans="1:11" ht="14.4" customHeight="1" x14ac:dyDescent="0.3">
      <c r="A504" s="660" t="s">
        <v>579</v>
      </c>
      <c r="B504" s="661" t="s">
        <v>580</v>
      </c>
      <c r="C504" s="662" t="s">
        <v>593</v>
      </c>
      <c r="D504" s="663" t="s">
        <v>2848</v>
      </c>
      <c r="E504" s="662" t="s">
        <v>6126</v>
      </c>
      <c r="F504" s="663" t="s">
        <v>6127</v>
      </c>
      <c r="G504" s="662" t="s">
        <v>5219</v>
      </c>
      <c r="H504" s="662" t="s">
        <v>5220</v>
      </c>
      <c r="I504" s="664">
        <v>1234.2</v>
      </c>
      <c r="J504" s="664">
        <v>5</v>
      </c>
      <c r="K504" s="665">
        <v>6171</v>
      </c>
    </row>
    <row r="505" spans="1:11" ht="14.4" customHeight="1" x14ac:dyDescent="0.3">
      <c r="A505" s="660" t="s">
        <v>579</v>
      </c>
      <c r="B505" s="661" t="s">
        <v>580</v>
      </c>
      <c r="C505" s="662" t="s">
        <v>593</v>
      </c>
      <c r="D505" s="663" t="s">
        <v>2848</v>
      </c>
      <c r="E505" s="662" t="s">
        <v>6126</v>
      </c>
      <c r="F505" s="663" t="s">
        <v>6127</v>
      </c>
      <c r="G505" s="662" t="s">
        <v>5221</v>
      </c>
      <c r="H505" s="662" t="s">
        <v>5222</v>
      </c>
      <c r="I505" s="664">
        <v>45.13</v>
      </c>
      <c r="J505" s="664">
        <v>20</v>
      </c>
      <c r="K505" s="665">
        <v>902.66</v>
      </c>
    </row>
    <row r="506" spans="1:11" ht="14.4" customHeight="1" x14ac:dyDescent="0.3">
      <c r="A506" s="660" t="s">
        <v>579</v>
      </c>
      <c r="B506" s="661" t="s">
        <v>580</v>
      </c>
      <c r="C506" s="662" t="s">
        <v>593</v>
      </c>
      <c r="D506" s="663" t="s">
        <v>2848</v>
      </c>
      <c r="E506" s="662" t="s">
        <v>6126</v>
      </c>
      <c r="F506" s="663" t="s">
        <v>6127</v>
      </c>
      <c r="G506" s="662" t="s">
        <v>4890</v>
      </c>
      <c r="H506" s="662" t="s">
        <v>4891</v>
      </c>
      <c r="I506" s="664">
        <v>17.059999999999999</v>
      </c>
      <c r="J506" s="664">
        <v>20</v>
      </c>
      <c r="K506" s="665">
        <v>341.2</v>
      </c>
    </row>
    <row r="507" spans="1:11" ht="14.4" customHeight="1" x14ac:dyDescent="0.3">
      <c r="A507" s="660" t="s">
        <v>579</v>
      </c>
      <c r="B507" s="661" t="s">
        <v>580</v>
      </c>
      <c r="C507" s="662" t="s">
        <v>593</v>
      </c>
      <c r="D507" s="663" t="s">
        <v>2848</v>
      </c>
      <c r="E507" s="662" t="s">
        <v>6126</v>
      </c>
      <c r="F507" s="663" t="s">
        <v>6127</v>
      </c>
      <c r="G507" s="662" t="s">
        <v>5223</v>
      </c>
      <c r="H507" s="662" t="s">
        <v>5224</v>
      </c>
      <c r="I507" s="664">
        <v>6438.0680000000011</v>
      </c>
      <c r="J507" s="664">
        <v>12</v>
      </c>
      <c r="K507" s="665">
        <v>77256.83</v>
      </c>
    </row>
    <row r="508" spans="1:11" ht="14.4" customHeight="1" x14ac:dyDescent="0.3">
      <c r="A508" s="660" t="s">
        <v>579</v>
      </c>
      <c r="B508" s="661" t="s">
        <v>580</v>
      </c>
      <c r="C508" s="662" t="s">
        <v>593</v>
      </c>
      <c r="D508" s="663" t="s">
        <v>2848</v>
      </c>
      <c r="E508" s="662" t="s">
        <v>6126</v>
      </c>
      <c r="F508" s="663" t="s">
        <v>6127</v>
      </c>
      <c r="G508" s="662" t="s">
        <v>5225</v>
      </c>
      <c r="H508" s="662" t="s">
        <v>5226</v>
      </c>
      <c r="I508" s="664">
        <v>193.6</v>
      </c>
      <c r="J508" s="664">
        <v>25</v>
      </c>
      <c r="K508" s="665">
        <v>4840</v>
      </c>
    </row>
    <row r="509" spans="1:11" ht="14.4" customHeight="1" x14ac:dyDescent="0.3">
      <c r="A509" s="660" t="s">
        <v>579</v>
      </c>
      <c r="B509" s="661" t="s">
        <v>580</v>
      </c>
      <c r="C509" s="662" t="s">
        <v>593</v>
      </c>
      <c r="D509" s="663" t="s">
        <v>2848</v>
      </c>
      <c r="E509" s="662" t="s">
        <v>6126</v>
      </c>
      <c r="F509" s="663" t="s">
        <v>6127</v>
      </c>
      <c r="G509" s="662" t="s">
        <v>5227</v>
      </c>
      <c r="H509" s="662" t="s">
        <v>5228</v>
      </c>
      <c r="I509" s="664">
        <v>7689.9516666666668</v>
      </c>
      <c r="J509" s="664">
        <v>14</v>
      </c>
      <c r="K509" s="665">
        <v>107659.25</v>
      </c>
    </row>
    <row r="510" spans="1:11" ht="14.4" customHeight="1" x14ac:dyDescent="0.3">
      <c r="A510" s="660" t="s">
        <v>579</v>
      </c>
      <c r="B510" s="661" t="s">
        <v>580</v>
      </c>
      <c r="C510" s="662" t="s">
        <v>593</v>
      </c>
      <c r="D510" s="663" t="s">
        <v>2848</v>
      </c>
      <c r="E510" s="662" t="s">
        <v>6126</v>
      </c>
      <c r="F510" s="663" t="s">
        <v>6127</v>
      </c>
      <c r="G510" s="662" t="s">
        <v>5229</v>
      </c>
      <c r="H510" s="662" t="s">
        <v>5230</v>
      </c>
      <c r="I510" s="664">
        <v>150</v>
      </c>
      <c r="J510" s="664">
        <v>10</v>
      </c>
      <c r="K510" s="665">
        <v>1500.04</v>
      </c>
    </row>
    <row r="511" spans="1:11" ht="14.4" customHeight="1" x14ac:dyDescent="0.3">
      <c r="A511" s="660" t="s">
        <v>579</v>
      </c>
      <c r="B511" s="661" t="s">
        <v>580</v>
      </c>
      <c r="C511" s="662" t="s">
        <v>593</v>
      </c>
      <c r="D511" s="663" t="s">
        <v>2848</v>
      </c>
      <c r="E511" s="662" t="s">
        <v>6126</v>
      </c>
      <c r="F511" s="663" t="s">
        <v>6127</v>
      </c>
      <c r="G511" s="662" t="s">
        <v>5231</v>
      </c>
      <c r="H511" s="662" t="s">
        <v>5232</v>
      </c>
      <c r="I511" s="664">
        <v>41.77</v>
      </c>
      <c r="J511" s="664">
        <v>80</v>
      </c>
      <c r="K511" s="665">
        <v>3341.52</v>
      </c>
    </row>
    <row r="512" spans="1:11" ht="14.4" customHeight="1" x14ac:dyDescent="0.3">
      <c r="A512" s="660" t="s">
        <v>579</v>
      </c>
      <c r="B512" s="661" t="s">
        <v>580</v>
      </c>
      <c r="C512" s="662" t="s">
        <v>593</v>
      </c>
      <c r="D512" s="663" t="s">
        <v>2848</v>
      </c>
      <c r="E512" s="662" t="s">
        <v>6126</v>
      </c>
      <c r="F512" s="663" t="s">
        <v>6127</v>
      </c>
      <c r="G512" s="662" t="s">
        <v>5233</v>
      </c>
      <c r="H512" s="662" t="s">
        <v>5234</v>
      </c>
      <c r="I512" s="664">
        <v>118.58</v>
      </c>
      <c r="J512" s="664">
        <v>20</v>
      </c>
      <c r="K512" s="665">
        <v>2371.6</v>
      </c>
    </row>
    <row r="513" spans="1:11" ht="14.4" customHeight="1" x14ac:dyDescent="0.3">
      <c r="A513" s="660" t="s">
        <v>579</v>
      </c>
      <c r="B513" s="661" t="s">
        <v>580</v>
      </c>
      <c r="C513" s="662" t="s">
        <v>593</v>
      </c>
      <c r="D513" s="663" t="s">
        <v>2848</v>
      </c>
      <c r="E513" s="662" t="s">
        <v>6126</v>
      </c>
      <c r="F513" s="663" t="s">
        <v>6127</v>
      </c>
      <c r="G513" s="662" t="s">
        <v>5235</v>
      </c>
      <c r="H513" s="662" t="s">
        <v>5236</v>
      </c>
      <c r="I513" s="664">
        <v>3044.36</v>
      </c>
      <c r="J513" s="664">
        <v>1</v>
      </c>
      <c r="K513" s="665">
        <v>3044.36</v>
      </c>
    </row>
    <row r="514" spans="1:11" ht="14.4" customHeight="1" x14ac:dyDescent="0.3">
      <c r="A514" s="660" t="s">
        <v>579</v>
      </c>
      <c r="B514" s="661" t="s">
        <v>580</v>
      </c>
      <c r="C514" s="662" t="s">
        <v>593</v>
      </c>
      <c r="D514" s="663" t="s">
        <v>2848</v>
      </c>
      <c r="E514" s="662" t="s">
        <v>6126</v>
      </c>
      <c r="F514" s="663" t="s">
        <v>6127</v>
      </c>
      <c r="G514" s="662" t="s">
        <v>5237</v>
      </c>
      <c r="H514" s="662" t="s">
        <v>5238</v>
      </c>
      <c r="I514" s="664">
        <v>171.82</v>
      </c>
      <c r="J514" s="664">
        <v>10</v>
      </c>
      <c r="K514" s="665">
        <v>1718.2</v>
      </c>
    </row>
    <row r="515" spans="1:11" ht="14.4" customHeight="1" x14ac:dyDescent="0.3">
      <c r="A515" s="660" t="s">
        <v>579</v>
      </c>
      <c r="B515" s="661" t="s">
        <v>580</v>
      </c>
      <c r="C515" s="662" t="s">
        <v>593</v>
      </c>
      <c r="D515" s="663" t="s">
        <v>2848</v>
      </c>
      <c r="E515" s="662" t="s">
        <v>6126</v>
      </c>
      <c r="F515" s="663" t="s">
        <v>6127</v>
      </c>
      <c r="G515" s="662" t="s">
        <v>5239</v>
      </c>
      <c r="H515" s="662" t="s">
        <v>5240</v>
      </c>
      <c r="I515" s="664">
        <v>24.2</v>
      </c>
      <c r="J515" s="664">
        <v>20</v>
      </c>
      <c r="K515" s="665">
        <v>484</v>
      </c>
    </row>
    <row r="516" spans="1:11" ht="14.4" customHeight="1" x14ac:dyDescent="0.3">
      <c r="A516" s="660" t="s">
        <v>579</v>
      </c>
      <c r="B516" s="661" t="s">
        <v>580</v>
      </c>
      <c r="C516" s="662" t="s">
        <v>593</v>
      </c>
      <c r="D516" s="663" t="s">
        <v>2848</v>
      </c>
      <c r="E516" s="662" t="s">
        <v>6126</v>
      </c>
      <c r="F516" s="663" t="s">
        <v>6127</v>
      </c>
      <c r="G516" s="662" t="s">
        <v>5241</v>
      </c>
      <c r="H516" s="662" t="s">
        <v>5242</v>
      </c>
      <c r="I516" s="664">
        <v>79</v>
      </c>
      <c r="J516" s="664">
        <v>46</v>
      </c>
      <c r="K516" s="665">
        <v>3634.2300000000005</v>
      </c>
    </row>
    <row r="517" spans="1:11" ht="14.4" customHeight="1" x14ac:dyDescent="0.3">
      <c r="A517" s="660" t="s">
        <v>579</v>
      </c>
      <c r="B517" s="661" t="s">
        <v>580</v>
      </c>
      <c r="C517" s="662" t="s">
        <v>593</v>
      </c>
      <c r="D517" s="663" t="s">
        <v>2848</v>
      </c>
      <c r="E517" s="662" t="s">
        <v>6126</v>
      </c>
      <c r="F517" s="663" t="s">
        <v>6127</v>
      </c>
      <c r="G517" s="662" t="s">
        <v>5243</v>
      </c>
      <c r="H517" s="662" t="s">
        <v>5244</v>
      </c>
      <c r="I517" s="664">
        <v>171.82</v>
      </c>
      <c r="J517" s="664">
        <v>10</v>
      </c>
      <c r="K517" s="665">
        <v>1718.2</v>
      </c>
    </row>
    <row r="518" spans="1:11" ht="14.4" customHeight="1" x14ac:dyDescent="0.3">
      <c r="A518" s="660" t="s">
        <v>579</v>
      </c>
      <c r="B518" s="661" t="s">
        <v>580</v>
      </c>
      <c r="C518" s="662" t="s">
        <v>593</v>
      </c>
      <c r="D518" s="663" t="s">
        <v>2848</v>
      </c>
      <c r="E518" s="662" t="s">
        <v>6126</v>
      </c>
      <c r="F518" s="663" t="s">
        <v>6127</v>
      </c>
      <c r="G518" s="662" t="s">
        <v>5245</v>
      </c>
      <c r="H518" s="662" t="s">
        <v>5246</v>
      </c>
      <c r="I518" s="664">
        <v>227.48</v>
      </c>
      <c r="J518" s="664">
        <v>25</v>
      </c>
      <c r="K518" s="665">
        <v>5687</v>
      </c>
    </row>
    <row r="519" spans="1:11" ht="14.4" customHeight="1" x14ac:dyDescent="0.3">
      <c r="A519" s="660" t="s">
        <v>579</v>
      </c>
      <c r="B519" s="661" t="s">
        <v>580</v>
      </c>
      <c r="C519" s="662" t="s">
        <v>593</v>
      </c>
      <c r="D519" s="663" t="s">
        <v>2848</v>
      </c>
      <c r="E519" s="662" t="s">
        <v>6126</v>
      </c>
      <c r="F519" s="663" t="s">
        <v>6127</v>
      </c>
      <c r="G519" s="662" t="s">
        <v>4894</v>
      </c>
      <c r="H519" s="662" t="s">
        <v>4895</v>
      </c>
      <c r="I519" s="664">
        <v>2311.1</v>
      </c>
      <c r="J519" s="664">
        <v>6</v>
      </c>
      <c r="K519" s="665">
        <v>13866.599999999999</v>
      </c>
    </row>
    <row r="520" spans="1:11" ht="14.4" customHeight="1" x14ac:dyDescent="0.3">
      <c r="A520" s="660" t="s">
        <v>579</v>
      </c>
      <c r="B520" s="661" t="s">
        <v>580</v>
      </c>
      <c r="C520" s="662" t="s">
        <v>593</v>
      </c>
      <c r="D520" s="663" t="s">
        <v>2848</v>
      </c>
      <c r="E520" s="662" t="s">
        <v>6126</v>
      </c>
      <c r="F520" s="663" t="s">
        <v>6127</v>
      </c>
      <c r="G520" s="662" t="s">
        <v>4896</v>
      </c>
      <c r="H520" s="662" t="s">
        <v>4897</v>
      </c>
      <c r="I520" s="664">
        <v>72.84</v>
      </c>
      <c r="J520" s="664">
        <v>50</v>
      </c>
      <c r="K520" s="665">
        <v>3642.1</v>
      </c>
    </row>
    <row r="521" spans="1:11" ht="14.4" customHeight="1" x14ac:dyDescent="0.3">
      <c r="A521" s="660" t="s">
        <v>579</v>
      </c>
      <c r="B521" s="661" t="s">
        <v>580</v>
      </c>
      <c r="C521" s="662" t="s">
        <v>593</v>
      </c>
      <c r="D521" s="663" t="s">
        <v>2848</v>
      </c>
      <c r="E521" s="662" t="s">
        <v>6126</v>
      </c>
      <c r="F521" s="663" t="s">
        <v>6127</v>
      </c>
      <c r="G521" s="662" t="s">
        <v>5247</v>
      </c>
      <c r="H521" s="662" t="s">
        <v>5248</v>
      </c>
      <c r="I521" s="664">
        <v>154</v>
      </c>
      <c r="J521" s="664">
        <v>10</v>
      </c>
      <c r="K521" s="665">
        <v>1539.97</v>
      </c>
    </row>
    <row r="522" spans="1:11" ht="14.4" customHeight="1" x14ac:dyDescent="0.3">
      <c r="A522" s="660" t="s">
        <v>579</v>
      </c>
      <c r="B522" s="661" t="s">
        <v>580</v>
      </c>
      <c r="C522" s="662" t="s">
        <v>593</v>
      </c>
      <c r="D522" s="663" t="s">
        <v>2848</v>
      </c>
      <c r="E522" s="662" t="s">
        <v>6126</v>
      </c>
      <c r="F522" s="663" t="s">
        <v>6127</v>
      </c>
      <c r="G522" s="662" t="s">
        <v>4898</v>
      </c>
      <c r="H522" s="662" t="s">
        <v>4899</v>
      </c>
      <c r="I522" s="664">
        <v>41.77</v>
      </c>
      <c r="J522" s="664">
        <v>50</v>
      </c>
      <c r="K522" s="665">
        <v>2088.5</v>
      </c>
    </row>
    <row r="523" spans="1:11" ht="14.4" customHeight="1" x14ac:dyDescent="0.3">
      <c r="A523" s="660" t="s">
        <v>579</v>
      </c>
      <c r="B523" s="661" t="s">
        <v>580</v>
      </c>
      <c r="C523" s="662" t="s">
        <v>593</v>
      </c>
      <c r="D523" s="663" t="s">
        <v>2848</v>
      </c>
      <c r="E523" s="662" t="s">
        <v>6126</v>
      </c>
      <c r="F523" s="663" t="s">
        <v>6127</v>
      </c>
      <c r="G523" s="662" t="s">
        <v>5249</v>
      </c>
      <c r="H523" s="662" t="s">
        <v>5250</v>
      </c>
      <c r="I523" s="664">
        <v>676.2</v>
      </c>
      <c r="J523" s="664">
        <v>2</v>
      </c>
      <c r="K523" s="665">
        <v>1352.4</v>
      </c>
    </row>
    <row r="524" spans="1:11" ht="14.4" customHeight="1" x14ac:dyDescent="0.3">
      <c r="A524" s="660" t="s">
        <v>579</v>
      </c>
      <c r="B524" s="661" t="s">
        <v>580</v>
      </c>
      <c r="C524" s="662" t="s">
        <v>593</v>
      </c>
      <c r="D524" s="663" t="s">
        <v>2848</v>
      </c>
      <c r="E524" s="662" t="s">
        <v>6126</v>
      </c>
      <c r="F524" s="663" t="s">
        <v>6127</v>
      </c>
      <c r="G524" s="662" t="s">
        <v>4900</v>
      </c>
      <c r="H524" s="662" t="s">
        <v>4901</v>
      </c>
      <c r="I524" s="664">
        <v>1342</v>
      </c>
      <c r="J524" s="664">
        <v>1</v>
      </c>
      <c r="K524" s="665">
        <v>1342</v>
      </c>
    </row>
    <row r="525" spans="1:11" ht="14.4" customHeight="1" x14ac:dyDescent="0.3">
      <c r="A525" s="660" t="s">
        <v>579</v>
      </c>
      <c r="B525" s="661" t="s">
        <v>580</v>
      </c>
      <c r="C525" s="662" t="s">
        <v>593</v>
      </c>
      <c r="D525" s="663" t="s">
        <v>2848</v>
      </c>
      <c r="E525" s="662" t="s">
        <v>6126</v>
      </c>
      <c r="F525" s="663" t="s">
        <v>6127</v>
      </c>
      <c r="G525" s="662" t="s">
        <v>5251</v>
      </c>
      <c r="H525" s="662" t="s">
        <v>5252</v>
      </c>
      <c r="I525" s="664">
        <v>1410.0075000000002</v>
      </c>
      <c r="J525" s="664">
        <v>10</v>
      </c>
      <c r="K525" s="665">
        <v>14100.1</v>
      </c>
    </row>
    <row r="526" spans="1:11" ht="14.4" customHeight="1" x14ac:dyDescent="0.3">
      <c r="A526" s="660" t="s">
        <v>579</v>
      </c>
      <c r="B526" s="661" t="s">
        <v>580</v>
      </c>
      <c r="C526" s="662" t="s">
        <v>593</v>
      </c>
      <c r="D526" s="663" t="s">
        <v>2848</v>
      </c>
      <c r="E526" s="662" t="s">
        <v>6126</v>
      </c>
      <c r="F526" s="663" t="s">
        <v>6127</v>
      </c>
      <c r="G526" s="662" t="s">
        <v>5253</v>
      </c>
      <c r="H526" s="662" t="s">
        <v>5254</v>
      </c>
      <c r="I526" s="664">
        <v>56.51</v>
      </c>
      <c r="J526" s="664">
        <v>40</v>
      </c>
      <c r="K526" s="665">
        <v>2260.4</v>
      </c>
    </row>
    <row r="527" spans="1:11" ht="14.4" customHeight="1" x14ac:dyDescent="0.3">
      <c r="A527" s="660" t="s">
        <v>579</v>
      </c>
      <c r="B527" s="661" t="s">
        <v>580</v>
      </c>
      <c r="C527" s="662" t="s">
        <v>593</v>
      </c>
      <c r="D527" s="663" t="s">
        <v>2848</v>
      </c>
      <c r="E527" s="662" t="s">
        <v>6126</v>
      </c>
      <c r="F527" s="663" t="s">
        <v>6127</v>
      </c>
      <c r="G527" s="662" t="s">
        <v>5255</v>
      </c>
      <c r="H527" s="662" t="s">
        <v>5256</v>
      </c>
      <c r="I527" s="664">
        <v>24.41</v>
      </c>
      <c r="J527" s="664">
        <v>200</v>
      </c>
      <c r="K527" s="665">
        <v>4881.16</v>
      </c>
    </row>
    <row r="528" spans="1:11" ht="14.4" customHeight="1" x14ac:dyDescent="0.3">
      <c r="A528" s="660" t="s">
        <v>579</v>
      </c>
      <c r="B528" s="661" t="s">
        <v>580</v>
      </c>
      <c r="C528" s="662" t="s">
        <v>593</v>
      </c>
      <c r="D528" s="663" t="s">
        <v>2848</v>
      </c>
      <c r="E528" s="662" t="s">
        <v>6126</v>
      </c>
      <c r="F528" s="663" t="s">
        <v>6127</v>
      </c>
      <c r="G528" s="662" t="s">
        <v>5257</v>
      </c>
      <c r="H528" s="662" t="s">
        <v>5258</v>
      </c>
      <c r="I528" s="664">
        <v>66.209999999999994</v>
      </c>
      <c r="J528" s="664">
        <v>135</v>
      </c>
      <c r="K528" s="665">
        <v>8938.35</v>
      </c>
    </row>
    <row r="529" spans="1:11" ht="14.4" customHeight="1" x14ac:dyDescent="0.3">
      <c r="A529" s="660" t="s">
        <v>579</v>
      </c>
      <c r="B529" s="661" t="s">
        <v>580</v>
      </c>
      <c r="C529" s="662" t="s">
        <v>593</v>
      </c>
      <c r="D529" s="663" t="s">
        <v>2848</v>
      </c>
      <c r="E529" s="662" t="s">
        <v>6126</v>
      </c>
      <c r="F529" s="663" t="s">
        <v>6127</v>
      </c>
      <c r="G529" s="662" t="s">
        <v>5259</v>
      </c>
      <c r="H529" s="662" t="s">
        <v>5260</v>
      </c>
      <c r="I529" s="664">
        <v>43.2</v>
      </c>
      <c r="J529" s="664">
        <v>45</v>
      </c>
      <c r="K529" s="665">
        <v>1944</v>
      </c>
    </row>
    <row r="530" spans="1:11" ht="14.4" customHeight="1" x14ac:dyDescent="0.3">
      <c r="A530" s="660" t="s">
        <v>579</v>
      </c>
      <c r="B530" s="661" t="s">
        <v>580</v>
      </c>
      <c r="C530" s="662" t="s">
        <v>593</v>
      </c>
      <c r="D530" s="663" t="s">
        <v>2848</v>
      </c>
      <c r="E530" s="662" t="s">
        <v>6126</v>
      </c>
      <c r="F530" s="663" t="s">
        <v>6127</v>
      </c>
      <c r="G530" s="662" t="s">
        <v>5261</v>
      </c>
      <c r="H530" s="662" t="s">
        <v>5262</v>
      </c>
      <c r="I530" s="664">
        <v>839.58</v>
      </c>
      <c r="J530" s="664">
        <v>10</v>
      </c>
      <c r="K530" s="665">
        <v>8395.83</v>
      </c>
    </row>
    <row r="531" spans="1:11" ht="14.4" customHeight="1" x14ac:dyDescent="0.3">
      <c r="A531" s="660" t="s">
        <v>579</v>
      </c>
      <c r="B531" s="661" t="s">
        <v>580</v>
      </c>
      <c r="C531" s="662" t="s">
        <v>593</v>
      </c>
      <c r="D531" s="663" t="s">
        <v>2848</v>
      </c>
      <c r="E531" s="662" t="s">
        <v>6126</v>
      </c>
      <c r="F531" s="663" t="s">
        <v>6127</v>
      </c>
      <c r="G531" s="662" t="s">
        <v>4902</v>
      </c>
      <c r="H531" s="662" t="s">
        <v>4903</v>
      </c>
      <c r="I531" s="664">
        <v>2311.1</v>
      </c>
      <c r="J531" s="664">
        <v>6</v>
      </c>
      <c r="K531" s="665">
        <v>13866.599999999999</v>
      </c>
    </row>
    <row r="532" spans="1:11" ht="14.4" customHeight="1" x14ac:dyDescent="0.3">
      <c r="A532" s="660" t="s">
        <v>579</v>
      </c>
      <c r="B532" s="661" t="s">
        <v>580</v>
      </c>
      <c r="C532" s="662" t="s">
        <v>593</v>
      </c>
      <c r="D532" s="663" t="s">
        <v>2848</v>
      </c>
      <c r="E532" s="662" t="s">
        <v>6126</v>
      </c>
      <c r="F532" s="663" t="s">
        <v>6127</v>
      </c>
      <c r="G532" s="662" t="s">
        <v>5263</v>
      </c>
      <c r="H532" s="662" t="s">
        <v>5264</v>
      </c>
      <c r="I532" s="664">
        <v>9.5</v>
      </c>
      <c r="J532" s="664">
        <v>2</v>
      </c>
      <c r="K532" s="665">
        <v>19</v>
      </c>
    </row>
    <row r="533" spans="1:11" ht="14.4" customHeight="1" x14ac:dyDescent="0.3">
      <c r="A533" s="660" t="s">
        <v>579</v>
      </c>
      <c r="B533" s="661" t="s">
        <v>580</v>
      </c>
      <c r="C533" s="662" t="s">
        <v>593</v>
      </c>
      <c r="D533" s="663" t="s">
        <v>2848</v>
      </c>
      <c r="E533" s="662" t="s">
        <v>6126</v>
      </c>
      <c r="F533" s="663" t="s">
        <v>6127</v>
      </c>
      <c r="G533" s="662" t="s">
        <v>5265</v>
      </c>
      <c r="H533" s="662" t="s">
        <v>5266</v>
      </c>
      <c r="I533" s="664">
        <v>7737.95</v>
      </c>
      <c r="J533" s="664">
        <v>5</v>
      </c>
      <c r="K533" s="665">
        <v>38689.75</v>
      </c>
    </row>
    <row r="534" spans="1:11" ht="14.4" customHeight="1" x14ac:dyDescent="0.3">
      <c r="A534" s="660" t="s">
        <v>579</v>
      </c>
      <c r="B534" s="661" t="s">
        <v>580</v>
      </c>
      <c r="C534" s="662" t="s">
        <v>593</v>
      </c>
      <c r="D534" s="663" t="s">
        <v>2848</v>
      </c>
      <c r="E534" s="662" t="s">
        <v>6126</v>
      </c>
      <c r="F534" s="663" t="s">
        <v>6127</v>
      </c>
      <c r="G534" s="662" t="s">
        <v>5267</v>
      </c>
      <c r="H534" s="662" t="s">
        <v>5268</v>
      </c>
      <c r="I534" s="664">
        <v>154</v>
      </c>
      <c r="J534" s="664">
        <v>10</v>
      </c>
      <c r="K534" s="665">
        <v>1539.97</v>
      </c>
    </row>
    <row r="535" spans="1:11" ht="14.4" customHeight="1" x14ac:dyDescent="0.3">
      <c r="A535" s="660" t="s">
        <v>579</v>
      </c>
      <c r="B535" s="661" t="s">
        <v>580</v>
      </c>
      <c r="C535" s="662" t="s">
        <v>593</v>
      </c>
      <c r="D535" s="663" t="s">
        <v>2848</v>
      </c>
      <c r="E535" s="662" t="s">
        <v>6126</v>
      </c>
      <c r="F535" s="663" t="s">
        <v>6127</v>
      </c>
      <c r="G535" s="662" t="s">
        <v>5269</v>
      </c>
      <c r="H535" s="662" t="s">
        <v>5270</v>
      </c>
      <c r="I535" s="664">
        <v>75.87</v>
      </c>
      <c r="J535" s="664">
        <v>10</v>
      </c>
      <c r="K535" s="665">
        <v>758.67</v>
      </c>
    </row>
    <row r="536" spans="1:11" ht="14.4" customHeight="1" x14ac:dyDescent="0.3">
      <c r="A536" s="660" t="s">
        <v>579</v>
      </c>
      <c r="B536" s="661" t="s">
        <v>580</v>
      </c>
      <c r="C536" s="662" t="s">
        <v>593</v>
      </c>
      <c r="D536" s="663" t="s">
        <v>2848</v>
      </c>
      <c r="E536" s="662" t="s">
        <v>6126</v>
      </c>
      <c r="F536" s="663" t="s">
        <v>6127</v>
      </c>
      <c r="G536" s="662" t="s">
        <v>5271</v>
      </c>
      <c r="H536" s="662" t="s">
        <v>5272</v>
      </c>
      <c r="I536" s="664">
        <v>169.4</v>
      </c>
      <c r="J536" s="664">
        <v>10</v>
      </c>
      <c r="K536" s="665">
        <v>1694</v>
      </c>
    </row>
    <row r="537" spans="1:11" ht="14.4" customHeight="1" x14ac:dyDescent="0.3">
      <c r="A537" s="660" t="s">
        <v>579</v>
      </c>
      <c r="B537" s="661" t="s">
        <v>580</v>
      </c>
      <c r="C537" s="662" t="s">
        <v>593</v>
      </c>
      <c r="D537" s="663" t="s">
        <v>2848</v>
      </c>
      <c r="E537" s="662" t="s">
        <v>6126</v>
      </c>
      <c r="F537" s="663" t="s">
        <v>6127</v>
      </c>
      <c r="G537" s="662" t="s">
        <v>5273</v>
      </c>
      <c r="H537" s="662" t="s">
        <v>5274</v>
      </c>
      <c r="I537" s="664">
        <v>5458.31</v>
      </c>
      <c r="J537" s="664">
        <v>3</v>
      </c>
      <c r="K537" s="665">
        <v>16374.93</v>
      </c>
    </row>
    <row r="538" spans="1:11" ht="14.4" customHeight="1" x14ac:dyDescent="0.3">
      <c r="A538" s="660" t="s">
        <v>579</v>
      </c>
      <c r="B538" s="661" t="s">
        <v>580</v>
      </c>
      <c r="C538" s="662" t="s">
        <v>593</v>
      </c>
      <c r="D538" s="663" t="s">
        <v>2848</v>
      </c>
      <c r="E538" s="662" t="s">
        <v>6136</v>
      </c>
      <c r="F538" s="663" t="s">
        <v>6137</v>
      </c>
      <c r="G538" s="662" t="s">
        <v>5275</v>
      </c>
      <c r="H538" s="662" t="s">
        <v>5276</v>
      </c>
      <c r="I538" s="664">
        <v>40.064444444444433</v>
      </c>
      <c r="J538" s="664">
        <v>21</v>
      </c>
      <c r="K538" s="665">
        <v>839.73999999999978</v>
      </c>
    </row>
    <row r="539" spans="1:11" ht="14.4" customHeight="1" x14ac:dyDescent="0.3">
      <c r="A539" s="660" t="s">
        <v>579</v>
      </c>
      <c r="B539" s="661" t="s">
        <v>580</v>
      </c>
      <c r="C539" s="662" t="s">
        <v>593</v>
      </c>
      <c r="D539" s="663" t="s">
        <v>2848</v>
      </c>
      <c r="E539" s="662" t="s">
        <v>6138</v>
      </c>
      <c r="F539" s="663" t="s">
        <v>6139</v>
      </c>
      <c r="G539" s="662" t="s">
        <v>5277</v>
      </c>
      <c r="H539" s="662" t="s">
        <v>5278</v>
      </c>
      <c r="I539" s="664">
        <v>1186.6400000000001</v>
      </c>
      <c r="J539" s="664">
        <v>10</v>
      </c>
      <c r="K539" s="665">
        <v>11866.4</v>
      </c>
    </row>
    <row r="540" spans="1:11" ht="14.4" customHeight="1" x14ac:dyDescent="0.3">
      <c r="A540" s="660" t="s">
        <v>579</v>
      </c>
      <c r="B540" s="661" t="s">
        <v>580</v>
      </c>
      <c r="C540" s="662" t="s">
        <v>593</v>
      </c>
      <c r="D540" s="663" t="s">
        <v>2848</v>
      </c>
      <c r="E540" s="662" t="s">
        <v>6138</v>
      </c>
      <c r="F540" s="663" t="s">
        <v>6139</v>
      </c>
      <c r="G540" s="662" t="s">
        <v>5279</v>
      </c>
      <c r="H540" s="662" t="s">
        <v>5280</v>
      </c>
      <c r="I540" s="664">
        <v>319.91000000000003</v>
      </c>
      <c r="J540" s="664">
        <v>40</v>
      </c>
      <c r="K540" s="665">
        <v>12796.439999999999</v>
      </c>
    </row>
    <row r="541" spans="1:11" ht="14.4" customHeight="1" x14ac:dyDescent="0.3">
      <c r="A541" s="660" t="s">
        <v>579</v>
      </c>
      <c r="B541" s="661" t="s">
        <v>580</v>
      </c>
      <c r="C541" s="662" t="s">
        <v>593</v>
      </c>
      <c r="D541" s="663" t="s">
        <v>2848</v>
      </c>
      <c r="E541" s="662" t="s">
        <v>6138</v>
      </c>
      <c r="F541" s="663" t="s">
        <v>6139</v>
      </c>
      <c r="G541" s="662" t="s">
        <v>5281</v>
      </c>
      <c r="H541" s="662" t="s">
        <v>5282</v>
      </c>
      <c r="I541" s="664">
        <v>414.55</v>
      </c>
      <c r="J541" s="664">
        <v>5</v>
      </c>
      <c r="K541" s="665">
        <v>2072.73</v>
      </c>
    </row>
    <row r="542" spans="1:11" ht="14.4" customHeight="1" x14ac:dyDescent="0.3">
      <c r="A542" s="660" t="s">
        <v>579</v>
      </c>
      <c r="B542" s="661" t="s">
        <v>580</v>
      </c>
      <c r="C542" s="662" t="s">
        <v>593</v>
      </c>
      <c r="D542" s="663" t="s">
        <v>2848</v>
      </c>
      <c r="E542" s="662" t="s">
        <v>6138</v>
      </c>
      <c r="F542" s="663" t="s">
        <v>6139</v>
      </c>
      <c r="G542" s="662" t="s">
        <v>5283</v>
      </c>
      <c r="H542" s="662" t="s">
        <v>5284</v>
      </c>
      <c r="I542" s="664">
        <v>350.26</v>
      </c>
      <c r="J542" s="664">
        <v>20</v>
      </c>
      <c r="K542" s="665">
        <v>7005.18</v>
      </c>
    </row>
    <row r="543" spans="1:11" ht="14.4" customHeight="1" x14ac:dyDescent="0.3">
      <c r="A543" s="660" t="s">
        <v>579</v>
      </c>
      <c r="B543" s="661" t="s">
        <v>580</v>
      </c>
      <c r="C543" s="662" t="s">
        <v>593</v>
      </c>
      <c r="D543" s="663" t="s">
        <v>2848</v>
      </c>
      <c r="E543" s="662" t="s">
        <v>6138</v>
      </c>
      <c r="F543" s="663" t="s">
        <v>6139</v>
      </c>
      <c r="G543" s="662" t="s">
        <v>5285</v>
      </c>
      <c r="H543" s="662" t="s">
        <v>5286</v>
      </c>
      <c r="I543" s="664">
        <v>1849.94</v>
      </c>
      <c r="J543" s="664">
        <v>10</v>
      </c>
      <c r="K543" s="665">
        <v>18499.39</v>
      </c>
    </row>
    <row r="544" spans="1:11" ht="14.4" customHeight="1" x14ac:dyDescent="0.3">
      <c r="A544" s="660" t="s">
        <v>579</v>
      </c>
      <c r="B544" s="661" t="s">
        <v>580</v>
      </c>
      <c r="C544" s="662" t="s">
        <v>593</v>
      </c>
      <c r="D544" s="663" t="s">
        <v>2848</v>
      </c>
      <c r="E544" s="662" t="s">
        <v>6138</v>
      </c>
      <c r="F544" s="663" t="s">
        <v>6139</v>
      </c>
      <c r="G544" s="662" t="s">
        <v>5287</v>
      </c>
      <c r="H544" s="662" t="s">
        <v>5288</v>
      </c>
      <c r="I544" s="664">
        <v>289.83999999999997</v>
      </c>
      <c r="J544" s="664">
        <v>30</v>
      </c>
      <c r="K544" s="665">
        <v>8695.2999999999993</v>
      </c>
    </row>
    <row r="545" spans="1:11" ht="14.4" customHeight="1" x14ac:dyDescent="0.3">
      <c r="A545" s="660" t="s">
        <v>579</v>
      </c>
      <c r="B545" s="661" t="s">
        <v>580</v>
      </c>
      <c r="C545" s="662" t="s">
        <v>593</v>
      </c>
      <c r="D545" s="663" t="s">
        <v>2848</v>
      </c>
      <c r="E545" s="662" t="s">
        <v>6138</v>
      </c>
      <c r="F545" s="663" t="s">
        <v>6139</v>
      </c>
      <c r="G545" s="662" t="s">
        <v>5289</v>
      </c>
      <c r="H545" s="662" t="s">
        <v>5290</v>
      </c>
      <c r="I545" s="664">
        <v>2502.8200000000002</v>
      </c>
      <c r="J545" s="664">
        <v>10</v>
      </c>
      <c r="K545" s="665">
        <v>25028.240000000002</v>
      </c>
    </row>
    <row r="546" spans="1:11" ht="14.4" customHeight="1" x14ac:dyDescent="0.3">
      <c r="A546" s="660" t="s">
        <v>579</v>
      </c>
      <c r="B546" s="661" t="s">
        <v>580</v>
      </c>
      <c r="C546" s="662" t="s">
        <v>593</v>
      </c>
      <c r="D546" s="663" t="s">
        <v>2848</v>
      </c>
      <c r="E546" s="662" t="s">
        <v>6138</v>
      </c>
      <c r="F546" s="663" t="s">
        <v>6139</v>
      </c>
      <c r="G546" s="662" t="s">
        <v>5291</v>
      </c>
      <c r="H546" s="662" t="s">
        <v>5292</v>
      </c>
      <c r="I546" s="664">
        <v>1285.02</v>
      </c>
      <c r="J546" s="664">
        <v>10</v>
      </c>
      <c r="K546" s="665">
        <v>12850.2</v>
      </c>
    </row>
    <row r="547" spans="1:11" ht="14.4" customHeight="1" x14ac:dyDescent="0.3">
      <c r="A547" s="660" t="s">
        <v>579</v>
      </c>
      <c r="B547" s="661" t="s">
        <v>580</v>
      </c>
      <c r="C547" s="662" t="s">
        <v>593</v>
      </c>
      <c r="D547" s="663" t="s">
        <v>2848</v>
      </c>
      <c r="E547" s="662" t="s">
        <v>6138</v>
      </c>
      <c r="F547" s="663" t="s">
        <v>6139</v>
      </c>
      <c r="G547" s="662" t="s">
        <v>5291</v>
      </c>
      <c r="H547" s="662" t="s">
        <v>5293</v>
      </c>
      <c r="I547" s="664">
        <v>1285.02</v>
      </c>
      <c r="J547" s="664">
        <v>15</v>
      </c>
      <c r="K547" s="665">
        <v>19275.300000000003</v>
      </c>
    </row>
    <row r="548" spans="1:11" ht="14.4" customHeight="1" x14ac:dyDescent="0.3">
      <c r="A548" s="660" t="s">
        <v>579</v>
      </c>
      <c r="B548" s="661" t="s">
        <v>580</v>
      </c>
      <c r="C548" s="662" t="s">
        <v>593</v>
      </c>
      <c r="D548" s="663" t="s">
        <v>2848</v>
      </c>
      <c r="E548" s="662" t="s">
        <v>6138</v>
      </c>
      <c r="F548" s="663" t="s">
        <v>6139</v>
      </c>
      <c r="G548" s="662" t="s">
        <v>5291</v>
      </c>
      <c r="H548" s="662" t="s">
        <v>5294</v>
      </c>
      <c r="I548" s="664">
        <v>1285.02</v>
      </c>
      <c r="J548" s="664">
        <v>20</v>
      </c>
      <c r="K548" s="665">
        <v>25700.400000000001</v>
      </c>
    </row>
    <row r="549" spans="1:11" ht="14.4" customHeight="1" x14ac:dyDescent="0.3">
      <c r="A549" s="660" t="s">
        <v>579</v>
      </c>
      <c r="B549" s="661" t="s">
        <v>580</v>
      </c>
      <c r="C549" s="662" t="s">
        <v>593</v>
      </c>
      <c r="D549" s="663" t="s">
        <v>2848</v>
      </c>
      <c r="E549" s="662" t="s">
        <v>6138</v>
      </c>
      <c r="F549" s="663" t="s">
        <v>6139</v>
      </c>
      <c r="G549" s="662" t="s">
        <v>5295</v>
      </c>
      <c r="H549" s="662" t="s">
        <v>5296</v>
      </c>
      <c r="I549" s="664">
        <v>6474.71</v>
      </c>
      <c r="J549" s="664">
        <v>1</v>
      </c>
      <c r="K549" s="665">
        <v>6474.71</v>
      </c>
    </row>
    <row r="550" spans="1:11" ht="14.4" customHeight="1" x14ac:dyDescent="0.3">
      <c r="A550" s="660" t="s">
        <v>579</v>
      </c>
      <c r="B550" s="661" t="s">
        <v>580</v>
      </c>
      <c r="C550" s="662" t="s">
        <v>593</v>
      </c>
      <c r="D550" s="663" t="s">
        <v>2848</v>
      </c>
      <c r="E550" s="662" t="s">
        <v>6138</v>
      </c>
      <c r="F550" s="663" t="s">
        <v>6139</v>
      </c>
      <c r="G550" s="662" t="s">
        <v>5297</v>
      </c>
      <c r="H550" s="662" t="s">
        <v>5298</v>
      </c>
      <c r="I550" s="664">
        <v>2487.2800000000002</v>
      </c>
      <c r="J550" s="664">
        <v>20</v>
      </c>
      <c r="K550" s="665">
        <v>49745.52</v>
      </c>
    </row>
    <row r="551" spans="1:11" ht="14.4" customHeight="1" x14ac:dyDescent="0.3">
      <c r="A551" s="660" t="s">
        <v>579</v>
      </c>
      <c r="B551" s="661" t="s">
        <v>580</v>
      </c>
      <c r="C551" s="662" t="s">
        <v>593</v>
      </c>
      <c r="D551" s="663" t="s">
        <v>2848</v>
      </c>
      <c r="E551" s="662" t="s">
        <v>6128</v>
      </c>
      <c r="F551" s="663" t="s">
        <v>6129</v>
      </c>
      <c r="G551" s="662" t="s">
        <v>4912</v>
      </c>
      <c r="H551" s="662" t="s">
        <v>4913</v>
      </c>
      <c r="I551" s="664">
        <v>8.17</v>
      </c>
      <c r="J551" s="664">
        <v>1200</v>
      </c>
      <c r="K551" s="665">
        <v>9804</v>
      </c>
    </row>
    <row r="552" spans="1:11" ht="14.4" customHeight="1" x14ac:dyDescent="0.3">
      <c r="A552" s="660" t="s">
        <v>579</v>
      </c>
      <c r="B552" s="661" t="s">
        <v>580</v>
      </c>
      <c r="C552" s="662" t="s">
        <v>593</v>
      </c>
      <c r="D552" s="663" t="s">
        <v>2848</v>
      </c>
      <c r="E552" s="662" t="s">
        <v>6128</v>
      </c>
      <c r="F552" s="663" t="s">
        <v>6129</v>
      </c>
      <c r="G552" s="662" t="s">
        <v>4912</v>
      </c>
      <c r="H552" s="662" t="s">
        <v>4914</v>
      </c>
      <c r="I552" s="664">
        <v>8.1688888888888904</v>
      </c>
      <c r="J552" s="664">
        <v>3140</v>
      </c>
      <c r="K552" s="665">
        <v>25652.799999999999</v>
      </c>
    </row>
    <row r="553" spans="1:11" ht="14.4" customHeight="1" x14ac:dyDescent="0.3">
      <c r="A553" s="660" t="s">
        <v>579</v>
      </c>
      <c r="B553" s="661" t="s">
        <v>580</v>
      </c>
      <c r="C553" s="662" t="s">
        <v>593</v>
      </c>
      <c r="D553" s="663" t="s">
        <v>2848</v>
      </c>
      <c r="E553" s="662" t="s">
        <v>6128</v>
      </c>
      <c r="F553" s="663" t="s">
        <v>6129</v>
      </c>
      <c r="G553" s="662" t="s">
        <v>4915</v>
      </c>
      <c r="H553" s="662" t="s">
        <v>4916</v>
      </c>
      <c r="I553" s="664">
        <v>150.01249999999999</v>
      </c>
      <c r="J553" s="664">
        <v>80</v>
      </c>
      <c r="K553" s="665">
        <v>12001.02</v>
      </c>
    </row>
    <row r="554" spans="1:11" ht="14.4" customHeight="1" x14ac:dyDescent="0.3">
      <c r="A554" s="660" t="s">
        <v>579</v>
      </c>
      <c r="B554" s="661" t="s">
        <v>580</v>
      </c>
      <c r="C554" s="662" t="s">
        <v>593</v>
      </c>
      <c r="D554" s="663" t="s">
        <v>2848</v>
      </c>
      <c r="E554" s="662" t="s">
        <v>6128</v>
      </c>
      <c r="F554" s="663" t="s">
        <v>6129</v>
      </c>
      <c r="G554" s="662" t="s">
        <v>5299</v>
      </c>
      <c r="H554" s="662" t="s">
        <v>5300</v>
      </c>
      <c r="I554" s="664">
        <v>7.0174999999999992</v>
      </c>
      <c r="J554" s="664">
        <v>800</v>
      </c>
      <c r="K554" s="665">
        <v>5614</v>
      </c>
    </row>
    <row r="555" spans="1:11" ht="14.4" customHeight="1" x14ac:dyDescent="0.3">
      <c r="A555" s="660" t="s">
        <v>579</v>
      </c>
      <c r="B555" s="661" t="s">
        <v>580</v>
      </c>
      <c r="C555" s="662" t="s">
        <v>593</v>
      </c>
      <c r="D555" s="663" t="s">
        <v>2848</v>
      </c>
      <c r="E555" s="662" t="s">
        <v>6128</v>
      </c>
      <c r="F555" s="663" t="s">
        <v>6129</v>
      </c>
      <c r="G555" s="662" t="s">
        <v>5301</v>
      </c>
      <c r="H555" s="662" t="s">
        <v>5302</v>
      </c>
      <c r="I555" s="664">
        <v>3539.25</v>
      </c>
      <c r="J555" s="664">
        <v>20</v>
      </c>
      <c r="K555" s="665">
        <v>70785</v>
      </c>
    </row>
    <row r="556" spans="1:11" ht="14.4" customHeight="1" x14ac:dyDescent="0.3">
      <c r="A556" s="660" t="s">
        <v>579</v>
      </c>
      <c r="B556" s="661" t="s">
        <v>580</v>
      </c>
      <c r="C556" s="662" t="s">
        <v>593</v>
      </c>
      <c r="D556" s="663" t="s">
        <v>2848</v>
      </c>
      <c r="E556" s="662" t="s">
        <v>6128</v>
      </c>
      <c r="F556" s="663" t="s">
        <v>6129</v>
      </c>
      <c r="G556" s="662" t="s">
        <v>5303</v>
      </c>
      <c r="H556" s="662" t="s">
        <v>5304</v>
      </c>
      <c r="I556" s="664">
        <v>187.81</v>
      </c>
      <c r="J556" s="664">
        <v>4</v>
      </c>
      <c r="K556" s="665">
        <v>751.24</v>
      </c>
    </row>
    <row r="557" spans="1:11" ht="14.4" customHeight="1" x14ac:dyDescent="0.3">
      <c r="A557" s="660" t="s">
        <v>579</v>
      </c>
      <c r="B557" s="661" t="s">
        <v>580</v>
      </c>
      <c r="C557" s="662" t="s">
        <v>593</v>
      </c>
      <c r="D557" s="663" t="s">
        <v>2848</v>
      </c>
      <c r="E557" s="662" t="s">
        <v>6130</v>
      </c>
      <c r="F557" s="663" t="s">
        <v>6131</v>
      </c>
      <c r="G557" s="662" t="s">
        <v>4921</v>
      </c>
      <c r="H557" s="662" t="s">
        <v>4922</v>
      </c>
      <c r="I557" s="664">
        <v>0.30166666666666669</v>
      </c>
      <c r="J557" s="664">
        <v>4300</v>
      </c>
      <c r="K557" s="665">
        <v>1296</v>
      </c>
    </row>
    <row r="558" spans="1:11" ht="14.4" customHeight="1" x14ac:dyDescent="0.3">
      <c r="A558" s="660" t="s">
        <v>579</v>
      </c>
      <c r="B558" s="661" t="s">
        <v>580</v>
      </c>
      <c r="C558" s="662" t="s">
        <v>593</v>
      </c>
      <c r="D558" s="663" t="s">
        <v>2848</v>
      </c>
      <c r="E558" s="662" t="s">
        <v>6130</v>
      </c>
      <c r="F558" s="663" t="s">
        <v>6131</v>
      </c>
      <c r="G558" s="662" t="s">
        <v>4921</v>
      </c>
      <c r="H558" s="662" t="s">
        <v>5305</v>
      </c>
      <c r="I558" s="664">
        <v>0.30333333333333334</v>
      </c>
      <c r="J558" s="664">
        <v>3500</v>
      </c>
      <c r="K558" s="665">
        <v>1059</v>
      </c>
    </row>
    <row r="559" spans="1:11" ht="14.4" customHeight="1" x14ac:dyDescent="0.3">
      <c r="A559" s="660" t="s">
        <v>579</v>
      </c>
      <c r="B559" s="661" t="s">
        <v>580</v>
      </c>
      <c r="C559" s="662" t="s">
        <v>593</v>
      </c>
      <c r="D559" s="663" t="s">
        <v>2848</v>
      </c>
      <c r="E559" s="662" t="s">
        <v>6130</v>
      </c>
      <c r="F559" s="663" t="s">
        <v>6131</v>
      </c>
      <c r="G559" s="662" t="s">
        <v>4923</v>
      </c>
      <c r="H559" s="662" t="s">
        <v>5306</v>
      </c>
      <c r="I559" s="664">
        <v>0.3</v>
      </c>
      <c r="J559" s="664">
        <v>2200</v>
      </c>
      <c r="K559" s="665">
        <v>660</v>
      </c>
    </row>
    <row r="560" spans="1:11" ht="14.4" customHeight="1" x14ac:dyDescent="0.3">
      <c r="A560" s="660" t="s">
        <v>579</v>
      </c>
      <c r="B560" s="661" t="s">
        <v>580</v>
      </c>
      <c r="C560" s="662" t="s">
        <v>593</v>
      </c>
      <c r="D560" s="663" t="s">
        <v>2848</v>
      </c>
      <c r="E560" s="662" t="s">
        <v>6130</v>
      </c>
      <c r="F560" s="663" t="s">
        <v>6131</v>
      </c>
      <c r="G560" s="662" t="s">
        <v>4923</v>
      </c>
      <c r="H560" s="662" t="s">
        <v>4924</v>
      </c>
      <c r="I560" s="664">
        <v>0.30599999999999999</v>
      </c>
      <c r="J560" s="664">
        <v>3000</v>
      </c>
      <c r="K560" s="665">
        <v>918</v>
      </c>
    </row>
    <row r="561" spans="1:11" ht="14.4" customHeight="1" x14ac:dyDescent="0.3">
      <c r="A561" s="660" t="s">
        <v>579</v>
      </c>
      <c r="B561" s="661" t="s">
        <v>580</v>
      </c>
      <c r="C561" s="662" t="s">
        <v>593</v>
      </c>
      <c r="D561" s="663" t="s">
        <v>2848</v>
      </c>
      <c r="E561" s="662" t="s">
        <v>6130</v>
      </c>
      <c r="F561" s="663" t="s">
        <v>6131</v>
      </c>
      <c r="G561" s="662" t="s">
        <v>4925</v>
      </c>
      <c r="H561" s="662" t="s">
        <v>4926</v>
      </c>
      <c r="I561" s="664">
        <v>0.30499999999999999</v>
      </c>
      <c r="J561" s="664">
        <v>400</v>
      </c>
      <c r="K561" s="665">
        <v>122</v>
      </c>
    </row>
    <row r="562" spans="1:11" ht="14.4" customHeight="1" x14ac:dyDescent="0.3">
      <c r="A562" s="660" t="s">
        <v>579</v>
      </c>
      <c r="B562" s="661" t="s">
        <v>580</v>
      </c>
      <c r="C562" s="662" t="s">
        <v>593</v>
      </c>
      <c r="D562" s="663" t="s">
        <v>2848</v>
      </c>
      <c r="E562" s="662" t="s">
        <v>6130</v>
      </c>
      <c r="F562" s="663" t="s">
        <v>6131</v>
      </c>
      <c r="G562" s="662" t="s">
        <v>4925</v>
      </c>
      <c r="H562" s="662" t="s">
        <v>4927</v>
      </c>
      <c r="I562" s="664">
        <v>0.30399999999999999</v>
      </c>
      <c r="J562" s="664">
        <v>1600</v>
      </c>
      <c r="K562" s="665">
        <v>485</v>
      </c>
    </row>
    <row r="563" spans="1:11" ht="14.4" customHeight="1" x14ac:dyDescent="0.3">
      <c r="A563" s="660" t="s">
        <v>579</v>
      </c>
      <c r="B563" s="661" t="s">
        <v>580</v>
      </c>
      <c r="C563" s="662" t="s">
        <v>593</v>
      </c>
      <c r="D563" s="663" t="s">
        <v>2848</v>
      </c>
      <c r="E563" s="662" t="s">
        <v>6130</v>
      </c>
      <c r="F563" s="663" t="s">
        <v>6131</v>
      </c>
      <c r="G563" s="662" t="s">
        <v>5307</v>
      </c>
      <c r="H563" s="662" t="s">
        <v>5308</v>
      </c>
      <c r="I563" s="664">
        <v>7.87</v>
      </c>
      <c r="J563" s="664">
        <v>250</v>
      </c>
      <c r="K563" s="665">
        <v>1966.25</v>
      </c>
    </row>
    <row r="564" spans="1:11" ht="14.4" customHeight="1" x14ac:dyDescent="0.3">
      <c r="A564" s="660" t="s">
        <v>579</v>
      </c>
      <c r="B564" s="661" t="s">
        <v>580</v>
      </c>
      <c r="C564" s="662" t="s">
        <v>593</v>
      </c>
      <c r="D564" s="663" t="s">
        <v>2848</v>
      </c>
      <c r="E564" s="662" t="s">
        <v>6130</v>
      </c>
      <c r="F564" s="663" t="s">
        <v>6131</v>
      </c>
      <c r="G564" s="662" t="s">
        <v>4933</v>
      </c>
      <c r="H564" s="662" t="s">
        <v>4934</v>
      </c>
      <c r="I564" s="664">
        <v>0.39000000000000007</v>
      </c>
      <c r="J564" s="664">
        <v>22900</v>
      </c>
      <c r="K564" s="665">
        <v>8902</v>
      </c>
    </row>
    <row r="565" spans="1:11" ht="14.4" customHeight="1" x14ac:dyDescent="0.3">
      <c r="A565" s="660" t="s">
        <v>579</v>
      </c>
      <c r="B565" s="661" t="s">
        <v>580</v>
      </c>
      <c r="C565" s="662" t="s">
        <v>593</v>
      </c>
      <c r="D565" s="663" t="s">
        <v>2848</v>
      </c>
      <c r="E565" s="662" t="s">
        <v>6130</v>
      </c>
      <c r="F565" s="663" t="s">
        <v>6131</v>
      </c>
      <c r="G565" s="662" t="s">
        <v>4935</v>
      </c>
      <c r="H565" s="662" t="s">
        <v>4936</v>
      </c>
      <c r="I565" s="664">
        <v>1.7537499999999999</v>
      </c>
      <c r="J565" s="664">
        <v>1400</v>
      </c>
      <c r="K565" s="665">
        <v>2455</v>
      </c>
    </row>
    <row r="566" spans="1:11" ht="14.4" customHeight="1" x14ac:dyDescent="0.3">
      <c r="A566" s="660" t="s">
        <v>579</v>
      </c>
      <c r="B566" s="661" t="s">
        <v>580</v>
      </c>
      <c r="C566" s="662" t="s">
        <v>593</v>
      </c>
      <c r="D566" s="663" t="s">
        <v>2848</v>
      </c>
      <c r="E566" s="662" t="s">
        <v>6130</v>
      </c>
      <c r="F566" s="663" t="s">
        <v>6131</v>
      </c>
      <c r="G566" s="662" t="s">
        <v>5309</v>
      </c>
      <c r="H566" s="662" t="s">
        <v>5310</v>
      </c>
      <c r="I566" s="664">
        <v>1.7537499999999999</v>
      </c>
      <c r="J566" s="664">
        <v>1900</v>
      </c>
      <c r="K566" s="665">
        <v>3332</v>
      </c>
    </row>
    <row r="567" spans="1:11" ht="14.4" customHeight="1" x14ac:dyDescent="0.3">
      <c r="A567" s="660" t="s">
        <v>579</v>
      </c>
      <c r="B567" s="661" t="s">
        <v>580</v>
      </c>
      <c r="C567" s="662" t="s">
        <v>593</v>
      </c>
      <c r="D567" s="663" t="s">
        <v>2848</v>
      </c>
      <c r="E567" s="662" t="s">
        <v>6132</v>
      </c>
      <c r="F567" s="663" t="s">
        <v>6133</v>
      </c>
      <c r="G567" s="662" t="s">
        <v>5311</v>
      </c>
      <c r="H567" s="662" t="s">
        <v>5312</v>
      </c>
      <c r="I567" s="664">
        <v>11.01</v>
      </c>
      <c r="J567" s="664">
        <v>120</v>
      </c>
      <c r="K567" s="665">
        <v>1321.1999999999998</v>
      </c>
    </row>
    <row r="568" spans="1:11" ht="14.4" customHeight="1" x14ac:dyDescent="0.3">
      <c r="A568" s="660" t="s">
        <v>579</v>
      </c>
      <c r="B568" s="661" t="s">
        <v>580</v>
      </c>
      <c r="C568" s="662" t="s">
        <v>593</v>
      </c>
      <c r="D568" s="663" t="s">
        <v>2848</v>
      </c>
      <c r="E568" s="662" t="s">
        <v>6132</v>
      </c>
      <c r="F568" s="663" t="s">
        <v>6133</v>
      </c>
      <c r="G568" s="662" t="s">
        <v>5313</v>
      </c>
      <c r="H568" s="662" t="s">
        <v>5314</v>
      </c>
      <c r="I568" s="664">
        <v>11.013333333333334</v>
      </c>
      <c r="J568" s="664">
        <v>81</v>
      </c>
      <c r="K568" s="665">
        <v>892.21</v>
      </c>
    </row>
    <row r="569" spans="1:11" ht="14.4" customHeight="1" x14ac:dyDescent="0.3">
      <c r="A569" s="660" t="s">
        <v>579</v>
      </c>
      <c r="B569" s="661" t="s">
        <v>580</v>
      </c>
      <c r="C569" s="662" t="s">
        <v>593</v>
      </c>
      <c r="D569" s="663" t="s">
        <v>2848</v>
      </c>
      <c r="E569" s="662" t="s">
        <v>6132</v>
      </c>
      <c r="F569" s="663" t="s">
        <v>6133</v>
      </c>
      <c r="G569" s="662" t="s">
        <v>4948</v>
      </c>
      <c r="H569" s="662" t="s">
        <v>4949</v>
      </c>
      <c r="I569" s="664">
        <v>0.77249999999999996</v>
      </c>
      <c r="J569" s="664">
        <v>10300</v>
      </c>
      <c r="K569" s="665">
        <v>7944</v>
      </c>
    </row>
    <row r="570" spans="1:11" ht="14.4" customHeight="1" x14ac:dyDescent="0.3">
      <c r="A570" s="660" t="s">
        <v>579</v>
      </c>
      <c r="B570" s="661" t="s">
        <v>580</v>
      </c>
      <c r="C570" s="662" t="s">
        <v>593</v>
      </c>
      <c r="D570" s="663" t="s">
        <v>2848</v>
      </c>
      <c r="E570" s="662" t="s">
        <v>6132</v>
      </c>
      <c r="F570" s="663" t="s">
        <v>6133</v>
      </c>
      <c r="G570" s="662" t="s">
        <v>4950</v>
      </c>
      <c r="H570" s="662" t="s">
        <v>4951</v>
      </c>
      <c r="I570" s="664">
        <v>0.77200000000000002</v>
      </c>
      <c r="J570" s="664">
        <v>37200</v>
      </c>
      <c r="K570" s="665">
        <v>28684</v>
      </c>
    </row>
    <row r="571" spans="1:11" ht="14.4" customHeight="1" x14ac:dyDescent="0.3">
      <c r="A571" s="660" t="s">
        <v>579</v>
      </c>
      <c r="B571" s="661" t="s">
        <v>580</v>
      </c>
      <c r="C571" s="662" t="s">
        <v>593</v>
      </c>
      <c r="D571" s="663" t="s">
        <v>2848</v>
      </c>
      <c r="E571" s="662" t="s">
        <v>6132</v>
      </c>
      <c r="F571" s="663" t="s">
        <v>6133</v>
      </c>
      <c r="G571" s="662" t="s">
        <v>4952</v>
      </c>
      <c r="H571" s="662" t="s">
        <v>4953</v>
      </c>
      <c r="I571" s="664">
        <v>0.77500000000000013</v>
      </c>
      <c r="J571" s="664">
        <v>11200</v>
      </c>
      <c r="K571" s="665">
        <v>8691</v>
      </c>
    </row>
    <row r="572" spans="1:11" ht="14.4" customHeight="1" x14ac:dyDescent="0.3">
      <c r="A572" s="660" t="s">
        <v>579</v>
      </c>
      <c r="B572" s="661" t="s">
        <v>580</v>
      </c>
      <c r="C572" s="662" t="s">
        <v>593</v>
      </c>
      <c r="D572" s="663" t="s">
        <v>2848</v>
      </c>
      <c r="E572" s="662" t="s">
        <v>6132</v>
      </c>
      <c r="F572" s="663" t="s">
        <v>6133</v>
      </c>
      <c r="G572" s="662" t="s">
        <v>4954</v>
      </c>
      <c r="H572" s="662" t="s">
        <v>4955</v>
      </c>
      <c r="I572" s="664">
        <v>0.71</v>
      </c>
      <c r="J572" s="664">
        <v>21000</v>
      </c>
      <c r="K572" s="665">
        <v>14910</v>
      </c>
    </row>
    <row r="573" spans="1:11" ht="14.4" customHeight="1" x14ac:dyDescent="0.3">
      <c r="A573" s="660" t="s">
        <v>579</v>
      </c>
      <c r="B573" s="661" t="s">
        <v>580</v>
      </c>
      <c r="C573" s="662" t="s">
        <v>593</v>
      </c>
      <c r="D573" s="663" t="s">
        <v>2848</v>
      </c>
      <c r="E573" s="662" t="s">
        <v>6132</v>
      </c>
      <c r="F573" s="663" t="s">
        <v>6133</v>
      </c>
      <c r="G573" s="662" t="s">
        <v>4954</v>
      </c>
      <c r="H573" s="662" t="s">
        <v>4956</v>
      </c>
      <c r="I573" s="664">
        <v>0.71</v>
      </c>
      <c r="J573" s="664">
        <v>43600</v>
      </c>
      <c r="K573" s="665">
        <v>30956</v>
      </c>
    </row>
    <row r="574" spans="1:11" ht="14.4" customHeight="1" x14ac:dyDescent="0.3">
      <c r="A574" s="660" t="s">
        <v>579</v>
      </c>
      <c r="B574" s="661" t="s">
        <v>580</v>
      </c>
      <c r="C574" s="662" t="s">
        <v>593</v>
      </c>
      <c r="D574" s="663" t="s">
        <v>2848</v>
      </c>
      <c r="E574" s="662" t="s">
        <v>6132</v>
      </c>
      <c r="F574" s="663" t="s">
        <v>6133</v>
      </c>
      <c r="G574" s="662" t="s">
        <v>4957</v>
      </c>
      <c r="H574" s="662" t="s">
        <v>4958</v>
      </c>
      <c r="I574" s="664">
        <v>0.71</v>
      </c>
      <c r="J574" s="664">
        <v>9200</v>
      </c>
      <c r="K574" s="665">
        <v>6532</v>
      </c>
    </row>
    <row r="575" spans="1:11" ht="14.4" customHeight="1" x14ac:dyDescent="0.3">
      <c r="A575" s="660" t="s">
        <v>579</v>
      </c>
      <c r="B575" s="661" t="s">
        <v>580</v>
      </c>
      <c r="C575" s="662" t="s">
        <v>593</v>
      </c>
      <c r="D575" s="663" t="s">
        <v>2848</v>
      </c>
      <c r="E575" s="662" t="s">
        <v>6132</v>
      </c>
      <c r="F575" s="663" t="s">
        <v>6133</v>
      </c>
      <c r="G575" s="662" t="s">
        <v>4957</v>
      </c>
      <c r="H575" s="662" t="s">
        <v>4959</v>
      </c>
      <c r="I575" s="664">
        <v>0.71</v>
      </c>
      <c r="J575" s="664">
        <v>21000</v>
      </c>
      <c r="K575" s="665">
        <v>14910</v>
      </c>
    </row>
    <row r="576" spans="1:11" ht="14.4" customHeight="1" x14ac:dyDescent="0.3">
      <c r="A576" s="660" t="s">
        <v>579</v>
      </c>
      <c r="B576" s="661" t="s">
        <v>580</v>
      </c>
      <c r="C576" s="662" t="s">
        <v>593</v>
      </c>
      <c r="D576" s="663" t="s">
        <v>2848</v>
      </c>
      <c r="E576" s="662" t="s">
        <v>6132</v>
      </c>
      <c r="F576" s="663" t="s">
        <v>6133</v>
      </c>
      <c r="G576" s="662" t="s">
        <v>4960</v>
      </c>
      <c r="H576" s="662" t="s">
        <v>4961</v>
      </c>
      <c r="I576" s="664">
        <v>0.71</v>
      </c>
      <c r="J576" s="664">
        <v>5600</v>
      </c>
      <c r="K576" s="665">
        <v>3976</v>
      </c>
    </row>
    <row r="577" spans="1:11" ht="14.4" customHeight="1" x14ac:dyDescent="0.3">
      <c r="A577" s="660" t="s">
        <v>579</v>
      </c>
      <c r="B577" s="661" t="s">
        <v>580</v>
      </c>
      <c r="C577" s="662" t="s">
        <v>593</v>
      </c>
      <c r="D577" s="663" t="s">
        <v>2848</v>
      </c>
      <c r="E577" s="662" t="s">
        <v>6132</v>
      </c>
      <c r="F577" s="663" t="s">
        <v>6133</v>
      </c>
      <c r="G577" s="662" t="s">
        <v>4960</v>
      </c>
      <c r="H577" s="662" t="s">
        <v>4962</v>
      </c>
      <c r="I577" s="664">
        <v>0.71</v>
      </c>
      <c r="J577" s="664">
        <v>13600</v>
      </c>
      <c r="K577" s="665">
        <v>9656</v>
      </c>
    </row>
    <row r="578" spans="1:11" ht="14.4" customHeight="1" x14ac:dyDescent="0.3">
      <c r="A578" s="660" t="s">
        <v>579</v>
      </c>
      <c r="B578" s="661" t="s">
        <v>580</v>
      </c>
      <c r="C578" s="662" t="s">
        <v>593</v>
      </c>
      <c r="D578" s="663" t="s">
        <v>2848</v>
      </c>
      <c r="E578" s="662" t="s">
        <v>6134</v>
      </c>
      <c r="F578" s="663" t="s">
        <v>6135</v>
      </c>
      <c r="G578" s="662" t="s">
        <v>4963</v>
      </c>
      <c r="H578" s="662" t="s">
        <v>4964</v>
      </c>
      <c r="I578" s="664">
        <v>139.43928571428575</v>
      </c>
      <c r="J578" s="664">
        <v>128</v>
      </c>
      <c r="K578" s="665">
        <v>17848.230000000003</v>
      </c>
    </row>
    <row r="579" spans="1:11" ht="14.4" customHeight="1" x14ac:dyDescent="0.3">
      <c r="A579" s="660" t="s">
        <v>579</v>
      </c>
      <c r="B579" s="661" t="s">
        <v>580</v>
      </c>
      <c r="C579" s="662" t="s">
        <v>593</v>
      </c>
      <c r="D579" s="663" t="s">
        <v>2848</v>
      </c>
      <c r="E579" s="662" t="s">
        <v>6134</v>
      </c>
      <c r="F579" s="663" t="s">
        <v>6135</v>
      </c>
      <c r="G579" s="662" t="s">
        <v>4965</v>
      </c>
      <c r="H579" s="662" t="s">
        <v>4966</v>
      </c>
      <c r="I579" s="664">
        <v>139.43571428571434</v>
      </c>
      <c r="J579" s="664">
        <v>128</v>
      </c>
      <c r="K579" s="665">
        <v>17847.73</v>
      </c>
    </row>
    <row r="580" spans="1:11" ht="14.4" customHeight="1" x14ac:dyDescent="0.3">
      <c r="A580" s="660" t="s">
        <v>579</v>
      </c>
      <c r="B580" s="661" t="s">
        <v>580</v>
      </c>
      <c r="C580" s="662" t="s">
        <v>593</v>
      </c>
      <c r="D580" s="663" t="s">
        <v>2848</v>
      </c>
      <c r="E580" s="662" t="s">
        <v>6134</v>
      </c>
      <c r="F580" s="663" t="s">
        <v>6135</v>
      </c>
      <c r="G580" s="662" t="s">
        <v>5315</v>
      </c>
      <c r="H580" s="662" t="s">
        <v>5316</v>
      </c>
      <c r="I580" s="664">
        <v>118.58</v>
      </c>
      <c r="J580" s="664">
        <v>4</v>
      </c>
      <c r="K580" s="665">
        <v>474.32</v>
      </c>
    </row>
    <row r="581" spans="1:11" ht="14.4" customHeight="1" x14ac:dyDescent="0.3">
      <c r="A581" s="660" t="s">
        <v>579</v>
      </c>
      <c r="B581" s="661" t="s">
        <v>580</v>
      </c>
      <c r="C581" s="662" t="s">
        <v>593</v>
      </c>
      <c r="D581" s="663" t="s">
        <v>2848</v>
      </c>
      <c r="E581" s="662" t="s">
        <v>6134</v>
      </c>
      <c r="F581" s="663" t="s">
        <v>6135</v>
      </c>
      <c r="G581" s="662" t="s">
        <v>4967</v>
      </c>
      <c r="H581" s="662" t="s">
        <v>4968</v>
      </c>
      <c r="I581" s="664">
        <v>11.650000000000004</v>
      </c>
      <c r="J581" s="664">
        <v>270</v>
      </c>
      <c r="K581" s="665">
        <v>3146.13</v>
      </c>
    </row>
    <row r="582" spans="1:11" ht="14.4" customHeight="1" x14ac:dyDescent="0.3">
      <c r="A582" s="660" t="s">
        <v>579</v>
      </c>
      <c r="B582" s="661" t="s">
        <v>580</v>
      </c>
      <c r="C582" s="662" t="s">
        <v>593</v>
      </c>
      <c r="D582" s="663" t="s">
        <v>2848</v>
      </c>
      <c r="E582" s="662" t="s">
        <v>6134</v>
      </c>
      <c r="F582" s="663" t="s">
        <v>6135</v>
      </c>
      <c r="G582" s="662" t="s">
        <v>4969</v>
      </c>
      <c r="H582" s="662" t="s">
        <v>4970</v>
      </c>
      <c r="I582" s="664">
        <v>152.46</v>
      </c>
      <c r="J582" s="664">
        <v>27</v>
      </c>
      <c r="K582" s="665">
        <v>4116.42</v>
      </c>
    </row>
    <row r="583" spans="1:11" ht="14.4" customHeight="1" x14ac:dyDescent="0.3">
      <c r="A583" s="660" t="s">
        <v>579</v>
      </c>
      <c r="B583" s="661" t="s">
        <v>580</v>
      </c>
      <c r="C583" s="662" t="s">
        <v>593</v>
      </c>
      <c r="D583" s="663" t="s">
        <v>2848</v>
      </c>
      <c r="E583" s="662" t="s">
        <v>6134</v>
      </c>
      <c r="F583" s="663" t="s">
        <v>6135</v>
      </c>
      <c r="G583" s="662" t="s">
        <v>5317</v>
      </c>
      <c r="H583" s="662" t="s">
        <v>5318</v>
      </c>
      <c r="I583" s="664">
        <v>4747.9966666666669</v>
      </c>
      <c r="J583" s="664">
        <v>3</v>
      </c>
      <c r="K583" s="665">
        <v>14243.99</v>
      </c>
    </row>
    <row r="584" spans="1:11" ht="14.4" customHeight="1" x14ac:dyDescent="0.3">
      <c r="A584" s="660" t="s">
        <v>579</v>
      </c>
      <c r="B584" s="661" t="s">
        <v>580</v>
      </c>
      <c r="C584" s="662" t="s">
        <v>593</v>
      </c>
      <c r="D584" s="663" t="s">
        <v>2848</v>
      </c>
      <c r="E584" s="662" t="s">
        <v>6134</v>
      </c>
      <c r="F584" s="663" t="s">
        <v>6135</v>
      </c>
      <c r="G584" s="662" t="s">
        <v>5319</v>
      </c>
      <c r="H584" s="662" t="s">
        <v>5320</v>
      </c>
      <c r="I584" s="664">
        <v>2763.4</v>
      </c>
      <c r="J584" s="664">
        <v>2</v>
      </c>
      <c r="K584" s="665">
        <v>5526.8</v>
      </c>
    </row>
    <row r="585" spans="1:11" ht="14.4" customHeight="1" x14ac:dyDescent="0.3">
      <c r="A585" s="660" t="s">
        <v>579</v>
      </c>
      <c r="B585" s="661" t="s">
        <v>580</v>
      </c>
      <c r="C585" s="662" t="s">
        <v>593</v>
      </c>
      <c r="D585" s="663" t="s">
        <v>2848</v>
      </c>
      <c r="E585" s="662" t="s">
        <v>6134</v>
      </c>
      <c r="F585" s="663" t="s">
        <v>6135</v>
      </c>
      <c r="G585" s="662" t="s">
        <v>5321</v>
      </c>
      <c r="H585" s="662" t="s">
        <v>5322</v>
      </c>
      <c r="I585" s="664">
        <v>9699.48</v>
      </c>
      <c r="J585" s="664">
        <v>1</v>
      </c>
      <c r="K585" s="665">
        <v>9699.48</v>
      </c>
    </row>
    <row r="586" spans="1:11" ht="14.4" customHeight="1" x14ac:dyDescent="0.3">
      <c r="A586" s="660" t="s">
        <v>579</v>
      </c>
      <c r="B586" s="661" t="s">
        <v>580</v>
      </c>
      <c r="C586" s="662" t="s">
        <v>593</v>
      </c>
      <c r="D586" s="663" t="s">
        <v>2848</v>
      </c>
      <c r="E586" s="662" t="s">
        <v>6134</v>
      </c>
      <c r="F586" s="663" t="s">
        <v>6135</v>
      </c>
      <c r="G586" s="662" t="s">
        <v>5323</v>
      </c>
      <c r="H586" s="662" t="s">
        <v>5324</v>
      </c>
      <c r="I586" s="664">
        <v>102.35</v>
      </c>
      <c r="J586" s="664">
        <v>1</v>
      </c>
      <c r="K586" s="665">
        <v>102.35</v>
      </c>
    </row>
    <row r="587" spans="1:11" ht="14.4" customHeight="1" x14ac:dyDescent="0.3">
      <c r="A587" s="660" t="s">
        <v>579</v>
      </c>
      <c r="B587" s="661" t="s">
        <v>580</v>
      </c>
      <c r="C587" s="662" t="s">
        <v>593</v>
      </c>
      <c r="D587" s="663" t="s">
        <v>2848</v>
      </c>
      <c r="E587" s="662" t="s">
        <v>6134</v>
      </c>
      <c r="F587" s="663" t="s">
        <v>6135</v>
      </c>
      <c r="G587" s="662" t="s">
        <v>5325</v>
      </c>
      <c r="H587" s="662" t="s">
        <v>5326</v>
      </c>
      <c r="I587" s="664">
        <v>4076.13</v>
      </c>
      <c r="J587" s="664">
        <v>8</v>
      </c>
      <c r="K587" s="665">
        <v>32609</v>
      </c>
    </row>
    <row r="588" spans="1:11" ht="14.4" customHeight="1" x14ac:dyDescent="0.3">
      <c r="A588" s="660" t="s">
        <v>579</v>
      </c>
      <c r="B588" s="661" t="s">
        <v>580</v>
      </c>
      <c r="C588" s="662" t="s">
        <v>593</v>
      </c>
      <c r="D588" s="663" t="s">
        <v>2848</v>
      </c>
      <c r="E588" s="662" t="s">
        <v>6134</v>
      </c>
      <c r="F588" s="663" t="s">
        <v>6135</v>
      </c>
      <c r="G588" s="662" t="s">
        <v>5327</v>
      </c>
      <c r="H588" s="662" t="s">
        <v>5328</v>
      </c>
      <c r="I588" s="664">
        <v>4076.1299999999997</v>
      </c>
      <c r="J588" s="664">
        <v>8</v>
      </c>
      <c r="K588" s="665">
        <v>32609.010000000002</v>
      </c>
    </row>
    <row r="589" spans="1:11" ht="14.4" customHeight="1" x14ac:dyDescent="0.3">
      <c r="A589" s="660" t="s">
        <v>579</v>
      </c>
      <c r="B589" s="661" t="s">
        <v>580</v>
      </c>
      <c r="C589" s="662" t="s">
        <v>593</v>
      </c>
      <c r="D589" s="663" t="s">
        <v>2848</v>
      </c>
      <c r="E589" s="662" t="s">
        <v>6134</v>
      </c>
      <c r="F589" s="663" t="s">
        <v>6135</v>
      </c>
      <c r="G589" s="662" t="s">
        <v>5329</v>
      </c>
      <c r="H589" s="662" t="s">
        <v>5330</v>
      </c>
      <c r="I589" s="664">
        <v>4602.9609090909089</v>
      </c>
      <c r="J589" s="664">
        <v>12</v>
      </c>
      <c r="K589" s="665">
        <v>55205.279999999999</v>
      </c>
    </row>
    <row r="590" spans="1:11" ht="14.4" customHeight="1" x14ac:dyDescent="0.3">
      <c r="A590" s="660" t="s">
        <v>579</v>
      </c>
      <c r="B590" s="661" t="s">
        <v>580</v>
      </c>
      <c r="C590" s="662" t="s">
        <v>593</v>
      </c>
      <c r="D590" s="663" t="s">
        <v>2848</v>
      </c>
      <c r="E590" s="662" t="s">
        <v>6134</v>
      </c>
      <c r="F590" s="663" t="s">
        <v>6135</v>
      </c>
      <c r="G590" s="662" t="s">
        <v>5331</v>
      </c>
      <c r="H590" s="662" t="s">
        <v>5332</v>
      </c>
      <c r="I590" s="664">
        <v>20234.650000000001</v>
      </c>
      <c r="J590" s="664">
        <v>1</v>
      </c>
      <c r="K590" s="665">
        <v>20234.650000000001</v>
      </c>
    </row>
    <row r="591" spans="1:11" ht="14.4" customHeight="1" x14ac:dyDescent="0.3">
      <c r="A591" s="660" t="s">
        <v>579</v>
      </c>
      <c r="B591" s="661" t="s">
        <v>580</v>
      </c>
      <c r="C591" s="662" t="s">
        <v>593</v>
      </c>
      <c r="D591" s="663" t="s">
        <v>2848</v>
      </c>
      <c r="E591" s="662" t="s">
        <v>6134</v>
      </c>
      <c r="F591" s="663" t="s">
        <v>6135</v>
      </c>
      <c r="G591" s="662" t="s">
        <v>5333</v>
      </c>
      <c r="H591" s="662" t="s">
        <v>5334</v>
      </c>
      <c r="I591" s="664">
        <v>3153.08</v>
      </c>
      <c r="J591" s="664">
        <v>20</v>
      </c>
      <c r="K591" s="665">
        <v>63061.56</v>
      </c>
    </row>
    <row r="592" spans="1:11" ht="14.4" customHeight="1" x14ac:dyDescent="0.3">
      <c r="A592" s="660" t="s">
        <v>579</v>
      </c>
      <c r="B592" s="661" t="s">
        <v>580</v>
      </c>
      <c r="C592" s="662" t="s">
        <v>593</v>
      </c>
      <c r="D592" s="663" t="s">
        <v>2848</v>
      </c>
      <c r="E592" s="662" t="s">
        <v>6134</v>
      </c>
      <c r="F592" s="663" t="s">
        <v>6135</v>
      </c>
      <c r="G592" s="662" t="s">
        <v>5335</v>
      </c>
      <c r="H592" s="662" t="s">
        <v>5336</v>
      </c>
      <c r="I592" s="664">
        <v>4973.8900000000003</v>
      </c>
      <c r="J592" s="664">
        <v>54</v>
      </c>
      <c r="K592" s="665">
        <v>268589.89999999997</v>
      </c>
    </row>
    <row r="593" spans="1:11" ht="14.4" customHeight="1" x14ac:dyDescent="0.3">
      <c r="A593" s="660" t="s">
        <v>579</v>
      </c>
      <c r="B593" s="661" t="s">
        <v>580</v>
      </c>
      <c r="C593" s="662" t="s">
        <v>593</v>
      </c>
      <c r="D593" s="663" t="s">
        <v>2848</v>
      </c>
      <c r="E593" s="662" t="s">
        <v>6134</v>
      </c>
      <c r="F593" s="663" t="s">
        <v>6135</v>
      </c>
      <c r="G593" s="662" t="s">
        <v>5337</v>
      </c>
      <c r="H593" s="662" t="s">
        <v>5338</v>
      </c>
      <c r="I593" s="664">
        <v>9699.48</v>
      </c>
      <c r="J593" s="664">
        <v>1</v>
      </c>
      <c r="K593" s="665">
        <v>9699.48</v>
      </c>
    </row>
    <row r="594" spans="1:11" ht="14.4" customHeight="1" x14ac:dyDescent="0.3">
      <c r="A594" s="660" t="s">
        <v>579</v>
      </c>
      <c r="B594" s="661" t="s">
        <v>580</v>
      </c>
      <c r="C594" s="662" t="s">
        <v>593</v>
      </c>
      <c r="D594" s="663" t="s">
        <v>2848</v>
      </c>
      <c r="E594" s="662" t="s">
        <v>6134</v>
      </c>
      <c r="F594" s="663" t="s">
        <v>6135</v>
      </c>
      <c r="G594" s="662" t="s">
        <v>5339</v>
      </c>
      <c r="H594" s="662" t="s">
        <v>5340</v>
      </c>
      <c r="I594" s="664">
        <v>9699.48</v>
      </c>
      <c r="J594" s="664">
        <v>1</v>
      </c>
      <c r="K594" s="665">
        <v>9699.48</v>
      </c>
    </row>
    <row r="595" spans="1:11" ht="14.4" customHeight="1" x14ac:dyDescent="0.3">
      <c r="A595" s="660" t="s">
        <v>579</v>
      </c>
      <c r="B595" s="661" t="s">
        <v>580</v>
      </c>
      <c r="C595" s="662" t="s">
        <v>593</v>
      </c>
      <c r="D595" s="663" t="s">
        <v>2848</v>
      </c>
      <c r="E595" s="662" t="s">
        <v>6134</v>
      </c>
      <c r="F595" s="663" t="s">
        <v>6135</v>
      </c>
      <c r="G595" s="662" t="s">
        <v>5341</v>
      </c>
      <c r="H595" s="662" t="s">
        <v>5342</v>
      </c>
      <c r="I595" s="664">
        <v>2847.31</v>
      </c>
      <c r="J595" s="664">
        <v>10</v>
      </c>
      <c r="K595" s="665">
        <v>28473.1</v>
      </c>
    </row>
    <row r="596" spans="1:11" ht="14.4" customHeight="1" x14ac:dyDescent="0.3">
      <c r="A596" s="660" t="s">
        <v>579</v>
      </c>
      <c r="B596" s="661" t="s">
        <v>580</v>
      </c>
      <c r="C596" s="662" t="s">
        <v>593</v>
      </c>
      <c r="D596" s="663" t="s">
        <v>2848</v>
      </c>
      <c r="E596" s="662" t="s">
        <v>6134</v>
      </c>
      <c r="F596" s="663" t="s">
        <v>6135</v>
      </c>
      <c r="G596" s="662" t="s">
        <v>5343</v>
      </c>
      <c r="H596" s="662" t="s">
        <v>5344</v>
      </c>
      <c r="I596" s="664">
        <v>4203.7299999999996</v>
      </c>
      <c r="J596" s="664">
        <v>2</v>
      </c>
      <c r="K596" s="665">
        <v>8407.4500000000007</v>
      </c>
    </row>
    <row r="597" spans="1:11" ht="14.4" customHeight="1" x14ac:dyDescent="0.3">
      <c r="A597" s="660" t="s">
        <v>579</v>
      </c>
      <c r="B597" s="661" t="s">
        <v>580</v>
      </c>
      <c r="C597" s="662" t="s">
        <v>593</v>
      </c>
      <c r="D597" s="663" t="s">
        <v>2848</v>
      </c>
      <c r="E597" s="662" t="s">
        <v>6134</v>
      </c>
      <c r="F597" s="663" t="s">
        <v>6135</v>
      </c>
      <c r="G597" s="662" t="s">
        <v>5345</v>
      </c>
      <c r="H597" s="662" t="s">
        <v>5346</v>
      </c>
      <c r="I597" s="664">
        <v>4532.4799999999996</v>
      </c>
      <c r="J597" s="664">
        <v>4</v>
      </c>
      <c r="K597" s="665">
        <v>18129.919999999998</v>
      </c>
    </row>
    <row r="598" spans="1:11" ht="14.4" customHeight="1" x14ac:dyDescent="0.3">
      <c r="A598" s="660" t="s">
        <v>579</v>
      </c>
      <c r="B598" s="661" t="s">
        <v>580</v>
      </c>
      <c r="C598" s="662" t="s">
        <v>593</v>
      </c>
      <c r="D598" s="663" t="s">
        <v>2848</v>
      </c>
      <c r="E598" s="662" t="s">
        <v>6134</v>
      </c>
      <c r="F598" s="663" t="s">
        <v>6135</v>
      </c>
      <c r="G598" s="662" t="s">
        <v>5347</v>
      </c>
      <c r="H598" s="662" t="s">
        <v>5348</v>
      </c>
      <c r="I598" s="664">
        <v>2847.3175000000001</v>
      </c>
      <c r="J598" s="664">
        <v>8</v>
      </c>
      <c r="K598" s="665">
        <v>22778.510000000002</v>
      </c>
    </row>
    <row r="599" spans="1:11" ht="14.4" customHeight="1" x14ac:dyDescent="0.3">
      <c r="A599" s="660" t="s">
        <v>579</v>
      </c>
      <c r="B599" s="661" t="s">
        <v>580</v>
      </c>
      <c r="C599" s="662" t="s">
        <v>593</v>
      </c>
      <c r="D599" s="663" t="s">
        <v>2848</v>
      </c>
      <c r="E599" s="662" t="s">
        <v>6134</v>
      </c>
      <c r="F599" s="663" t="s">
        <v>6135</v>
      </c>
      <c r="G599" s="662" t="s">
        <v>5349</v>
      </c>
      <c r="H599" s="662" t="s">
        <v>5350</v>
      </c>
      <c r="I599" s="664">
        <v>4572.71</v>
      </c>
      <c r="J599" s="664">
        <v>5</v>
      </c>
      <c r="K599" s="665">
        <v>22863.55</v>
      </c>
    </row>
    <row r="600" spans="1:11" ht="14.4" customHeight="1" x14ac:dyDescent="0.3">
      <c r="A600" s="660" t="s">
        <v>579</v>
      </c>
      <c r="B600" s="661" t="s">
        <v>580</v>
      </c>
      <c r="C600" s="662" t="s">
        <v>593</v>
      </c>
      <c r="D600" s="663" t="s">
        <v>2848</v>
      </c>
      <c r="E600" s="662" t="s">
        <v>6134</v>
      </c>
      <c r="F600" s="663" t="s">
        <v>6135</v>
      </c>
      <c r="G600" s="662" t="s">
        <v>5351</v>
      </c>
      <c r="H600" s="662" t="s">
        <v>5352</v>
      </c>
      <c r="I600" s="664">
        <v>266.68600000000004</v>
      </c>
      <c r="J600" s="664">
        <v>39</v>
      </c>
      <c r="K600" s="665">
        <v>10400.689999999999</v>
      </c>
    </row>
    <row r="601" spans="1:11" ht="14.4" customHeight="1" x14ac:dyDescent="0.3">
      <c r="A601" s="660" t="s">
        <v>579</v>
      </c>
      <c r="B601" s="661" t="s">
        <v>580</v>
      </c>
      <c r="C601" s="662" t="s">
        <v>593</v>
      </c>
      <c r="D601" s="663" t="s">
        <v>2848</v>
      </c>
      <c r="E601" s="662" t="s">
        <v>6134</v>
      </c>
      <c r="F601" s="663" t="s">
        <v>6135</v>
      </c>
      <c r="G601" s="662" t="s">
        <v>5353</v>
      </c>
      <c r="H601" s="662" t="s">
        <v>5354</v>
      </c>
      <c r="I601" s="664">
        <v>11210.81</v>
      </c>
      <c r="J601" s="664">
        <v>3</v>
      </c>
      <c r="K601" s="665">
        <v>33632.43</v>
      </c>
    </row>
    <row r="602" spans="1:11" ht="14.4" customHeight="1" x14ac:dyDescent="0.3">
      <c r="A602" s="660" t="s">
        <v>579</v>
      </c>
      <c r="B602" s="661" t="s">
        <v>580</v>
      </c>
      <c r="C602" s="662" t="s">
        <v>593</v>
      </c>
      <c r="D602" s="663" t="s">
        <v>2848</v>
      </c>
      <c r="E602" s="662" t="s">
        <v>6134</v>
      </c>
      <c r="F602" s="663" t="s">
        <v>6135</v>
      </c>
      <c r="G602" s="662" t="s">
        <v>5355</v>
      </c>
      <c r="H602" s="662" t="s">
        <v>5356</v>
      </c>
      <c r="I602" s="664">
        <v>9699.48</v>
      </c>
      <c r="J602" s="664">
        <v>1</v>
      </c>
      <c r="K602" s="665">
        <v>9699.48</v>
      </c>
    </row>
    <row r="603" spans="1:11" ht="14.4" customHeight="1" x14ac:dyDescent="0.3">
      <c r="A603" s="660" t="s">
        <v>579</v>
      </c>
      <c r="B603" s="661" t="s">
        <v>580</v>
      </c>
      <c r="C603" s="662" t="s">
        <v>593</v>
      </c>
      <c r="D603" s="663" t="s">
        <v>2848</v>
      </c>
      <c r="E603" s="662" t="s">
        <v>6134</v>
      </c>
      <c r="F603" s="663" t="s">
        <v>6135</v>
      </c>
      <c r="G603" s="662" t="s">
        <v>5357</v>
      </c>
      <c r="H603" s="662" t="s">
        <v>5358</v>
      </c>
      <c r="I603" s="664">
        <v>3591.2350000000001</v>
      </c>
      <c r="J603" s="664">
        <v>6</v>
      </c>
      <c r="K603" s="665">
        <v>21547.56</v>
      </c>
    </row>
    <row r="604" spans="1:11" ht="14.4" customHeight="1" x14ac:dyDescent="0.3">
      <c r="A604" s="660" t="s">
        <v>579</v>
      </c>
      <c r="B604" s="661" t="s">
        <v>580</v>
      </c>
      <c r="C604" s="662" t="s">
        <v>593</v>
      </c>
      <c r="D604" s="663" t="s">
        <v>2848</v>
      </c>
      <c r="E604" s="662" t="s">
        <v>6134</v>
      </c>
      <c r="F604" s="663" t="s">
        <v>6135</v>
      </c>
      <c r="G604" s="662" t="s">
        <v>5359</v>
      </c>
      <c r="H604" s="662" t="s">
        <v>5360</v>
      </c>
      <c r="I604" s="664">
        <v>4541.2633333333333</v>
      </c>
      <c r="J604" s="664">
        <v>4</v>
      </c>
      <c r="K604" s="665">
        <v>18164.989999999998</v>
      </c>
    </row>
    <row r="605" spans="1:11" ht="14.4" customHeight="1" x14ac:dyDescent="0.3">
      <c r="A605" s="660" t="s">
        <v>579</v>
      </c>
      <c r="B605" s="661" t="s">
        <v>580</v>
      </c>
      <c r="C605" s="662" t="s">
        <v>593</v>
      </c>
      <c r="D605" s="663" t="s">
        <v>2848</v>
      </c>
      <c r="E605" s="662" t="s">
        <v>6134</v>
      </c>
      <c r="F605" s="663" t="s">
        <v>6135</v>
      </c>
      <c r="G605" s="662" t="s">
        <v>5361</v>
      </c>
      <c r="H605" s="662" t="s">
        <v>5362</v>
      </c>
      <c r="I605" s="664">
        <v>11535.230000000001</v>
      </c>
      <c r="J605" s="664">
        <v>3</v>
      </c>
      <c r="K605" s="665">
        <v>34605.69</v>
      </c>
    </row>
    <row r="606" spans="1:11" ht="14.4" customHeight="1" x14ac:dyDescent="0.3">
      <c r="A606" s="660" t="s">
        <v>579</v>
      </c>
      <c r="B606" s="661" t="s">
        <v>580</v>
      </c>
      <c r="C606" s="662" t="s">
        <v>593</v>
      </c>
      <c r="D606" s="663" t="s">
        <v>2848</v>
      </c>
      <c r="E606" s="662" t="s">
        <v>6134</v>
      </c>
      <c r="F606" s="663" t="s">
        <v>6135</v>
      </c>
      <c r="G606" s="662" t="s">
        <v>5363</v>
      </c>
      <c r="H606" s="662" t="s">
        <v>5364</v>
      </c>
      <c r="I606" s="664">
        <v>11646.146666666667</v>
      </c>
      <c r="J606" s="664">
        <v>3</v>
      </c>
      <c r="K606" s="665">
        <v>34938.44</v>
      </c>
    </row>
    <row r="607" spans="1:11" ht="14.4" customHeight="1" x14ac:dyDescent="0.3">
      <c r="A607" s="660" t="s">
        <v>579</v>
      </c>
      <c r="B607" s="661" t="s">
        <v>580</v>
      </c>
      <c r="C607" s="662" t="s">
        <v>593</v>
      </c>
      <c r="D607" s="663" t="s">
        <v>2848</v>
      </c>
      <c r="E607" s="662" t="s">
        <v>6134</v>
      </c>
      <c r="F607" s="663" t="s">
        <v>6135</v>
      </c>
      <c r="G607" s="662" t="s">
        <v>5365</v>
      </c>
      <c r="H607" s="662" t="s">
        <v>5366</v>
      </c>
      <c r="I607" s="664">
        <v>28743.25</v>
      </c>
      <c r="J607" s="664">
        <v>1</v>
      </c>
      <c r="K607" s="665">
        <v>28743.25</v>
      </c>
    </row>
    <row r="608" spans="1:11" ht="14.4" customHeight="1" x14ac:dyDescent="0.3">
      <c r="A608" s="660" t="s">
        <v>579</v>
      </c>
      <c r="B608" s="661" t="s">
        <v>580</v>
      </c>
      <c r="C608" s="662" t="s">
        <v>593</v>
      </c>
      <c r="D608" s="663" t="s">
        <v>2848</v>
      </c>
      <c r="E608" s="662" t="s">
        <v>6134</v>
      </c>
      <c r="F608" s="663" t="s">
        <v>6135</v>
      </c>
      <c r="G608" s="662" t="s">
        <v>5367</v>
      </c>
      <c r="H608" s="662" t="s">
        <v>5368</v>
      </c>
      <c r="I608" s="664">
        <v>3280.67</v>
      </c>
      <c r="J608" s="664">
        <v>1</v>
      </c>
      <c r="K608" s="665">
        <v>3280.67</v>
      </c>
    </row>
    <row r="609" spans="1:11" ht="14.4" customHeight="1" x14ac:dyDescent="0.3">
      <c r="A609" s="660" t="s">
        <v>579</v>
      </c>
      <c r="B609" s="661" t="s">
        <v>580</v>
      </c>
      <c r="C609" s="662" t="s">
        <v>593</v>
      </c>
      <c r="D609" s="663" t="s">
        <v>2848</v>
      </c>
      <c r="E609" s="662" t="s">
        <v>6134</v>
      </c>
      <c r="F609" s="663" t="s">
        <v>6135</v>
      </c>
      <c r="G609" s="662" t="s">
        <v>5369</v>
      </c>
      <c r="H609" s="662" t="s">
        <v>5370</v>
      </c>
      <c r="I609" s="664">
        <v>28743.25</v>
      </c>
      <c r="J609" s="664">
        <v>1</v>
      </c>
      <c r="K609" s="665">
        <v>28743.25</v>
      </c>
    </row>
    <row r="610" spans="1:11" ht="14.4" customHeight="1" x14ac:dyDescent="0.3">
      <c r="A610" s="660" t="s">
        <v>579</v>
      </c>
      <c r="B610" s="661" t="s">
        <v>580</v>
      </c>
      <c r="C610" s="662" t="s">
        <v>593</v>
      </c>
      <c r="D610" s="663" t="s">
        <v>2848</v>
      </c>
      <c r="E610" s="662" t="s">
        <v>6134</v>
      </c>
      <c r="F610" s="663" t="s">
        <v>6135</v>
      </c>
      <c r="G610" s="662" t="s">
        <v>5371</v>
      </c>
      <c r="H610" s="662" t="s">
        <v>5372</v>
      </c>
      <c r="I610" s="664">
        <v>28743.25</v>
      </c>
      <c r="J610" s="664">
        <v>1</v>
      </c>
      <c r="K610" s="665">
        <v>28743.25</v>
      </c>
    </row>
    <row r="611" spans="1:11" ht="14.4" customHeight="1" x14ac:dyDescent="0.3">
      <c r="A611" s="660" t="s">
        <v>579</v>
      </c>
      <c r="B611" s="661" t="s">
        <v>580</v>
      </c>
      <c r="C611" s="662" t="s">
        <v>593</v>
      </c>
      <c r="D611" s="663" t="s">
        <v>2848</v>
      </c>
      <c r="E611" s="662" t="s">
        <v>6134</v>
      </c>
      <c r="F611" s="663" t="s">
        <v>6135</v>
      </c>
      <c r="G611" s="662" t="s">
        <v>5373</v>
      </c>
      <c r="H611" s="662" t="s">
        <v>5374</v>
      </c>
      <c r="I611" s="664">
        <v>29076</v>
      </c>
      <c r="J611" s="664">
        <v>1</v>
      </c>
      <c r="K611" s="665">
        <v>29076</v>
      </c>
    </row>
    <row r="612" spans="1:11" ht="14.4" customHeight="1" x14ac:dyDescent="0.3">
      <c r="A612" s="660" t="s">
        <v>579</v>
      </c>
      <c r="B612" s="661" t="s">
        <v>580</v>
      </c>
      <c r="C612" s="662" t="s">
        <v>593</v>
      </c>
      <c r="D612" s="663" t="s">
        <v>2848</v>
      </c>
      <c r="E612" s="662" t="s">
        <v>6134</v>
      </c>
      <c r="F612" s="663" t="s">
        <v>6135</v>
      </c>
      <c r="G612" s="662" t="s">
        <v>5375</v>
      </c>
      <c r="H612" s="662" t="s">
        <v>5376</v>
      </c>
      <c r="I612" s="664">
        <v>236.40388888888887</v>
      </c>
      <c r="J612" s="664">
        <v>18</v>
      </c>
      <c r="K612" s="665">
        <v>4255.2699999999995</v>
      </c>
    </row>
    <row r="613" spans="1:11" ht="14.4" customHeight="1" x14ac:dyDescent="0.3">
      <c r="A613" s="660" t="s">
        <v>579</v>
      </c>
      <c r="B613" s="661" t="s">
        <v>580</v>
      </c>
      <c r="C613" s="662" t="s">
        <v>596</v>
      </c>
      <c r="D613" s="663" t="s">
        <v>2849</v>
      </c>
      <c r="E613" s="662" t="s">
        <v>6124</v>
      </c>
      <c r="F613" s="663" t="s">
        <v>6125</v>
      </c>
      <c r="G613" s="662" t="s">
        <v>4987</v>
      </c>
      <c r="H613" s="662" t="s">
        <v>4988</v>
      </c>
      <c r="I613" s="664">
        <v>4.3008333333333324</v>
      </c>
      <c r="J613" s="664">
        <v>288</v>
      </c>
      <c r="K613" s="665">
        <v>1238.6399999999999</v>
      </c>
    </row>
    <row r="614" spans="1:11" ht="14.4" customHeight="1" x14ac:dyDescent="0.3">
      <c r="A614" s="660" t="s">
        <v>579</v>
      </c>
      <c r="B614" s="661" t="s">
        <v>580</v>
      </c>
      <c r="C614" s="662" t="s">
        <v>596</v>
      </c>
      <c r="D614" s="663" t="s">
        <v>2849</v>
      </c>
      <c r="E614" s="662" t="s">
        <v>6124</v>
      </c>
      <c r="F614" s="663" t="s">
        <v>6125</v>
      </c>
      <c r="G614" s="662" t="s">
        <v>4567</v>
      </c>
      <c r="H614" s="662" t="s">
        <v>4568</v>
      </c>
      <c r="I614" s="664">
        <v>34.700000000000003</v>
      </c>
      <c r="J614" s="664">
        <v>36</v>
      </c>
      <c r="K614" s="665">
        <v>1249.1500000000001</v>
      </c>
    </row>
    <row r="615" spans="1:11" ht="14.4" customHeight="1" x14ac:dyDescent="0.3">
      <c r="A615" s="660" t="s">
        <v>579</v>
      </c>
      <c r="B615" s="661" t="s">
        <v>580</v>
      </c>
      <c r="C615" s="662" t="s">
        <v>596</v>
      </c>
      <c r="D615" s="663" t="s">
        <v>2849</v>
      </c>
      <c r="E615" s="662" t="s">
        <v>6124</v>
      </c>
      <c r="F615" s="663" t="s">
        <v>6125</v>
      </c>
      <c r="G615" s="662" t="s">
        <v>5377</v>
      </c>
      <c r="H615" s="662" t="s">
        <v>5378</v>
      </c>
      <c r="I615" s="664">
        <v>5.36</v>
      </c>
      <c r="J615" s="664">
        <v>72</v>
      </c>
      <c r="K615" s="665">
        <v>385.81</v>
      </c>
    </row>
    <row r="616" spans="1:11" ht="14.4" customHeight="1" x14ac:dyDescent="0.3">
      <c r="A616" s="660" t="s">
        <v>579</v>
      </c>
      <c r="B616" s="661" t="s">
        <v>580</v>
      </c>
      <c r="C616" s="662" t="s">
        <v>596</v>
      </c>
      <c r="D616" s="663" t="s">
        <v>2849</v>
      </c>
      <c r="E616" s="662" t="s">
        <v>6124</v>
      </c>
      <c r="F616" s="663" t="s">
        <v>6125</v>
      </c>
      <c r="G616" s="662" t="s">
        <v>5379</v>
      </c>
      <c r="H616" s="662" t="s">
        <v>5380</v>
      </c>
      <c r="I616" s="664">
        <v>12.08</v>
      </c>
      <c r="J616" s="664">
        <v>130</v>
      </c>
      <c r="K616" s="665">
        <v>1570.4</v>
      </c>
    </row>
    <row r="617" spans="1:11" ht="14.4" customHeight="1" x14ac:dyDescent="0.3">
      <c r="A617" s="660" t="s">
        <v>579</v>
      </c>
      <c r="B617" s="661" t="s">
        <v>580</v>
      </c>
      <c r="C617" s="662" t="s">
        <v>596</v>
      </c>
      <c r="D617" s="663" t="s">
        <v>2849</v>
      </c>
      <c r="E617" s="662" t="s">
        <v>6124</v>
      </c>
      <c r="F617" s="663" t="s">
        <v>6125</v>
      </c>
      <c r="G617" s="662" t="s">
        <v>5381</v>
      </c>
      <c r="H617" s="662" t="s">
        <v>5382</v>
      </c>
      <c r="I617" s="664">
        <v>0.40199999999999997</v>
      </c>
      <c r="J617" s="664">
        <v>7700</v>
      </c>
      <c r="K617" s="665">
        <v>3100</v>
      </c>
    </row>
    <row r="618" spans="1:11" ht="14.4" customHeight="1" x14ac:dyDescent="0.3">
      <c r="A618" s="660" t="s">
        <v>579</v>
      </c>
      <c r="B618" s="661" t="s">
        <v>580</v>
      </c>
      <c r="C618" s="662" t="s">
        <v>596</v>
      </c>
      <c r="D618" s="663" t="s">
        <v>2849</v>
      </c>
      <c r="E618" s="662" t="s">
        <v>6124</v>
      </c>
      <c r="F618" s="663" t="s">
        <v>6125</v>
      </c>
      <c r="G618" s="662" t="s">
        <v>5383</v>
      </c>
      <c r="H618" s="662" t="s">
        <v>5384</v>
      </c>
      <c r="I618" s="664">
        <v>65.200000000000017</v>
      </c>
      <c r="J618" s="664">
        <v>130</v>
      </c>
      <c r="K618" s="665">
        <v>8476</v>
      </c>
    </row>
    <row r="619" spans="1:11" ht="14.4" customHeight="1" x14ac:dyDescent="0.3">
      <c r="A619" s="660" t="s">
        <v>579</v>
      </c>
      <c r="B619" s="661" t="s">
        <v>580</v>
      </c>
      <c r="C619" s="662" t="s">
        <v>596</v>
      </c>
      <c r="D619" s="663" t="s">
        <v>2849</v>
      </c>
      <c r="E619" s="662" t="s">
        <v>6124</v>
      </c>
      <c r="F619" s="663" t="s">
        <v>6125</v>
      </c>
      <c r="G619" s="662" t="s">
        <v>5385</v>
      </c>
      <c r="H619" s="662" t="s">
        <v>5386</v>
      </c>
      <c r="I619" s="664">
        <v>2.2809999999999997</v>
      </c>
      <c r="J619" s="664">
        <v>2560</v>
      </c>
      <c r="K619" s="665">
        <v>5850.8</v>
      </c>
    </row>
    <row r="620" spans="1:11" ht="14.4" customHeight="1" x14ac:dyDescent="0.3">
      <c r="A620" s="660" t="s">
        <v>579</v>
      </c>
      <c r="B620" s="661" t="s">
        <v>580</v>
      </c>
      <c r="C620" s="662" t="s">
        <v>596</v>
      </c>
      <c r="D620" s="663" t="s">
        <v>2849</v>
      </c>
      <c r="E620" s="662" t="s">
        <v>6124</v>
      </c>
      <c r="F620" s="663" t="s">
        <v>6125</v>
      </c>
      <c r="G620" s="662" t="s">
        <v>5387</v>
      </c>
      <c r="H620" s="662" t="s">
        <v>5388</v>
      </c>
      <c r="I620" s="664">
        <v>437</v>
      </c>
      <c r="J620" s="664">
        <v>13</v>
      </c>
      <c r="K620" s="665">
        <v>5681</v>
      </c>
    </row>
    <row r="621" spans="1:11" ht="14.4" customHeight="1" x14ac:dyDescent="0.3">
      <c r="A621" s="660" t="s">
        <v>579</v>
      </c>
      <c r="B621" s="661" t="s">
        <v>580</v>
      </c>
      <c r="C621" s="662" t="s">
        <v>596</v>
      </c>
      <c r="D621" s="663" t="s">
        <v>2849</v>
      </c>
      <c r="E621" s="662" t="s">
        <v>6124</v>
      </c>
      <c r="F621" s="663" t="s">
        <v>6125</v>
      </c>
      <c r="G621" s="662" t="s">
        <v>5387</v>
      </c>
      <c r="H621" s="662" t="s">
        <v>5389</v>
      </c>
      <c r="I621" s="664">
        <v>437</v>
      </c>
      <c r="J621" s="664">
        <v>6</v>
      </c>
      <c r="K621" s="665">
        <v>2622</v>
      </c>
    </row>
    <row r="622" spans="1:11" ht="14.4" customHeight="1" x14ac:dyDescent="0.3">
      <c r="A622" s="660" t="s">
        <v>579</v>
      </c>
      <c r="B622" s="661" t="s">
        <v>580</v>
      </c>
      <c r="C622" s="662" t="s">
        <v>596</v>
      </c>
      <c r="D622" s="663" t="s">
        <v>2849</v>
      </c>
      <c r="E622" s="662" t="s">
        <v>6124</v>
      </c>
      <c r="F622" s="663" t="s">
        <v>6125</v>
      </c>
      <c r="G622" s="662" t="s">
        <v>5003</v>
      </c>
      <c r="H622" s="662" t="s">
        <v>5004</v>
      </c>
      <c r="I622" s="664">
        <v>0.39818181818181825</v>
      </c>
      <c r="J622" s="664">
        <v>9000</v>
      </c>
      <c r="K622" s="665">
        <v>3564</v>
      </c>
    </row>
    <row r="623" spans="1:11" ht="14.4" customHeight="1" x14ac:dyDescent="0.3">
      <c r="A623" s="660" t="s">
        <v>579</v>
      </c>
      <c r="B623" s="661" t="s">
        <v>580</v>
      </c>
      <c r="C623" s="662" t="s">
        <v>596</v>
      </c>
      <c r="D623" s="663" t="s">
        <v>2849</v>
      </c>
      <c r="E623" s="662" t="s">
        <v>6124</v>
      </c>
      <c r="F623" s="663" t="s">
        <v>6125</v>
      </c>
      <c r="G623" s="662" t="s">
        <v>4598</v>
      </c>
      <c r="H623" s="662" t="s">
        <v>4599</v>
      </c>
      <c r="I623" s="664">
        <v>14.766666666666666</v>
      </c>
      <c r="J623" s="664">
        <v>50</v>
      </c>
      <c r="K623" s="665">
        <v>6091.25</v>
      </c>
    </row>
    <row r="624" spans="1:11" ht="14.4" customHeight="1" x14ac:dyDescent="0.3">
      <c r="A624" s="660" t="s">
        <v>579</v>
      </c>
      <c r="B624" s="661" t="s">
        <v>580</v>
      </c>
      <c r="C624" s="662" t="s">
        <v>596</v>
      </c>
      <c r="D624" s="663" t="s">
        <v>2849</v>
      </c>
      <c r="E624" s="662" t="s">
        <v>6124</v>
      </c>
      <c r="F624" s="663" t="s">
        <v>6125</v>
      </c>
      <c r="G624" s="662" t="s">
        <v>4602</v>
      </c>
      <c r="H624" s="662" t="s">
        <v>4603</v>
      </c>
      <c r="I624" s="664">
        <v>1.3799999999999997</v>
      </c>
      <c r="J624" s="664">
        <v>2200</v>
      </c>
      <c r="K624" s="665">
        <v>3036</v>
      </c>
    </row>
    <row r="625" spans="1:11" ht="14.4" customHeight="1" x14ac:dyDescent="0.3">
      <c r="A625" s="660" t="s">
        <v>579</v>
      </c>
      <c r="B625" s="661" t="s">
        <v>580</v>
      </c>
      <c r="C625" s="662" t="s">
        <v>596</v>
      </c>
      <c r="D625" s="663" t="s">
        <v>2849</v>
      </c>
      <c r="E625" s="662" t="s">
        <v>6124</v>
      </c>
      <c r="F625" s="663" t="s">
        <v>6125</v>
      </c>
      <c r="G625" s="662" t="s">
        <v>4608</v>
      </c>
      <c r="H625" s="662" t="s">
        <v>4609</v>
      </c>
      <c r="I625" s="664">
        <v>3.2640000000000002</v>
      </c>
      <c r="J625" s="664">
        <v>500</v>
      </c>
      <c r="K625" s="665">
        <v>1632</v>
      </c>
    </row>
    <row r="626" spans="1:11" ht="14.4" customHeight="1" x14ac:dyDescent="0.3">
      <c r="A626" s="660" t="s">
        <v>579</v>
      </c>
      <c r="B626" s="661" t="s">
        <v>580</v>
      </c>
      <c r="C626" s="662" t="s">
        <v>596</v>
      </c>
      <c r="D626" s="663" t="s">
        <v>2849</v>
      </c>
      <c r="E626" s="662" t="s">
        <v>6124</v>
      </c>
      <c r="F626" s="663" t="s">
        <v>6125</v>
      </c>
      <c r="G626" s="662" t="s">
        <v>4628</v>
      </c>
      <c r="H626" s="662" t="s">
        <v>4629</v>
      </c>
      <c r="I626" s="664">
        <v>98.375</v>
      </c>
      <c r="J626" s="664">
        <v>4</v>
      </c>
      <c r="K626" s="665">
        <v>393.5</v>
      </c>
    </row>
    <row r="627" spans="1:11" ht="14.4" customHeight="1" x14ac:dyDescent="0.3">
      <c r="A627" s="660" t="s">
        <v>579</v>
      </c>
      <c r="B627" s="661" t="s">
        <v>580</v>
      </c>
      <c r="C627" s="662" t="s">
        <v>596</v>
      </c>
      <c r="D627" s="663" t="s">
        <v>2849</v>
      </c>
      <c r="E627" s="662" t="s">
        <v>6124</v>
      </c>
      <c r="F627" s="663" t="s">
        <v>6125</v>
      </c>
      <c r="G627" s="662" t="s">
        <v>5390</v>
      </c>
      <c r="H627" s="662" t="s">
        <v>5391</v>
      </c>
      <c r="I627" s="664">
        <v>10.397272727272725</v>
      </c>
      <c r="J627" s="664">
        <v>21450</v>
      </c>
      <c r="K627" s="665">
        <v>223093.55</v>
      </c>
    </row>
    <row r="628" spans="1:11" ht="14.4" customHeight="1" x14ac:dyDescent="0.3">
      <c r="A628" s="660" t="s">
        <v>579</v>
      </c>
      <c r="B628" s="661" t="s">
        <v>580</v>
      </c>
      <c r="C628" s="662" t="s">
        <v>596</v>
      </c>
      <c r="D628" s="663" t="s">
        <v>2849</v>
      </c>
      <c r="E628" s="662" t="s">
        <v>6124</v>
      </c>
      <c r="F628" s="663" t="s">
        <v>6125</v>
      </c>
      <c r="G628" s="662" t="s">
        <v>4645</v>
      </c>
      <c r="H628" s="662" t="s">
        <v>4646</v>
      </c>
      <c r="I628" s="664">
        <v>2.0644444444444443</v>
      </c>
      <c r="J628" s="664">
        <v>800</v>
      </c>
      <c r="K628" s="665">
        <v>1651.5</v>
      </c>
    </row>
    <row r="629" spans="1:11" ht="14.4" customHeight="1" x14ac:dyDescent="0.3">
      <c r="A629" s="660" t="s">
        <v>579</v>
      </c>
      <c r="B629" s="661" t="s">
        <v>580</v>
      </c>
      <c r="C629" s="662" t="s">
        <v>596</v>
      </c>
      <c r="D629" s="663" t="s">
        <v>2849</v>
      </c>
      <c r="E629" s="662" t="s">
        <v>6124</v>
      </c>
      <c r="F629" s="663" t="s">
        <v>6125</v>
      </c>
      <c r="G629" s="662" t="s">
        <v>4649</v>
      </c>
      <c r="H629" s="662" t="s">
        <v>4650</v>
      </c>
      <c r="I629" s="664">
        <v>5.8774999999999995</v>
      </c>
      <c r="J629" s="664">
        <v>550</v>
      </c>
      <c r="K629" s="665">
        <v>3232.5</v>
      </c>
    </row>
    <row r="630" spans="1:11" ht="14.4" customHeight="1" x14ac:dyDescent="0.3">
      <c r="A630" s="660" t="s">
        <v>579</v>
      </c>
      <c r="B630" s="661" t="s">
        <v>580</v>
      </c>
      <c r="C630" s="662" t="s">
        <v>596</v>
      </c>
      <c r="D630" s="663" t="s">
        <v>2849</v>
      </c>
      <c r="E630" s="662" t="s">
        <v>6124</v>
      </c>
      <c r="F630" s="663" t="s">
        <v>6125</v>
      </c>
      <c r="G630" s="662" t="s">
        <v>4659</v>
      </c>
      <c r="H630" s="662" t="s">
        <v>4660</v>
      </c>
      <c r="I630" s="664">
        <v>2.81</v>
      </c>
      <c r="J630" s="664">
        <v>100</v>
      </c>
      <c r="K630" s="665">
        <v>281.36</v>
      </c>
    </row>
    <row r="631" spans="1:11" ht="14.4" customHeight="1" x14ac:dyDescent="0.3">
      <c r="A631" s="660" t="s">
        <v>579</v>
      </c>
      <c r="B631" s="661" t="s">
        <v>580</v>
      </c>
      <c r="C631" s="662" t="s">
        <v>596</v>
      </c>
      <c r="D631" s="663" t="s">
        <v>2849</v>
      </c>
      <c r="E631" s="662" t="s">
        <v>6124</v>
      </c>
      <c r="F631" s="663" t="s">
        <v>6125</v>
      </c>
      <c r="G631" s="662" t="s">
        <v>5027</v>
      </c>
      <c r="H631" s="662" t="s">
        <v>5028</v>
      </c>
      <c r="I631" s="664">
        <v>5.2720000000000002</v>
      </c>
      <c r="J631" s="664">
        <v>50</v>
      </c>
      <c r="K631" s="665">
        <v>263.59999999999997</v>
      </c>
    </row>
    <row r="632" spans="1:11" ht="14.4" customHeight="1" x14ac:dyDescent="0.3">
      <c r="A632" s="660" t="s">
        <v>579</v>
      </c>
      <c r="B632" s="661" t="s">
        <v>580</v>
      </c>
      <c r="C632" s="662" t="s">
        <v>596</v>
      </c>
      <c r="D632" s="663" t="s">
        <v>2849</v>
      </c>
      <c r="E632" s="662" t="s">
        <v>6124</v>
      </c>
      <c r="F632" s="663" t="s">
        <v>6125</v>
      </c>
      <c r="G632" s="662" t="s">
        <v>5392</v>
      </c>
      <c r="H632" s="662" t="s">
        <v>5393</v>
      </c>
      <c r="I632" s="664">
        <v>517.5</v>
      </c>
      <c r="J632" s="664">
        <v>10</v>
      </c>
      <c r="K632" s="665">
        <v>5175</v>
      </c>
    </row>
    <row r="633" spans="1:11" ht="14.4" customHeight="1" x14ac:dyDescent="0.3">
      <c r="A633" s="660" t="s">
        <v>579</v>
      </c>
      <c r="B633" s="661" t="s">
        <v>580</v>
      </c>
      <c r="C633" s="662" t="s">
        <v>596</v>
      </c>
      <c r="D633" s="663" t="s">
        <v>2849</v>
      </c>
      <c r="E633" s="662" t="s">
        <v>6124</v>
      </c>
      <c r="F633" s="663" t="s">
        <v>6125</v>
      </c>
      <c r="G633" s="662" t="s">
        <v>5394</v>
      </c>
      <c r="H633" s="662" t="s">
        <v>5395</v>
      </c>
      <c r="I633" s="664">
        <v>167.83</v>
      </c>
      <c r="J633" s="664">
        <v>30</v>
      </c>
      <c r="K633" s="665">
        <v>5034.8999999999996</v>
      </c>
    </row>
    <row r="634" spans="1:11" ht="14.4" customHeight="1" x14ac:dyDescent="0.3">
      <c r="A634" s="660" t="s">
        <v>579</v>
      </c>
      <c r="B634" s="661" t="s">
        <v>580</v>
      </c>
      <c r="C634" s="662" t="s">
        <v>596</v>
      </c>
      <c r="D634" s="663" t="s">
        <v>2849</v>
      </c>
      <c r="E634" s="662" t="s">
        <v>6124</v>
      </c>
      <c r="F634" s="663" t="s">
        <v>6125</v>
      </c>
      <c r="G634" s="662" t="s">
        <v>5396</v>
      </c>
      <c r="H634" s="662" t="s">
        <v>5397</v>
      </c>
      <c r="I634" s="664">
        <v>49.982500000000002</v>
      </c>
      <c r="J634" s="664">
        <v>60</v>
      </c>
      <c r="K634" s="665">
        <v>3057.69</v>
      </c>
    </row>
    <row r="635" spans="1:11" ht="14.4" customHeight="1" x14ac:dyDescent="0.3">
      <c r="A635" s="660" t="s">
        <v>579</v>
      </c>
      <c r="B635" s="661" t="s">
        <v>580</v>
      </c>
      <c r="C635" s="662" t="s">
        <v>596</v>
      </c>
      <c r="D635" s="663" t="s">
        <v>2849</v>
      </c>
      <c r="E635" s="662" t="s">
        <v>6124</v>
      </c>
      <c r="F635" s="663" t="s">
        <v>6125</v>
      </c>
      <c r="G635" s="662" t="s">
        <v>5398</v>
      </c>
      <c r="H635" s="662" t="s">
        <v>5399</v>
      </c>
      <c r="I635" s="664">
        <v>450.85999999999996</v>
      </c>
      <c r="J635" s="664">
        <v>30</v>
      </c>
      <c r="K635" s="665">
        <v>13525.79</v>
      </c>
    </row>
    <row r="636" spans="1:11" ht="14.4" customHeight="1" x14ac:dyDescent="0.3">
      <c r="A636" s="660" t="s">
        <v>579</v>
      </c>
      <c r="B636" s="661" t="s">
        <v>580</v>
      </c>
      <c r="C636" s="662" t="s">
        <v>596</v>
      </c>
      <c r="D636" s="663" t="s">
        <v>2849</v>
      </c>
      <c r="E636" s="662" t="s">
        <v>6124</v>
      </c>
      <c r="F636" s="663" t="s">
        <v>6125</v>
      </c>
      <c r="G636" s="662" t="s">
        <v>5400</v>
      </c>
      <c r="H636" s="662" t="s">
        <v>5401</v>
      </c>
      <c r="I636" s="664">
        <v>138</v>
      </c>
      <c r="J636" s="664">
        <v>30</v>
      </c>
      <c r="K636" s="665">
        <v>4140</v>
      </c>
    </row>
    <row r="637" spans="1:11" ht="14.4" customHeight="1" x14ac:dyDescent="0.3">
      <c r="A637" s="660" t="s">
        <v>579</v>
      </c>
      <c r="B637" s="661" t="s">
        <v>580</v>
      </c>
      <c r="C637" s="662" t="s">
        <v>596</v>
      </c>
      <c r="D637" s="663" t="s">
        <v>2849</v>
      </c>
      <c r="E637" s="662" t="s">
        <v>6124</v>
      </c>
      <c r="F637" s="663" t="s">
        <v>6125</v>
      </c>
      <c r="G637" s="662" t="s">
        <v>5402</v>
      </c>
      <c r="H637" s="662" t="s">
        <v>5403</v>
      </c>
      <c r="I637" s="664">
        <v>5478.6</v>
      </c>
      <c r="J637" s="664">
        <v>3</v>
      </c>
      <c r="K637" s="665">
        <v>16435.8</v>
      </c>
    </row>
    <row r="638" spans="1:11" ht="14.4" customHeight="1" x14ac:dyDescent="0.3">
      <c r="A638" s="660" t="s">
        <v>579</v>
      </c>
      <c r="B638" s="661" t="s">
        <v>580</v>
      </c>
      <c r="C638" s="662" t="s">
        <v>596</v>
      </c>
      <c r="D638" s="663" t="s">
        <v>2849</v>
      </c>
      <c r="E638" s="662" t="s">
        <v>6124</v>
      </c>
      <c r="F638" s="663" t="s">
        <v>6125</v>
      </c>
      <c r="G638" s="662" t="s">
        <v>5404</v>
      </c>
      <c r="H638" s="662" t="s">
        <v>5405</v>
      </c>
      <c r="I638" s="664">
        <v>8696.2999999999993</v>
      </c>
      <c r="J638" s="664">
        <v>3</v>
      </c>
      <c r="K638" s="665">
        <v>26088.9</v>
      </c>
    </row>
    <row r="639" spans="1:11" ht="14.4" customHeight="1" x14ac:dyDescent="0.3">
      <c r="A639" s="660" t="s">
        <v>579</v>
      </c>
      <c r="B639" s="661" t="s">
        <v>580</v>
      </c>
      <c r="C639" s="662" t="s">
        <v>596</v>
      </c>
      <c r="D639" s="663" t="s">
        <v>2849</v>
      </c>
      <c r="E639" s="662" t="s">
        <v>6126</v>
      </c>
      <c r="F639" s="663" t="s">
        <v>6127</v>
      </c>
      <c r="G639" s="662" t="s">
        <v>5406</v>
      </c>
      <c r="H639" s="662" t="s">
        <v>5407</v>
      </c>
      <c r="I639" s="664">
        <v>6945.636363636364</v>
      </c>
      <c r="J639" s="664">
        <v>120</v>
      </c>
      <c r="K639" s="665">
        <v>833476.65</v>
      </c>
    </row>
    <row r="640" spans="1:11" ht="14.4" customHeight="1" x14ac:dyDescent="0.3">
      <c r="A640" s="660" t="s">
        <v>579</v>
      </c>
      <c r="B640" s="661" t="s">
        <v>580</v>
      </c>
      <c r="C640" s="662" t="s">
        <v>596</v>
      </c>
      <c r="D640" s="663" t="s">
        <v>2849</v>
      </c>
      <c r="E640" s="662" t="s">
        <v>6126</v>
      </c>
      <c r="F640" s="663" t="s">
        <v>6127</v>
      </c>
      <c r="G640" s="662" t="s">
        <v>5408</v>
      </c>
      <c r="H640" s="662" t="s">
        <v>5409</v>
      </c>
      <c r="I640" s="664">
        <v>3112.181818181818</v>
      </c>
      <c r="J640" s="664">
        <v>122</v>
      </c>
      <c r="K640" s="665">
        <v>379686.2</v>
      </c>
    </row>
    <row r="641" spans="1:11" ht="14.4" customHeight="1" x14ac:dyDescent="0.3">
      <c r="A641" s="660" t="s">
        <v>579</v>
      </c>
      <c r="B641" s="661" t="s">
        <v>580</v>
      </c>
      <c r="C641" s="662" t="s">
        <v>596</v>
      </c>
      <c r="D641" s="663" t="s">
        <v>2849</v>
      </c>
      <c r="E641" s="662" t="s">
        <v>6126</v>
      </c>
      <c r="F641" s="663" t="s">
        <v>6127</v>
      </c>
      <c r="G641" s="662" t="s">
        <v>5410</v>
      </c>
      <c r="H641" s="662" t="s">
        <v>5411</v>
      </c>
      <c r="I641" s="664">
        <v>1980.0072727272732</v>
      </c>
      <c r="J641" s="664">
        <v>330</v>
      </c>
      <c r="K641" s="665">
        <v>653403.51</v>
      </c>
    </row>
    <row r="642" spans="1:11" ht="14.4" customHeight="1" x14ac:dyDescent="0.3">
      <c r="A642" s="660" t="s">
        <v>579</v>
      </c>
      <c r="B642" s="661" t="s">
        <v>580</v>
      </c>
      <c r="C642" s="662" t="s">
        <v>596</v>
      </c>
      <c r="D642" s="663" t="s">
        <v>2849</v>
      </c>
      <c r="E642" s="662" t="s">
        <v>6126</v>
      </c>
      <c r="F642" s="663" t="s">
        <v>6127</v>
      </c>
      <c r="G642" s="662" t="s">
        <v>5412</v>
      </c>
      <c r="H642" s="662" t="s">
        <v>5413</v>
      </c>
      <c r="I642" s="664">
        <v>3112.181818181818</v>
      </c>
      <c r="J642" s="664">
        <v>121</v>
      </c>
      <c r="K642" s="665">
        <v>376574.02</v>
      </c>
    </row>
    <row r="643" spans="1:11" ht="14.4" customHeight="1" x14ac:dyDescent="0.3">
      <c r="A643" s="660" t="s">
        <v>579</v>
      </c>
      <c r="B643" s="661" t="s">
        <v>580</v>
      </c>
      <c r="C643" s="662" t="s">
        <v>596</v>
      </c>
      <c r="D643" s="663" t="s">
        <v>2849</v>
      </c>
      <c r="E643" s="662" t="s">
        <v>6126</v>
      </c>
      <c r="F643" s="663" t="s">
        <v>6127</v>
      </c>
      <c r="G643" s="662" t="s">
        <v>5414</v>
      </c>
      <c r="H643" s="662" t="s">
        <v>5415</v>
      </c>
      <c r="I643" s="664">
        <v>2280</v>
      </c>
      <c r="J643" s="664">
        <v>120</v>
      </c>
      <c r="K643" s="665">
        <v>273600.37</v>
      </c>
    </row>
    <row r="644" spans="1:11" ht="14.4" customHeight="1" x14ac:dyDescent="0.3">
      <c r="A644" s="660" t="s">
        <v>579</v>
      </c>
      <c r="B644" s="661" t="s">
        <v>580</v>
      </c>
      <c r="C644" s="662" t="s">
        <v>596</v>
      </c>
      <c r="D644" s="663" t="s">
        <v>2849</v>
      </c>
      <c r="E644" s="662" t="s">
        <v>6126</v>
      </c>
      <c r="F644" s="663" t="s">
        <v>6127</v>
      </c>
      <c r="G644" s="662" t="s">
        <v>5416</v>
      </c>
      <c r="H644" s="662" t="s">
        <v>5417</v>
      </c>
      <c r="I644" s="664">
        <v>10803</v>
      </c>
      <c r="J644" s="664">
        <v>228</v>
      </c>
      <c r="K644" s="665">
        <v>2463084</v>
      </c>
    </row>
    <row r="645" spans="1:11" ht="14.4" customHeight="1" x14ac:dyDescent="0.3">
      <c r="A645" s="660" t="s">
        <v>579</v>
      </c>
      <c r="B645" s="661" t="s">
        <v>580</v>
      </c>
      <c r="C645" s="662" t="s">
        <v>596</v>
      </c>
      <c r="D645" s="663" t="s">
        <v>2849</v>
      </c>
      <c r="E645" s="662" t="s">
        <v>6126</v>
      </c>
      <c r="F645" s="663" t="s">
        <v>6127</v>
      </c>
      <c r="G645" s="662" t="s">
        <v>5418</v>
      </c>
      <c r="H645" s="662" t="s">
        <v>5419</v>
      </c>
      <c r="I645" s="664">
        <v>6685</v>
      </c>
      <c r="J645" s="664">
        <v>228</v>
      </c>
      <c r="K645" s="665">
        <v>1524180</v>
      </c>
    </row>
    <row r="646" spans="1:11" ht="14.4" customHeight="1" x14ac:dyDescent="0.3">
      <c r="A646" s="660" t="s">
        <v>579</v>
      </c>
      <c r="B646" s="661" t="s">
        <v>580</v>
      </c>
      <c r="C646" s="662" t="s">
        <v>596</v>
      </c>
      <c r="D646" s="663" t="s">
        <v>2849</v>
      </c>
      <c r="E646" s="662" t="s">
        <v>6126</v>
      </c>
      <c r="F646" s="663" t="s">
        <v>6127</v>
      </c>
      <c r="G646" s="662" t="s">
        <v>5420</v>
      </c>
      <c r="H646" s="662" t="s">
        <v>5421</v>
      </c>
      <c r="I646" s="664">
        <v>37490</v>
      </c>
      <c r="J646" s="664">
        <v>25</v>
      </c>
      <c r="K646" s="665">
        <v>937250</v>
      </c>
    </row>
    <row r="647" spans="1:11" ht="14.4" customHeight="1" x14ac:dyDescent="0.3">
      <c r="A647" s="660" t="s">
        <v>579</v>
      </c>
      <c r="B647" s="661" t="s">
        <v>580</v>
      </c>
      <c r="C647" s="662" t="s">
        <v>596</v>
      </c>
      <c r="D647" s="663" t="s">
        <v>2849</v>
      </c>
      <c r="E647" s="662" t="s">
        <v>6126</v>
      </c>
      <c r="F647" s="663" t="s">
        <v>6127</v>
      </c>
      <c r="G647" s="662" t="s">
        <v>5422</v>
      </c>
      <c r="H647" s="662" t="s">
        <v>5423</v>
      </c>
      <c r="I647" s="664">
        <v>8745.7310769230662</v>
      </c>
      <c r="J647" s="664">
        <v>131</v>
      </c>
      <c r="K647" s="665">
        <v>1148546.5199999996</v>
      </c>
    </row>
    <row r="648" spans="1:11" ht="14.4" customHeight="1" x14ac:dyDescent="0.3">
      <c r="A648" s="660" t="s">
        <v>579</v>
      </c>
      <c r="B648" s="661" t="s">
        <v>580</v>
      </c>
      <c r="C648" s="662" t="s">
        <v>596</v>
      </c>
      <c r="D648" s="663" t="s">
        <v>2849</v>
      </c>
      <c r="E648" s="662" t="s">
        <v>6126</v>
      </c>
      <c r="F648" s="663" t="s">
        <v>6127</v>
      </c>
      <c r="G648" s="662" t="s">
        <v>5424</v>
      </c>
      <c r="H648" s="662" t="s">
        <v>5425</v>
      </c>
      <c r="I648" s="664">
        <v>16472.653421052633</v>
      </c>
      <c r="J648" s="664">
        <v>47</v>
      </c>
      <c r="K648" s="665">
        <v>776275.50000000012</v>
      </c>
    </row>
    <row r="649" spans="1:11" ht="14.4" customHeight="1" x14ac:dyDescent="0.3">
      <c r="A649" s="660" t="s">
        <v>579</v>
      </c>
      <c r="B649" s="661" t="s">
        <v>580</v>
      </c>
      <c r="C649" s="662" t="s">
        <v>596</v>
      </c>
      <c r="D649" s="663" t="s">
        <v>2849</v>
      </c>
      <c r="E649" s="662" t="s">
        <v>6126</v>
      </c>
      <c r="F649" s="663" t="s">
        <v>6127</v>
      </c>
      <c r="G649" s="662" t="s">
        <v>5426</v>
      </c>
      <c r="H649" s="662" t="s">
        <v>5427</v>
      </c>
      <c r="I649" s="664">
        <v>1212.4924999999992</v>
      </c>
      <c r="J649" s="664">
        <v>165</v>
      </c>
      <c r="K649" s="665">
        <v>200060.90000000011</v>
      </c>
    </row>
    <row r="650" spans="1:11" ht="14.4" customHeight="1" x14ac:dyDescent="0.3">
      <c r="A650" s="660" t="s">
        <v>579</v>
      </c>
      <c r="B650" s="661" t="s">
        <v>580</v>
      </c>
      <c r="C650" s="662" t="s">
        <v>596</v>
      </c>
      <c r="D650" s="663" t="s">
        <v>2849</v>
      </c>
      <c r="E650" s="662" t="s">
        <v>6126</v>
      </c>
      <c r="F650" s="663" t="s">
        <v>6127</v>
      </c>
      <c r="G650" s="662" t="s">
        <v>4720</v>
      </c>
      <c r="H650" s="662" t="s">
        <v>4721</v>
      </c>
      <c r="I650" s="664">
        <v>652.92000000000007</v>
      </c>
      <c r="J650" s="664">
        <v>120</v>
      </c>
      <c r="K650" s="665">
        <v>78350.070000000007</v>
      </c>
    </row>
    <row r="651" spans="1:11" ht="14.4" customHeight="1" x14ac:dyDescent="0.3">
      <c r="A651" s="660" t="s">
        <v>579</v>
      </c>
      <c r="B651" s="661" t="s">
        <v>580</v>
      </c>
      <c r="C651" s="662" t="s">
        <v>596</v>
      </c>
      <c r="D651" s="663" t="s">
        <v>2849</v>
      </c>
      <c r="E651" s="662" t="s">
        <v>6126</v>
      </c>
      <c r="F651" s="663" t="s">
        <v>6127</v>
      </c>
      <c r="G651" s="662" t="s">
        <v>5428</v>
      </c>
      <c r="H651" s="662" t="s">
        <v>5429</v>
      </c>
      <c r="I651" s="664">
        <v>94.38</v>
      </c>
      <c r="J651" s="664">
        <v>430</v>
      </c>
      <c r="K651" s="665">
        <v>40583.4</v>
      </c>
    </row>
    <row r="652" spans="1:11" ht="14.4" customHeight="1" x14ac:dyDescent="0.3">
      <c r="A652" s="660" t="s">
        <v>579</v>
      </c>
      <c r="B652" s="661" t="s">
        <v>580</v>
      </c>
      <c r="C652" s="662" t="s">
        <v>596</v>
      </c>
      <c r="D652" s="663" t="s">
        <v>2849</v>
      </c>
      <c r="E652" s="662" t="s">
        <v>6126</v>
      </c>
      <c r="F652" s="663" t="s">
        <v>6127</v>
      </c>
      <c r="G652" s="662" t="s">
        <v>5049</v>
      </c>
      <c r="H652" s="662" t="s">
        <v>5050</v>
      </c>
      <c r="I652" s="664">
        <v>26.006666666666671</v>
      </c>
      <c r="J652" s="664">
        <v>520</v>
      </c>
      <c r="K652" s="665">
        <v>13524.199999999999</v>
      </c>
    </row>
    <row r="653" spans="1:11" ht="14.4" customHeight="1" x14ac:dyDescent="0.3">
      <c r="A653" s="660" t="s">
        <v>579</v>
      </c>
      <c r="B653" s="661" t="s">
        <v>580</v>
      </c>
      <c r="C653" s="662" t="s">
        <v>596</v>
      </c>
      <c r="D653" s="663" t="s">
        <v>2849</v>
      </c>
      <c r="E653" s="662" t="s">
        <v>6126</v>
      </c>
      <c r="F653" s="663" t="s">
        <v>6127</v>
      </c>
      <c r="G653" s="662" t="s">
        <v>4722</v>
      </c>
      <c r="H653" s="662" t="s">
        <v>4723</v>
      </c>
      <c r="I653" s="664">
        <v>2.93</v>
      </c>
      <c r="J653" s="664">
        <v>90</v>
      </c>
      <c r="K653" s="665">
        <v>257.90000000000003</v>
      </c>
    </row>
    <row r="654" spans="1:11" ht="14.4" customHeight="1" x14ac:dyDescent="0.3">
      <c r="A654" s="660" t="s">
        <v>579</v>
      </c>
      <c r="B654" s="661" t="s">
        <v>580</v>
      </c>
      <c r="C654" s="662" t="s">
        <v>596</v>
      </c>
      <c r="D654" s="663" t="s">
        <v>2849</v>
      </c>
      <c r="E654" s="662" t="s">
        <v>6126</v>
      </c>
      <c r="F654" s="663" t="s">
        <v>6127</v>
      </c>
      <c r="G654" s="662" t="s">
        <v>4724</v>
      </c>
      <c r="H654" s="662" t="s">
        <v>4725</v>
      </c>
      <c r="I654" s="664">
        <v>11.145</v>
      </c>
      <c r="J654" s="664">
        <v>1500</v>
      </c>
      <c r="K654" s="665">
        <v>16717</v>
      </c>
    </row>
    <row r="655" spans="1:11" ht="14.4" customHeight="1" x14ac:dyDescent="0.3">
      <c r="A655" s="660" t="s">
        <v>579</v>
      </c>
      <c r="B655" s="661" t="s">
        <v>580</v>
      </c>
      <c r="C655" s="662" t="s">
        <v>596</v>
      </c>
      <c r="D655" s="663" t="s">
        <v>2849</v>
      </c>
      <c r="E655" s="662" t="s">
        <v>6126</v>
      </c>
      <c r="F655" s="663" t="s">
        <v>6127</v>
      </c>
      <c r="G655" s="662" t="s">
        <v>5430</v>
      </c>
      <c r="H655" s="662" t="s">
        <v>5431</v>
      </c>
      <c r="I655" s="664">
        <v>12.730000000000002</v>
      </c>
      <c r="J655" s="664">
        <v>1070</v>
      </c>
      <c r="K655" s="665">
        <v>13621.1</v>
      </c>
    </row>
    <row r="656" spans="1:11" ht="14.4" customHeight="1" x14ac:dyDescent="0.3">
      <c r="A656" s="660" t="s">
        <v>579</v>
      </c>
      <c r="B656" s="661" t="s">
        <v>580</v>
      </c>
      <c r="C656" s="662" t="s">
        <v>596</v>
      </c>
      <c r="D656" s="663" t="s">
        <v>2849</v>
      </c>
      <c r="E656" s="662" t="s">
        <v>6126</v>
      </c>
      <c r="F656" s="663" t="s">
        <v>6127</v>
      </c>
      <c r="G656" s="662" t="s">
        <v>4726</v>
      </c>
      <c r="H656" s="662" t="s">
        <v>4727</v>
      </c>
      <c r="I656" s="664">
        <v>1.0070000000000001</v>
      </c>
      <c r="J656" s="664">
        <v>5800</v>
      </c>
      <c r="K656" s="665">
        <v>5842</v>
      </c>
    </row>
    <row r="657" spans="1:11" ht="14.4" customHeight="1" x14ac:dyDescent="0.3">
      <c r="A657" s="660" t="s">
        <v>579</v>
      </c>
      <c r="B657" s="661" t="s">
        <v>580</v>
      </c>
      <c r="C657" s="662" t="s">
        <v>596</v>
      </c>
      <c r="D657" s="663" t="s">
        <v>2849</v>
      </c>
      <c r="E657" s="662" t="s">
        <v>6126</v>
      </c>
      <c r="F657" s="663" t="s">
        <v>6127</v>
      </c>
      <c r="G657" s="662" t="s">
        <v>4728</v>
      </c>
      <c r="H657" s="662" t="s">
        <v>4729</v>
      </c>
      <c r="I657" s="664">
        <v>1.5342857142857143</v>
      </c>
      <c r="J657" s="664">
        <v>3500</v>
      </c>
      <c r="K657" s="665">
        <v>5348</v>
      </c>
    </row>
    <row r="658" spans="1:11" ht="14.4" customHeight="1" x14ac:dyDescent="0.3">
      <c r="A658" s="660" t="s">
        <v>579</v>
      </c>
      <c r="B658" s="661" t="s">
        <v>580</v>
      </c>
      <c r="C658" s="662" t="s">
        <v>596</v>
      </c>
      <c r="D658" s="663" t="s">
        <v>2849</v>
      </c>
      <c r="E658" s="662" t="s">
        <v>6126</v>
      </c>
      <c r="F658" s="663" t="s">
        <v>6127</v>
      </c>
      <c r="G658" s="662" t="s">
        <v>4730</v>
      </c>
      <c r="H658" s="662" t="s">
        <v>4731</v>
      </c>
      <c r="I658" s="664">
        <v>0.45090909090909098</v>
      </c>
      <c r="J658" s="664">
        <v>5600</v>
      </c>
      <c r="K658" s="665">
        <v>2515</v>
      </c>
    </row>
    <row r="659" spans="1:11" ht="14.4" customHeight="1" x14ac:dyDescent="0.3">
      <c r="A659" s="660" t="s">
        <v>579</v>
      </c>
      <c r="B659" s="661" t="s">
        <v>580</v>
      </c>
      <c r="C659" s="662" t="s">
        <v>596</v>
      </c>
      <c r="D659" s="663" t="s">
        <v>2849</v>
      </c>
      <c r="E659" s="662" t="s">
        <v>6126</v>
      </c>
      <c r="F659" s="663" t="s">
        <v>6127</v>
      </c>
      <c r="G659" s="662" t="s">
        <v>4732</v>
      </c>
      <c r="H659" s="662" t="s">
        <v>4733</v>
      </c>
      <c r="I659" s="664">
        <v>0.61714285714285722</v>
      </c>
      <c r="J659" s="664">
        <v>2600</v>
      </c>
      <c r="K659" s="665">
        <v>1604</v>
      </c>
    </row>
    <row r="660" spans="1:11" ht="14.4" customHeight="1" x14ac:dyDescent="0.3">
      <c r="A660" s="660" t="s">
        <v>579</v>
      </c>
      <c r="B660" s="661" t="s">
        <v>580</v>
      </c>
      <c r="C660" s="662" t="s">
        <v>596</v>
      </c>
      <c r="D660" s="663" t="s">
        <v>2849</v>
      </c>
      <c r="E660" s="662" t="s">
        <v>6126</v>
      </c>
      <c r="F660" s="663" t="s">
        <v>6127</v>
      </c>
      <c r="G660" s="662" t="s">
        <v>5432</v>
      </c>
      <c r="H660" s="662" t="s">
        <v>5433</v>
      </c>
      <c r="I660" s="664">
        <v>22.53</v>
      </c>
      <c r="J660" s="664">
        <v>17</v>
      </c>
      <c r="K660" s="665">
        <v>383.01000000000005</v>
      </c>
    </row>
    <row r="661" spans="1:11" ht="14.4" customHeight="1" x14ac:dyDescent="0.3">
      <c r="A661" s="660" t="s">
        <v>579</v>
      </c>
      <c r="B661" s="661" t="s">
        <v>580</v>
      </c>
      <c r="C661" s="662" t="s">
        <v>596</v>
      </c>
      <c r="D661" s="663" t="s">
        <v>2849</v>
      </c>
      <c r="E661" s="662" t="s">
        <v>6126</v>
      </c>
      <c r="F661" s="663" t="s">
        <v>6127</v>
      </c>
      <c r="G661" s="662" t="s">
        <v>5432</v>
      </c>
      <c r="H661" s="662" t="s">
        <v>5434</v>
      </c>
      <c r="I661" s="664">
        <v>22.53</v>
      </c>
      <c r="J661" s="664">
        <v>35</v>
      </c>
      <c r="K661" s="665">
        <v>788.55</v>
      </c>
    </row>
    <row r="662" spans="1:11" ht="14.4" customHeight="1" x14ac:dyDescent="0.3">
      <c r="A662" s="660" t="s">
        <v>579</v>
      </c>
      <c r="B662" s="661" t="s">
        <v>580</v>
      </c>
      <c r="C662" s="662" t="s">
        <v>596</v>
      </c>
      <c r="D662" s="663" t="s">
        <v>2849</v>
      </c>
      <c r="E662" s="662" t="s">
        <v>6126</v>
      </c>
      <c r="F662" s="663" t="s">
        <v>6127</v>
      </c>
      <c r="G662" s="662" t="s">
        <v>4734</v>
      </c>
      <c r="H662" s="662" t="s">
        <v>4735</v>
      </c>
      <c r="I662" s="664">
        <v>3.13</v>
      </c>
      <c r="J662" s="664">
        <v>100</v>
      </c>
      <c r="K662" s="665">
        <v>313</v>
      </c>
    </row>
    <row r="663" spans="1:11" ht="14.4" customHeight="1" x14ac:dyDescent="0.3">
      <c r="A663" s="660" t="s">
        <v>579</v>
      </c>
      <c r="B663" s="661" t="s">
        <v>580</v>
      </c>
      <c r="C663" s="662" t="s">
        <v>596</v>
      </c>
      <c r="D663" s="663" t="s">
        <v>2849</v>
      </c>
      <c r="E663" s="662" t="s">
        <v>6126</v>
      </c>
      <c r="F663" s="663" t="s">
        <v>6127</v>
      </c>
      <c r="G663" s="662" t="s">
        <v>5435</v>
      </c>
      <c r="H663" s="662" t="s">
        <v>5436</v>
      </c>
      <c r="I663" s="664">
        <v>38.617000000000004</v>
      </c>
      <c r="J663" s="664">
        <v>650</v>
      </c>
      <c r="K663" s="665">
        <v>26189.48</v>
      </c>
    </row>
    <row r="664" spans="1:11" ht="14.4" customHeight="1" x14ac:dyDescent="0.3">
      <c r="A664" s="660" t="s">
        <v>579</v>
      </c>
      <c r="B664" s="661" t="s">
        <v>580</v>
      </c>
      <c r="C664" s="662" t="s">
        <v>596</v>
      </c>
      <c r="D664" s="663" t="s">
        <v>2849</v>
      </c>
      <c r="E664" s="662" t="s">
        <v>6126</v>
      </c>
      <c r="F664" s="663" t="s">
        <v>6127</v>
      </c>
      <c r="G664" s="662" t="s">
        <v>5437</v>
      </c>
      <c r="H664" s="662" t="s">
        <v>5438</v>
      </c>
      <c r="I664" s="664">
        <v>824.0100000000001</v>
      </c>
      <c r="J664" s="664">
        <v>60</v>
      </c>
      <c r="K664" s="665">
        <v>49440.6</v>
      </c>
    </row>
    <row r="665" spans="1:11" ht="14.4" customHeight="1" x14ac:dyDescent="0.3">
      <c r="A665" s="660" t="s">
        <v>579</v>
      </c>
      <c r="B665" s="661" t="s">
        <v>580</v>
      </c>
      <c r="C665" s="662" t="s">
        <v>596</v>
      </c>
      <c r="D665" s="663" t="s">
        <v>2849</v>
      </c>
      <c r="E665" s="662" t="s">
        <v>6126</v>
      </c>
      <c r="F665" s="663" t="s">
        <v>6127</v>
      </c>
      <c r="G665" s="662" t="s">
        <v>5439</v>
      </c>
      <c r="H665" s="662" t="s">
        <v>5440</v>
      </c>
      <c r="I665" s="664">
        <v>824.0100000000001</v>
      </c>
      <c r="J665" s="664">
        <v>100</v>
      </c>
      <c r="K665" s="665">
        <v>82401.000000000015</v>
      </c>
    </row>
    <row r="666" spans="1:11" ht="14.4" customHeight="1" x14ac:dyDescent="0.3">
      <c r="A666" s="660" t="s">
        <v>579</v>
      </c>
      <c r="B666" s="661" t="s">
        <v>580</v>
      </c>
      <c r="C666" s="662" t="s">
        <v>596</v>
      </c>
      <c r="D666" s="663" t="s">
        <v>2849</v>
      </c>
      <c r="E666" s="662" t="s">
        <v>6126</v>
      </c>
      <c r="F666" s="663" t="s">
        <v>6127</v>
      </c>
      <c r="G666" s="662" t="s">
        <v>5441</v>
      </c>
      <c r="H666" s="662" t="s">
        <v>5442</v>
      </c>
      <c r="I666" s="664">
        <v>824.0100000000001</v>
      </c>
      <c r="J666" s="664">
        <v>260</v>
      </c>
      <c r="K666" s="665">
        <v>214242.60000000006</v>
      </c>
    </row>
    <row r="667" spans="1:11" ht="14.4" customHeight="1" x14ac:dyDescent="0.3">
      <c r="A667" s="660" t="s">
        <v>579</v>
      </c>
      <c r="B667" s="661" t="s">
        <v>580</v>
      </c>
      <c r="C667" s="662" t="s">
        <v>596</v>
      </c>
      <c r="D667" s="663" t="s">
        <v>2849</v>
      </c>
      <c r="E667" s="662" t="s">
        <v>6126</v>
      </c>
      <c r="F667" s="663" t="s">
        <v>6127</v>
      </c>
      <c r="G667" s="662" t="s">
        <v>5443</v>
      </c>
      <c r="H667" s="662" t="s">
        <v>5444</v>
      </c>
      <c r="I667" s="664">
        <v>52.407272727272726</v>
      </c>
      <c r="J667" s="664">
        <v>840</v>
      </c>
      <c r="K667" s="665">
        <v>43966.500000000007</v>
      </c>
    </row>
    <row r="668" spans="1:11" ht="14.4" customHeight="1" x14ac:dyDescent="0.3">
      <c r="A668" s="660" t="s">
        <v>579</v>
      </c>
      <c r="B668" s="661" t="s">
        <v>580</v>
      </c>
      <c r="C668" s="662" t="s">
        <v>596</v>
      </c>
      <c r="D668" s="663" t="s">
        <v>2849</v>
      </c>
      <c r="E668" s="662" t="s">
        <v>6126</v>
      </c>
      <c r="F668" s="663" t="s">
        <v>6127</v>
      </c>
      <c r="G668" s="662" t="s">
        <v>5445</v>
      </c>
      <c r="H668" s="662" t="s">
        <v>5446</v>
      </c>
      <c r="I668" s="664">
        <v>187.37285714285716</v>
      </c>
      <c r="J668" s="664">
        <v>70</v>
      </c>
      <c r="K668" s="665">
        <v>13116.1</v>
      </c>
    </row>
    <row r="669" spans="1:11" ht="14.4" customHeight="1" x14ac:dyDescent="0.3">
      <c r="A669" s="660" t="s">
        <v>579</v>
      </c>
      <c r="B669" s="661" t="s">
        <v>580</v>
      </c>
      <c r="C669" s="662" t="s">
        <v>596</v>
      </c>
      <c r="D669" s="663" t="s">
        <v>2849</v>
      </c>
      <c r="E669" s="662" t="s">
        <v>6126</v>
      </c>
      <c r="F669" s="663" t="s">
        <v>6127</v>
      </c>
      <c r="G669" s="662" t="s">
        <v>5066</v>
      </c>
      <c r="H669" s="662" t="s">
        <v>5067</v>
      </c>
      <c r="I669" s="664">
        <v>80.224999999999994</v>
      </c>
      <c r="J669" s="664">
        <v>520</v>
      </c>
      <c r="K669" s="665">
        <v>41674.82</v>
      </c>
    </row>
    <row r="670" spans="1:11" ht="14.4" customHeight="1" x14ac:dyDescent="0.3">
      <c r="A670" s="660" t="s">
        <v>579</v>
      </c>
      <c r="B670" s="661" t="s">
        <v>580</v>
      </c>
      <c r="C670" s="662" t="s">
        <v>596</v>
      </c>
      <c r="D670" s="663" t="s">
        <v>2849</v>
      </c>
      <c r="E670" s="662" t="s">
        <v>6126</v>
      </c>
      <c r="F670" s="663" t="s">
        <v>6127</v>
      </c>
      <c r="G670" s="662" t="s">
        <v>5447</v>
      </c>
      <c r="H670" s="662" t="s">
        <v>5448</v>
      </c>
      <c r="I670" s="664">
        <v>132.69999999999999</v>
      </c>
      <c r="J670" s="664">
        <v>675</v>
      </c>
      <c r="K670" s="665">
        <v>89570.25</v>
      </c>
    </row>
    <row r="671" spans="1:11" ht="14.4" customHeight="1" x14ac:dyDescent="0.3">
      <c r="A671" s="660" t="s">
        <v>579</v>
      </c>
      <c r="B671" s="661" t="s">
        <v>580</v>
      </c>
      <c r="C671" s="662" t="s">
        <v>596</v>
      </c>
      <c r="D671" s="663" t="s">
        <v>2849</v>
      </c>
      <c r="E671" s="662" t="s">
        <v>6126</v>
      </c>
      <c r="F671" s="663" t="s">
        <v>6127</v>
      </c>
      <c r="G671" s="662" t="s">
        <v>5447</v>
      </c>
      <c r="H671" s="662" t="s">
        <v>5449</v>
      </c>
      <c r="I671" s="664">
        <v>131.89250000000001</v>
      </c>
      <c r="J671" s="664">
        <v>1935</v>
      </c>
      <c r="K671" s="665">
        <v>255316.05000000002</v>
      </c>
    </row>
    <row r="672" spans="1:11" ht="14.4" customHeight="1" x14ac:dyDescent="0.3">
      <c r="A672" s="660" t="s">
        <v>579</v>
      </c>
      <c r="B672" s="661" t="s">
        <v>580</v>
      </c>
      <c r="C672" s="662" t="s">
        <v>596</v>
      </c>
      <c r="D672" s="663" t="s">
        <v>2849</v>
      </c>
      <c r="E672" s="662" t="s">
        <v>6126</v>
      </c>
      <c r="F672" s="663" t="s">
        <v>6127</v>
      </c>
      <c r="G672" s="662" t="s">
        <v>5450</v>
      </c>
      <c r="H672" s="662" t="s">
        <v>5451</v>
      </c>
      <c r="I672" s="664">
        <v>191.50999999999996</v>
      </c>
      <c r="J672" s="664">
        <v>792</v>
      </c>
      <c r="K672" s="665">
        <v>151673.49</v>
      </c>
    </row>
    <row r="673" spans="1:11" ht="14.4" customHeight="1" x14ac:dyDescent="0.3">
      <c r="A673" s="660" t="s">
        <v>579</v>
      </c>
      <c r="B673" s="661" t="s">
        <v>580</v>
      </c>
      <c r="C673" s="662" t="s">
        <v>596</v>
      </c>
      <c r="D673" s="663" t="s">
        <v>2849</v>
      </c>
      <c r="E673" s="662" t="s">
        <v>6126</v>
      </c>
      <c r="F673" s="663" t="s">
        <v>6127</v>
      </c>
      <c r="G673" s="662" t="s">
        <v>5072</v>
      </c>
      <c r="H673" s="662" t="s">
        <v>5073</v>
      </c>
      <c r="I673" s="664">
        <v>61.104545454545466</v>
      </c>
      <c r="J673" s="664">
        <v>620</v>
      </c>
      <c r="K673" s="665">
        <v>37884.700000000004</v>
      </c>
    </row>
    <row r="674" spans="1:11" ht="14.4" customHeight="1" x14ac:dyDescent="0.3">
      <c r="A674" s="660" t="s">
        <v>579</v>
      </c>
      <c r="B674" s="661" t="s">
        <v>580</v>
      </c>
      <c r="C674" s="662" t="s">
        <v>596</v>
      </c>
      <c r="D674" s="663" t="s">
        <v>2849</v>
      </c>
      <c r="E674" s="662" t="s">
        <v>6126</v>
      </c>
      <c r="F674" s="663" t="s">
        <v>6127</v>
      </c>
      <c r="G674" s="662" t="s">
        <v>5074</v>
      </c>
      <c r="H674" s="662" t="s">
        <v>5075</v>
      </c>
      <c r="I674" s="664">
        <v>45.13</v>
      </c>
      <c r="J674" s="664">
        <v>500</v>
      </c>
      <c r="K674" s="665">
        <v>22566.309999999998</v>
      </c>
    </row>
    <row r="675" spans="1:11" ht="14.4" customHeight="1" x14ac:dyDescent="0.3">
      <c r="A675" s="660" t="s">
        <v>579</v>
      </c>
      <c r="B675" s="661" t="s">
        <v>580</v>
      </c>
      <c r="C675" s="662" t="s">
        <v>596</v>
      </c>
      <c r="D675" s="663" t="s">
        <v>2849</v>
      </c>
      <c r="E675" s="662" t="s">
        <v>6126</v>
      </c>
      <c r="F675" s="663" t="s">
        <v>6127</v>
      </c>
      <c r="G675" s="662" t="s">
        <v>5076</v>
      </c>
      <c r="H675" s="662" t="s">
        <v>5077</v>
      </c>
      <c r="I675" s="664">
        <v>75.87</v>
      </c>
      <c r="J675" s="664">
        <v>90</v>
      </c>
      <c r="K675" s="665">
        <v>6828.09</v>
      </c>
    </row>
    <row r="676" spans="1:11" ht="14.4" customHeight="1" x14ac:dyDescent="0.3">
      <c r="A676" s="660" t="s">
        <v>579</v>
      </c>
      <c r="B676" s="661" t="s">
        <v>580</v>
      </c>
      <c r="C676" s="662" t="s">
        <v>596</v>
      </c>
      <c r="D676" s="663" t="s">
        <v>2849</v>
      </c>
      <c r="E676" s="662" t="s">
        <v>6126</v>
      </c>
      <c r="F676" s="663" t="s">
        <v>6127</v>
      </c>
      <c r="G676" s="662" t="s">
        <v>5452</v>
      </c>
      <c r="H676" s="662" t="s">
        <v>5453</v>
      </c>
      <c r="I676" s="664">
        <v>699.38</v>
      </c>
      <c r="J676" s="664">
        <v>30</v>
      </c>
      <c r="K676" s="665">
        <v>20981.4</v>
      </c>
    </row>
    <row r="677" spans="1:11" ht="14.4" customHeight="1" x14ac:dyDescent="0.3">
      <c r="A677" s="660" t="s">
        <v>579</v>
      </c>
      <c r="B677" s="661" t="s">
        <v>580</v>
      </c>
      <c r="C677" s="662" t="s">
        <v>596</v>
      </c>
      <c r="D677" s="663" t="s">
        <v>2849</v>
      </c>
      <c r="E677" s="662" t="s">
        <v>6126</v>
      </c>
      <c r="F677" s="663" t="s">
        <v>6127</v>
      </c>
      <c r="G677" s="662" t="s">
        <v>5454</v>
      </c>
      <c r="H677" s="662" t="s">
        <v>5455</v>
      </c>
      <c r="I677" s="664">
        <v>1500.4</v>
      </c>
      <c r="J677" s="664">
        <v>1</v>
      </c>
      <c r="K677" s="665">
        <v>1500.4</v>
      </c>
    </row>
    <row r="678" spans="1:11" ht="14.4" customHeight="1" x14ac:dyDescent="0.3">
      <c r="A678" s="660" t="s">
        <v>579</v>
      </c>
      <c r="B678" s="661" t="s">
        <v>580</v>
      </c>
      <c r="C678" s="662" t="s">
        <v>596</v>
      </c>
      <c r="D678" s="663" t="s">
        <v>2849</v>
      </c>
      <c r="E678" s="662" t="s">
        <v>6126</v>
      </c>
      <c r="F678" s="663" t="s">
        <v>6127</v>
      </c>
      <c r="G678" s="662" t="s">
        <v>4973</v>
      </c>
      <c r="H678" s="662" t="s">
        <v>4974</v>
      </c>
      <c r="I678" s="664">
        <v>2.7800000000000002</v>
      </c>
      <c r="J678" s="664">
        <v>3000</v>
      </c>
      <c r="K678" s="665">
        <v>8340</v>
      </c>
    </row>
    <row r="679" spans="1:11" ht="14.4" customHeight="1" x14ac:dyDescent="0.3">
      <c r="A679" s="660" t="s">
        <v>579</v>
      </c>
      <c r="B679" s="661" t="s">
        <v>580</v>
      </c>
      <c r="C679" s="662" t="s">
        <v>596</v>
      </c>
      <c r="D679" s="663" t="s">
        <v>2849</v>
      </c>
      <c r="E679" s="662" t="s">
        <v>6126</v>
      </c>
      <c r="F679" s="663" t="s">
        <v>6127</v>
      </c>
      <c r="G679" s="662" t="s">
        <v>5456</v>
      </c>
      <c r="H679" s="662" t="s">
        <v>5457</v>
      </c>
      <c r="I679" s="664">
        <v>140.12</v>
      </c>
      <c r="J679" s="664">
        <v>160</v>
      </c>
      <c r="K679" s="665">
        <v>22418.880000000001</v>
      </c>
    </row>
    <row r="680" spans="1:11" ht="14.4" customHeight="1" x14ac:dyDescent="0.3">
      <c r="A680" s="660" t="s">
        <v>579</v>
      </c>
      <c r="B680" s="661" t="s">
        <v>580</v>
      </c>
      <c r="C680" s="662" t="s">
        <v>596</v>
      </c>
      <c r="D680" s="663" t="s">
        <v>2849</v>
      </c>
      <c r="E680" s="662" t="s">
        <v>6126</v>
      </c>
      <c r="F680" s="663" t="s">
        <v>6127</v>
      </c>
      <c r="G680" s="662" t="s">
        <v>5458</v>
      </c>
      <c r="H680" s="662" t="s">
        <v>5459</v>
      </c>
      <c r="I680" s="664">
        <v>824.0100000000001</v>
      </c>
      <c r="J680" s="664">
        <v>110</v>
      </c>
      <c r="K680" s="665">
        <v>90641.099999999991</v>
      </c>
    </row>
    <row r="681" spans="1:11" ht="14.4" customHeight="1" x14ac:dyDescent="0.3">
      <c r="A681" s="660" t="s">
        <v>579</v>
      </c>
      <c r="B681" s="661" t="s">
        <v>580</v>
      </c>
      <c r="C681" s="662" t="s">
        <v>596</v>
      </c>
      <c r="D681" s="663" t="s">
        <v>2849</v>
      </c>
      <c r="E681" s="662" t="s">
        <v>6126</v>
      </c>
      <c r="F681" s="663" t="s">
        <v>6127</v>
      </c>
      <c r="G681" s="662" t="s">
        <v>5460</v>
      </c>
      <c r="H681" s="662" t="s">
        <v>5461</v>
      </c>
      <c r="I681" s="664">
        <v>699.38</v>
      </c>
      <c r="J681" s="664">
        <v>30</v>
      </c>
      <c r="K681" s="665">
        <v>20981.4</v>
      </c>
    </row>
    <row r="682" spans="1:11" ht="14.4" customHeight="1" x14ac:dyDescent="0.3">
      <c r="A682" s="660" t="s">
        <v>579</v>
      </c>
      <c r="B682" s="661" t="s">
        <v>580</v>
      </c>
      <c r="C682" s="662" t="s">
        <v>596</v>
      </c>
      <c r="D682" s="663" t="s">
        <v>2849</v>
      </c>
      <c r="E682" s="662" t="s">
        <v>6126</v>
      </c>
      <c r="F682" s="663" t="s">
        <v>6127</v>
      </c>
      <c r="G682" s="662" t="s">
        <v>5462</v>
      </c>
      <c r="H682" s="662" t="s">
        <v>5463</v>
      </c>
      <c r="I682" s="664">
        <v>156.19999999999999</v>
      </c>
      <c r="J682" s="664">
        <v>400</v>
      </c>
      <c r="K682" s="665">
        <v>62479.799999999996</v>
      </c>
    </row>
    <row r="683" spans="1:11" ht="14.4" customHeight="1" x14ac:dyDescent="0.3">
      <c r="A683" s="660" t="s">
        <v>579</v>
      </c>
      <c r="B683" s="661" t="s">
        <v>580</v>
      </c>
      <c r="C683" s="662" t="s">
        <v>596</v>
      </c>
      <c r="D683" s="663" t="s">
        <v>2849</v>
      </c>
      <c r="E683" s="662" t="s">
        <v>6126</v>
      </c>
      <c r="F683" s="663" t="s">
        <v>6127</v>
      </c>
      <c r="G683" s="662" t="s">
        <v>5082</v>
      </c>
      <c r="H683" s="662" t="s">
        <v>5083</v>
      </c>
      <c r="I683" s="664">
        <v>114.41999999999999</v>
      </c>
      <c r="J683" s="664">
        <v>350</v>
      </c>
      <c r="K683" s="665">
        <v>40046.320000000007</v>
      </c>
    </row>
    <row r="684" spans="1:11" ht="14.4" customHeight="1" x14ac:dyDescent="0.3">
      <c r="A684" s="660" t="s">
        <v>579</v>
      </c>
      <c r="B684" s="661" t="s">
        <v>580</v>
      </c>
      <c r="C684" s="662" t="s">
        <v>596</v>
      </c>
      <c r="D684" s="663" t="s">
        <v>2849</v>
      </c>
      <c r="E684" s="662" t="s">
        <v>6126</v>
      </c>
      <c r="F684" s="663" t="s">
        <v>6127</v>
      </c>
      <c r="G684" s="662" t="s">
        <v>5082</v>
      </c>
      <c r="H684" s="662" t="s">
        <v>5084</v>
      </c>
      <c r="I684" s="664">
        <v>108.92999999999999</v>
      </c>
      <c r="J684" s="664">
        <v>320</v>
      </c>
      <c r="K684" s="665">
        <v>34555.65</v>
      </c>
    </row>
    <row r="685" spans="1:11" ht="14.4" customHeight="1" x14ac:dyDescent="0.3">
      <c r="A685" s="660" t="s">
        <v>579</v>
      </c>
      <c r="B685" s="661" t="s">
        <v>580</v>
      </c>
      <c r="C685" s="662" t="s">
        <v>596</v>
      </c>
      <c r="D685" s="663" t="s">
        <v>2849</v>
      </c>
      <c r="E685" s="662" t="s">
        <v>6126</v>
      </c>
      <c r="F685" s="663" t="s">
        <v>6127</v>
      </c>
      <c r="G685" s="662" t="s">
        <v>5464</v>
      </c>
      <c r="H685" s="662" t="s">
        <v>5465</v>
      </c>
      <c r="I685" s="664">
        <v>1500.4</v>
      </c>
      <c r="J685" s="664">
        <v>1</v>
      </c>
      <c r="K685" s="665">
        <v>1500.4</v>
      </c>
    </row>
    <row r="686" spans="1:11" ht="14.4" customHeight="1" x14ac:dyDescent="0.3">
      <c r="A686" s="660" t="s">
        <v>579</v>
      </c>
      <c r="B686" s="661" t="s">
        <v>580</v>
      </c>
      <c r="C686" s="662" t="s">
        <v>596</v>
      </c>
      <c r="D686" s="663" t="s">
        <v>2849</v>
      </c>
      <c r="E686" s="662" t="s">
        <v>6126</v>
      </c>
      <c r="F686" s="663" t="s">
        <v>6127</v>
      </c>
      <c r="G686" s="662" t="s">
        <v>5466</v>
      </c>
      <c r="H686" s="662" t="s">
        <v>5467</v>
      </c>
      <c r="I686" s="664">
        <v>1500.4</v>
      </c>
      <c r="J686" s="664">
        <v>3</v>
      </c>
      <c r="K686" s="665">
        <v>4501.2</v>
      </c>
    </row>
    <row r="687" spans="1:11" ht="14.4" customHeight="1" x14ac:dyDescent="0.3">
      <c r="A687" s="660" t="s">
        <v>579</v>
      </c>
      <c r="B687" s="661" t="s">
        <v>580</v>
      </c>
      <c r="C687" s="662" t="s">
        <v>596</v>
      </c>
      <c r="D687" s="663" t="s">
        <v>2849</v>
      </c>
      <c r="E687" s="662" t="s">
        <v>6126</v>
      </c>
      <c r="F687" s="663" t="s">
        <v>6127</v>
      </c>
      <c r="G687" s="662" t="s">
        <v>5468</v>
      </c>
      <c r="H687" s="662" t="s">
        <v>5469</v>
      </c>
      <c r="I687" s="664">
        <v>34</v>
      </c>
      <c r="J687" s="664">
        <v>500</v>
      </c>
      <c r="K687" s="665">
        <v>17000</v>
      </c>
    </row>
    <row r="688" spans="1:11" ht="14.4" customHeight="1" x14ac:dyDescent="0.3">
      <c r="A688" s="660" t="s">
        <v>579</v>
      </c>
      <c r="B688" s="661" t="s">
        <v>580</v>
      </c>
      <c r="C688" s="662" t="s">
        <v>596</v>
      </c>
      <c r="D688" s="663" t="s">
        <v>2849</v>
      </c>
      <c r="E688" s="662" t="s">
        <v>6126</v>
      </c>
      <c r="F688" s="663" t="s">
        <v>6127</v>
      </c>
      <c r="G688" s="662" t="s">
        <v>5470</v>
      </c>
      <c r="H688" s="662" t="s">
        <v>5471</v>
      </c>
      <c r="I688" s="664">
        <v>9.3616666666666664</v>
      </c>
      <c r="J688" s="664">
        <v>340</v>
      </c>
      <c r="K688" s="665">
        <v>3190.7999999999997</v>
      </c>
    </row>
    <row r="689" spans="1:11" ht="14.4" customHeight="1" x14ac:dyDescent="0.3">
      <c r="A689" s="660" t="s">
        <v>579</v>
      </c>
      <c r="B689" s="661" t="s">
        <v>580</v>
      </c>
      <c r="C689" s="662" t="s">
        <v>596</v>
      </c>
      <c r="D689" s="663" t="s">
        <v>2849</v>
      </c>
      <c r="E689" s="662" t="s">
        <v>6126</v>
      </c>
      <c r="F689" s="663" t="s">
        <v>6127</v>
      </c>
      <c r="G689" s="662" t="s">
        <v>5470</v>
      </c>
      <c r="H689" s="662" t="s">
        <v>5472</v>
      </c>
      <c r="I689" s="664">
        <v>9.6819999999999986</v>
      </c>
      <c r="J689" s="664">
        <v>320</v>
      </c>
      <c r="K689" s="665">
        <v>3098.2</v>
      </c>
    </row>
    <row r="690" spans="1:11" ht="14.4" customHeight="1" x14ac:dyDescent="0.3">
      <c r="A690" s="660" t="s">
        <v>579</v>
      </c>
      <c r="B690" s="661" t="s">
        <v>580</v>
      </c>
      <c r="C690" s="662" t="s">
        <v>596</v>
      </c>
      <c r="D690" s="663" t="s">
        <v>2849</v>
      </c>
      <c r="E690" s="662" t="s">
        <v>6126</v>
      </c>
      <c r="F690" s="663" t="s">
        <v>6127</v>
      </c>
      <c r="G690" s="662" t="s">
        <v>4757</v>
      </c>
      <c r="H690" s="662" t="s">
        <v>4758</v>
      </c>
      <c r="I690" s="664">
        <v>26.012727272727272</v>
      </c>
      <c r="J690" s="664">
        <v>800</v>
      </c>
      <c r="K690" s="665">
        <v>20810.8</v>
      </c>
    </row>
    <row r="691" spans="1:11" ht="14.4" customHeight="1" x14ac:dyDescent="0.3">
      <c r="A691" s="660" t="s">
        <v>579</v>
      </c>
      <c r="B691" s="661" t="s">
        <v>580</v>
      </c>
      <c r="C691" s="662" t="s">
        <v>596</v>
      </c>
      <c r="D691" s="663" t="s">
        <v>2849</v>
      </c>
      <c r="E691" s="662" t="s">
        <v>6126</v>
      </c>
      <c r="F691" s="663" t="s">
        <v>6127</v>
      </c>
      <c r="G691" s="662" t="s">
        <v>4759</v>
      </c>
      <c r="H691" s="662" t="s">
        <v>4760</v>
      </c>
      <c r="I691" s="664">
        <v>26.015454545454542</v>
      </c>
      <c r="J691" s="664">
        <v>825</v>
      </c>
      <c r="K691" s="665">
        <v>21463.1</v>
      </c>
    </row>
    <row r="692" spans="1:11" ht="14.4" customHeight="1" x14ac:dyDescent="0.3">
      <c r="A692" s="660" t="s">
        <v>579</v>
      </c>
      <c r="B692" s="661" t="s">
        <v>580</v>
      </c>
      <c r="C692" s="662" t="s">
        <v>596</v>
      </c>
      <c r="D692" s="663" t="s">
        <v>2849</v>
      </c>
      <c r="E692" s="662" t="s">
        <v>6126</v>
      </c>
      <c r="F692" s="663" t="s">
        <v>6127</v>
      </c>
      <c r="G692" s="662" t="s">
        <v>4763</v>
      </c>
      <c r="H692" s="662" t="s">
        <v>4764</v>
      </c>
      <c r="I692" s="664">
        <v>23.4725</v>
      </c>
      <c r="J692" s="664">
        <v>150</v>
      </c>
      <c r="K692" s="665">
        <v>3521.1</v>
      </c>
    </row>
    <row r="693" spans="1:11" ht="14.4" customHeight="1" x14ac:dyDescent="0.3">
      <c r="A693" s="660" t="s">
        <v>579</v>
      </c>
      <c r="B693" s="661" t="s">
        <v>580</v>
      </c>
      <c r="C693" s="662" t="s">
        <v>596</v>
      </c>
      <c r="D693" s="663" t="s">
        <v>2849</v>
      </c>
      <c r="E693" s="662" t="s">
        <v>6126</v>
      </c>
      <c r="F693" s="663" t="s">
        <v>6127</v>
      </c>
      <c r="G693" s="662" t="s">
        <v>4779</v>
      </c>
      <c r="H693" s="662" t="s">
        <v>4780</v>
      </c>
      <c r="I693" s="664">
        <v>4.2333333333333334</v>
      </c>
      <c r="J693" s="664">
        <v>100</v>
      </c>
      <c r="K693" s="665">
        <v>423.5</v>
      </c>
    </row>
    <row r="694" spans="1:11" ht="14.4" customHeight="1" x14ac:dyDescent="0.3">
      <c r="A694" s="660" t="s">
        <v>579</v>
      </c>
      <c r="B694" s="661" t="s">
        <v>580</v>
      </c>
      <c r="C694" s="662" t="s">
        <v>596</v>
      </c>
      <c r="D694" s="663" t="s">
        <v>2849</v>
      </c>
      <c r="E694" s="662" t="s">
        <v>6126</v>
      </c>
      <c r="F694" s="663" t="s">
        <v>6127</v>
      </c>
      <c r="G694" s="662" t="s">
        <v>4783</v>
      </c>
      <c r="H694" s="662" t="s">
        <v>4784</v>
      </c>
      <c r="I694" s="664">
        <v>7.1587499999999995</v>
      </c>
      <c r="J694" s="664">
        <v>800</v>
      </c>
      <c r="K694" s="665">
        <v>5725.3099999999995</v>
      </c>
    </row>
    <row r="695" spans="1:11" ht="14.4" customHeight="1" x14ac:dyDescent="0.3">
      <c r="A695" s="660" t="s">
        <v>579</v>
      </c>
      <c r="B695" s="661" t="s">
        <v>580</v>
      </c>
      <c r="C695" s="662" t="s">
        <v>596</v>
      </c>
      <c r="D695" s="663" t="s">
        <v>2849</v>
      </c>
      <c r="E695" s="662" t="s">
        <v>6126</v>
      </c>
      <c r="F695" s="663" t="s">
        <v>6127</v>
      </c>
      <c r="G695" s="662" t="s">
        <v>5473</v>
      </c>
      <c r="H695" s="662" t="s">
        <v>5474</v>
      </c>
      <c r="I695" s="664">
        <v>33.880000000000003</v>
      </c>
      <c r="J695" s="664">
        <v>2</v>
      </c>
      <c r="K695" s="665">
        <v>67.760000000000005</v>
      </c>
    </row>
    <row r="696" spans="1:11" ht="14.4" customHeight="1" x14ac:dyDescent="0.3">
      <c r="A696" s="660" t="s">
        <v>579</v>
      </c>
      <c r="B696" s="661" t="s">
        <v>580</v>
      </c>
      <c r="C696" s="662" t="s">
        <v>596</v>
      </c>
      <c r="D696" s="663" t="s">
        <v>2849</v>
      </c>
      <c r="E696" s="662" t="s">
        <v>6126</v>
      </c>
      <c r="F696" s="663" t="s">
        <v>6127</v>
      </c>
      <c r="G696" s="662" t="s">
        <v>5091</v>
      </c>
      <c r="H696" s="662" t="s">
        <v>5092</v>
      </c>
      <c r="I696" s="664">
        <v>878.45999999999992</v>
      </c>
      <c r="J696" s="664">
        <v>130</v>
      </c>
      <c r="K696" s="665">
        <v>114199.80000000003</v>
      </c>
    </row>
    <row r="697" spans="1:11" ht="14.4" customHeight="1" x14ac:dyDescent="0.3">
      <c r="A697" s="660" t="s">
        <v>579</v>
      </c>
      <c r="B697" s="661" t="s">
        <v>580</v>
      </c>
      <c r="C697" s="662" t="s">
        <v>596</v>
      </c>
      <c r="D697" s="663" t="s">
        <v>2849</v>
      </c>
      <c r="E697" s="662" t="s">
        <v>6126</v>
      </c>
      <c r="F697" s="663" t="s">
        <v>6127</v>
      </c>
      <c r="G697" s="662" t="s">
        <v>5475</v>
      </c>
      <c r="H697" s="662" t="s">
        <v>5476</v>
      </c>
      <c r="I697" s="664">
        <v>667.17</v>
      </c>
      <c r="J697" s="664">
        <v>288</v>
      </c>
      <c r="K697" s="665">
        <v>192144.31999999998</v>
      </c>
    </row>
    <row r="698" spans="1:11" ht="14.4" customHeight="1" x14ac:dyDescent="0.3">
      <c r="A698" s="660" t="s">
        <v>579</v>
      </c>
      <c r="B698" s="661" t="s">
        <v>580</v>
      </c>
      <c r="C698" s="662" t="s">
        <v>596</v>
      </c>
      <c r="D698" s="663" t="s">
        <v>2849</v>
      </c>
      <c r="E698" s="662" t="s">
        <v>6126</v>
      </c>
      <c r="F698" s="663" t="s">
        <v>6127</v>
      </c>
      <c r="G698" s="662" t="s">
        <v>5477</v>
      </c>
      <c r="H698" s="662" t="s">
        <v>5478</v>
      </c>
      <c r="I698" s="664">
        <v>149.55999999999997</v>
      </c>
      <c r="J698" s="664">
        <v>384</v>
      </c>
      <c r="K698" s="665">
        <v>57430.080000000009</v>
      </c>
    </row>
    <row r="699" spans="1:11" ht="14.4" customHeight="1" x14ac:dyDescent="0.3">
      <c r="A699" s="660" t="s">
        <v>579</v>
      </c>
      <c r="B699" s="661" t="s">
        <v>580</v>
      </c>
      <c r="C699" s="662" t="s">
        <v>596</v>
      </c>
      <c r="D699" s="663" t="s">
        <v>2849</v>
      </c>
      <c r="E699" s="662" t="s">
        <v>6126</v>
      </c>
      <c r="F699" s="663" t="s">
        <v>6127</v>
      </c>
      <c r="G699" s="662" t="s">
        <v>5479</v>
      </c>
      <c r="H699" s="662" t="s">
        <v>5480</v>
      </c>
      <c r="I699" s="664">
        <v>653.4</v>
      </c>
      <c r="J699" s="664">
        <v>20</v>
      </c>
      <c r="K699" s="665">
        <v>13068</v>
      </c>
    </row>
    <row r="700" spans="1:11" ht="14.4" customHeight="1" x14ac:dyDescent="0.3">
      <c r="A700" s="660" t="s">
        <v>579</v>
      </c>
      <c r="B700" s="661" t="s">
        <v>580</v>
      </c>
      <c r="C700" s="662" t="s">
        <v>596</v>
      </c>
      <c r="D700" s="663" t="s">
        <v>2849</v>
      </c>
      <c r="E700" s="662" t="s">
        <v>6126</v>
      </c>
      <c r="F700" s="663" t="s">
        <v>6127</v>
      </c>
      <c r="G700" s="662" t="s">
        <v>5095</v>
      </c>
      <c r="H700" s="662" t="s">
        <v>5096</v>
      </c>
      <c r="I700" s="664">
        <v>1249.6600000000001</v>
      </c>
      <c r="J700" s="664">
        <v>24</v>
      </c>
      <c r="K700" s="665">
        <v>29991.93</v>
      </c>
    </row>
    <row r="701" spans="1:11" ht="14.4" customHeight="1" x14ac:dyDescent="0.3">
      <c r="A701" s="660" t="s">
        <v>579</v>
      </c>
      <c r="B701" s="661" t="s">
        <v>580</v>
      </c>
      <c r="C701" s="662" t="s">
        <v>596</v>
      </c>
      <c r="D701" s="663" t="s">
        <v>2849</v>
      </c>
      <c r="E701" s="662" t="s">
        <v>6126</v>
      </c>
      <c r="F701" s="663" t="s">
        <v>6127</v>
      </c>
      <c r="G701" s="662" t="s">
        <v>5095</v>
      </c>
      <c r="H701" s="662" t="s">
        <v>5097</v>
      </c>
      <c r="I701" s="664">
        <v>1249.6619999999998</v>
      </c>
      <c r="J701" s="664">
        <v>90</v>
      </c>
      <c r="K701" s="665">
        <v>112469.64</v>
      </c>
    </row>
    <row r="702" spans="1:11" ht="14.4" customHeight="1" x14ac:dyDescent="0.3">
      <c r="A702" s="660" t="s">
        <v>579</v>
      </c>
      <c r="B702" s="661" t="s">
        <v>580</v>
      </c>
      <c r="C702" s="662" t="s">
        <v>596</v>
      </c>
      <c r="D702" s="663" t="s">
        <v>2849</v>
      </c>
      <c r="E702" s="662" t="s">
        <v>6126</v>
      </c>
      <c r="F702" s="663" t="s">
        <v>6127</v>
      </c>
      <c r="G702" s="662" t="s">
        <v>4793</v>
      </c>
      <c r="H702" s="662" t="s">
        <v>4794</v>
      </c>
      <c r="I702" s="664">
        <v>510.61999999999995</v>
      </c>
      <c r="J702" s="664">
        <v>179</v>
      </c>
      <c r="K702" s="665">
        <v>91476.1</v>
      </c>
    </row>
    <row r="703" spans="1:11" ht="14.4" customHeight="1" x14ac:dyDescent="0.3">
      <c r="A703" s="660" t="s">
        <v>579</v>
      </c>
      <c r="B703" s="661" t="s">
        <v>580</v>
      </c>
      <c r="C703" s="662" t="s">
        <v>596</v>
      </c>
      <c r="D703" s="663" t="s">
        <v>2849</v>
      </c>
      <c r="E703" s="662" t="s">
        <v>6126</v>
      </c>
      <c r="F703" s="663" t="s">
        <v>6127</v>
      </c>
      <c r="G703" s="662" t="s">
        <v>5481</v>
      </c>
      <c r="H703" s="662" t="s">
        <v>5482</v>
      </c>
      <c r="I703" s="664">
        <v>379.49</v>
      </c>
      <c r="J703" s="664">
        <v>1</v>
      </c>
      <c r="K703" s="665">
        <v>379.49</v>
      </c>
    </row>
    <row r="704" spans="1:11" ht="14.4" customHeight="1" x14ac:dyDescent="0.3">
      <c r="A704" s="660" t="s">
        <v>579</v>
      </c>
      <c r="B704" s="661" t="s">
        <v>580</v>
      </c>
      <c r="C704" s="662" t="s">
        <v>596</v>
      </c>
      <c r="D704" s="663" t="s">
        <v>2849</v>
      </c>
      <c r="E704" s="662" t="s">
        <v>6126</v>
      </c>
      <c r="F704" s="663" t="s">
        <v>6127</v>
      </c>
      <c r="G704" s="662" t="s">
        <v>4795</v>
      </c>
      <c r="H704" s="662" t="s">
        <v>4797</v>
      </c>
      <c r="I704" s="664">
        <v>220.22</v>
      </c>
      <c r="J704" s="664">
        <v>20</v>
      </c>
      <c r="K704" s="665">
        <v>4404.3999999999996</v>
      </c>
    </row>
    <row r="705" spans="1:11" ht="14.4" customHeight="1" x14ac:dyDescent="0.3">
      <c r="A705" s="660" t="s">
        <v>579</v>
      </c>
      <c r="B705" s="661" t="s">
        <v>580</v>
      </c>
      <c r="C705" s="662" t="s">
        <v>596</v>
      </c>
      <c r="D705" s="663" t="s">
        <v>2849</v>
      </c>
      <c r="E705" s="662" t="s">
        <v>6126</v>
      </c>
      <c r="F705" s="663" t="s">
        <v>6127</v>
      </c>
      <c r="G705" s="662" t="s">
        <v>5100</v>
      </c>
      <c r="H705" s="662" t="s">
        <v>5101</v>
      </c>
      <c r="I705" s="664">
        <v>22.191818181818181</v>
      </c>
      <c r="J705" s="664">
        <v>650</v>
      </c>
      <c r="K705" s="665">
        <v>14328.04</v>
      </c>
    </row>
    <row r="706" spans="1:11" ht="14.4" customHeight="1" x14ac:dyDescent="0.3">
      <c r="A706" s="660" t="s">
        <v>579</v>
      </c>
      <c r="B706" s="661" t="s">
        <v>580</v>
      </c>
      <c r="C706" s="662" t="s">
        <v>596</v>
      </c>
      <c r="D706" s="663" t="s">
        <v>2849</v>
      </c>
      <c r="E706" s="662" t="s">
        <v>6126</v>
      </c>
      <c r="F706" s="663" t="s">
        <v>6127</v>
      </c>
      <c r="G706" s="662" t="s">
        <v>5483</v>
      </c>
      <c r="H706" s="662" t="s">
        <v>5484</v>
      </c>
      <c r="I706" s="664">
        <v>699.38</v>
      </c>
      <c r="J706" s="664">
        <v>40</v>
      </c>
      <c r="K706" s="665">
        <v>27975.200000000001</v>
      </c>
    </row>
    <row r="707" spans="1:11" ht="14.4" customHeight="1" x14ac:dyDescent="0.3">
      <c r="A707" s="660" t="s">
        <v>579</v>
      </c>
      <c r="B707" s="661" t="s">
        <v>580</v>
      </c>
      <c r="C707" s="662" t="s">
        <v>596</v>
      </c>
      <c r="D707" s="663" t="s">
        <v>2849</v>
      </c>
      <c r="E707" s="662" t="s">
        <v>6126</v>
      </c>
      <c r="F707" s="663" t="s">
        <v>6127</v>
      </c>
      <c r="G707" s="662" t="s">
        <v>5485</v>
      </c>
      <c r="H707" s="662" t="s">
        <v>5486</v>
      </c>
      <c r="I707" s="664">
        <v>11.13</v>
      </c>
      <c r="J707" s="664">
        <v>50</v>
      </c>
      <c r="K707" s="665">
        <v>556.6</v>
      </c>
    </row>
    <row r="708" spans="1:11" ht="14.4" customHeight="1" x14ac:dyDescent="0.3">
      <c r="A708" s="660" t="s">
        <v>579</v>
      </c>
      <c r="B708" s="661" t="s">
        <v>580</v>
      </c>
      <c r="C708" s="662" t="s">
        <v>596</v>
      </c>
      <c r="D708" s="663" t="s">
        <v>2849</v>
      </c>
      <c r="E708" s="662" t="s">
        <v>6126</v>
      </c>
      <c r="F708" s="663" t="s">
        <v>6127</v>
      </c>
      <c r="G708" s="662" t="s">
        <v>5487</v>
      </c>
      <c r="H708" s="662" t="s">
        <v>5488</v>
      </c>
      <c r="I708" s="664">
        <v>23.56</v>
      </c>
      <c r="J708" s="664">
        <v>12</v>
      </c>
      <c r="K708" s="665">
        <v>282.77</v>
      </c>
    </row>
    <row r="709" spans="1:11" ht="14.4" customHeight="1" x14ac:dyDescent="0.3">
      <c r="A709" s="660" t="s">
        <v>579</v>
      </c>
      <c r="B709" s="661" t="s">
        <v>580</v>
      </c>
      <c r="C709" s="662" t="s">
        <v>596</v>
      </c>
      <c r="D709" s="663" t="s">
        <v>2849</v>
      </c>
      <c r="E709" s="662" t="s">
        <v>6126</v>
      </c>
      <c r="F709" s="663" t="s">
        <v>6127</v>
      </c>
      <c r="G709" s="662" t="s">
        <v>5489</v>
      </c>
      <c r="H709" s="662" t="s">
        <v>5490</v>
      </c>
      <c r="I709" s="664">
        <v>21.78</v>
      </c>
      <c r="J709" s="664">
        <v>12</v>
      </c>
      <c r="K709" s="665">
        <v>261.36</v>
      </c>
    </row>
    <row r="710" spans="1:11" ht="14.4" customHeight="1" x14ac:dyDescent="0.3">
      <c r="A710" s="660" t="s">
        <v>579</v>
      </c>
      <c r="B710" s="661" t="s">
        <v>580</v>
      </c>
      <c r="C710" s="662" t="s">
        <v>596</v>
      </c>
      <c r="D710" s="663" t="s">
        <v>2849</v>
      </c>
      <c r="E710" s="662" t="s">
        <v>6126</v>
      </c>
      <c r="F710" s="663" t="s">
        <v>6127</v>
      </c>
      <c r="G710" s="662" t="s">
        <v>4804</v>
      </c>
      <c r="H710" s="662" t="s">
        <v>4805</v>
      </c>
      <c r="I710" s="664">
        <v>2.9033333333333338</v>
      </c>
      <c r="J710" s="664">
        <v>300</v>
      </c>
      <c r="K710" s="665">
        <v>871</v>
      </c>
    </row>
    <row r="711" spans="1:11" ht="14.4" customHeight="1" x14ac:dyDescent="0.3">
      <c r="A711" s="660" t="s">
        <v>579</v>
      </c>
      <c r="B711" s="661" t="s">
        <v>580</v>
      </c>
      <c r="C711" s="662" t="s">
        <v>596</v>
      </c>
      <c r="D711" s="663" t="s">
        <v>2849</v>
      </c>
      <c r="E711" s="662" t="s">
        <v>6126</v>
      </c>
      <c r="F711" s="663" t="s">
        <v>6127</v>
      </c>
      <c r="G711" s="662" t="s">
        <v>5491</v>
      </c>
      <c r="H711" s="662" t="s">
        <v>5492</v>
      </c>
      <c r="I711" s="664">
        <v>2.9024999999999999</v>
      </c>
      <c r="J711" s="664">
        <v>400</v>
      </c>
      <c r="K711" s="665">
        <v>1161</v>
      </c>
    </row>
    <row r="712" spans="1:11" ht="14.4" customHeight="1" x14ac:dyDescent="0.3">
      <c r="A712" s="660" t="s">
        <v>579</v>
      </c>
      <c r="B712" s="661" t="s">
        <v>580</v>
      </c>
      <c r="C712" s="662" t="s">
        <v>596</v>
      </c>
      <c r="D712" s="663" t="s">
        <v>2849</v>
      </c>
      <c r="E712" s="662" t="s">
        <v>6126</v>
      </c>
      <c r="F712" s="663" t="s">
        <v>6127</v>
      </c>
      <c r="G712" s="662" t="s">
        <v>4806</v>
      </c>
      <c r="H712" s="662" t="s">
        <v>4807</v>
      </c>
      <c r="I712" s="664">
        <v>193.85</v>
      </c>
      <c r="J712" s="664">
        <v>1</v>
      </c>
      <c r="K712" s="665">
        <v>193.85</v>
      </c>
    </row>
    <row r="713" spans="1:11" ht="14.4" customHeight="1" x14ac:dyDescent="0.3">
      <c r="A713" s="660" t="s">
        <v>579</v>
      </c>
      <c r="B713" s="661" t="s">
        <v>580</v>
      </c>
      <c r="C713" s="662" t="s">
        <v>596</v>
      </c>
      <c r="D713" s="663" t="s">
        <v>2849</v>
      </c>
      <c r="E713" s="662" t="s">
        <v>6126</v>
      </c>
      <c r="F713" s="663" t="s">
        <v>6127</v>
      </c>
      <c r="G713" s="662" t="s">
        <v>5120</v>
      </c>
      <c r="H713" s="662" t="s">
        <v>5121</v>
      </c>
      <c r="I713" s="664">
        <v>636.37666666666667</v>
      </c>
      <c r="J713" s="664">
        <v>3</v>
      </c>
      <c r="K713" s="665">
        <v>1909.13</v>
      </c>
    </row>
    <row r="714" spans="1:11" ht="14.4" customHeight="1" x14ac:dyDescent="0.3">
      <c r="A714" s="660" t="s">
        <v>579</v>
      </c>
      <c r="B714" s="661" t="s">
        <v>580</v>
      </c>
      <c r="C714" s="662" t="s">
        <v>596</v>
      </c>
      <c r="D714" s="663" t="s">
        <v>2849</v>
      </c>
      <c r="E714" s="662" t="s">
        <v>6126</v>
      </c>
      <c r="F714" s="663" t="s">
        <v>6127</v>
      </c>
      <c r="G714" s="662" t="s">
        <v>4812</v>
      </c>
      <c r="H714" s="662" t="s">
        <v>4813</v>
      </c>
      <c r="I714" s="664">
        <v>727.58230769230772</v>
      </c>
      <c r="J714" s="664">
        <v>440</v>
      </c>
      <c r="K714" s="665">
        <v>319372.24</v>
      </c>
    </row>
    <row r="715" spans="1:11" ht="14.4" customHeight="1" x14ac:dyDescent="0.3">
      <c r="A715" s="660" t="s">
        <v>579</v>
      </c>
      <c r="B715" s="661" t="s">
        <v>580</v>
      </c>
      <c r="C715" s="662" t="s">
        <v>596</v>
      </c>
      <c r="D715" s="663" t="s">
        <v>2849</v>
      </c>
      <c r="E715" s="662" t="s">
        <v>6126</v>
      </c>
      <c r="F715" s="663" t="s">
        <v>6127</v>
      </c>
      <c r="G715" s="662" t="s">
        <v>4977</v>
      </c>
      <c r="H715" s="662" t="s">
        <v>4978</v>
      </c>
      <c r="I715" s="664">
        <v>17.98</v>
      </c>
      <c r="J715" s="664">
        <v>50</v>
      </c>
      <c r="K715" s="665">
        <v>899</v>
      </c>
    </row>
    <row r="716" spans="1:11" ht="14.4" customHeight="1" x14ac:dyDescent="0.3">
      <c r="A716" s="660" t="s">
        <v>579</v>
      </c>
      <c r="B716" s="661" t="s">
        <v>580</v>
      </c>
      <c r="C716" s="662" t="s">
        <v>596</v>
      </c>
      <c r="D716" s="663" t="s">
        <v>2849</v>
      </c>
      <c r="E716" s="662" t="s">
        <v>6126</v>
      </c>
      <c r="F716" s="663" t="s">
        <v>6127</v>
      </c>
      <c r="G716" s="662" t="s">
        <v>4814</v>
      </c>
      <c r="H716" s="662" t="s">
        <v>4815</v>
      </c>
      <c r="I716" s="664">
        <v>17.98</v>
      </c>
      <c r="J716" s="664">
        <v>50</v>
      </c>
      <c r="K716" s="665">
        <v>899</v>
      </c>
    </row>
    <row r="717" spans="1:11" ht="14.4" customHeight="1" x14ac:dyDescent="0.3">
      <c r="A717" s="660" t="s">
        <v>579</v>
      </c>
      <c r="B717" s="661" t="s">
        <v>580</v>
      </c>
      <c r="C717" s="662" t="s">
        <v>596</v>
      </c>
      <c r="D717" s="663" t="s">
        <v>2849</v>
      </c>
      <c r="E717" s="662" t="s">
        <v>6126</v>
      </c>
      <c r="F717" s="663" t="s">
        <v>6127</v>
      </c>
      <c r="G717" s="662" t="s">
        <v>5493</v>
      </c>
      <c r="H717" s="662" t="s">
        <v>5494</v>
      </c>
      <c r="I717" s="664">
        <v>11.973333333333334</v>
      </c>
      <c r="J717" s="664">
        <v>90</v>
      </c>
      <c r="K717" s="665">
        <v>1080.5</v>
      </c>
    </row>
    <row r="718" spans="1:11" ht="14.4" customHeight="1" x14ac:dyDescent="0.3">
      <c r="A718" s="660" t="s">
        <v>579</v>
      </c>
      <c r="B718" s="661" t="s">
        <v>580</v>
      </c>
      <c r="C718" s="662" t="s">
        <v>596</v>
      </c>
      <c r="D718" s="663" t="s">
        <v>2849</v>
      </c>
      <c r="E718" s="662" t="s">
        <v>6126</v>
      </c>
      <c r="F718" s="663" t="s">
        <v>6127</v>
      </c>
      <c r="G718" s="662" t="s">
        <v>5495</v>
      </c>
      <c r="H718" s="662" t="s">
        <v>5496</v>
      </c>
      <c r="I718" s="664">
        <v>17.98</v>
      </c>
      <c r="J718" s="664">
        <v>300</v>
      </c>
      <c r="K718" s="665">
        <v>5394.18</v>
      </c>
    </row>
    <row r="719" spans="1:11" ht="14.4" customHeight="1" x14ac:dyDescent="0.3">
      <c r="A719" s="660" t="s">
        <v>579</v>
      </c>
      <c r="B719" s="661" t="s">
        <v>580</v>
      </c>
      <c r="C719" s="662" t="s">
        <v>596</v>
      </c>
      <c r="D719" s="663" t="s">
        <v>2849</v>
      </c>
      <c r="E719" s="662" t="s">
        <v>6126</v>
      </c>
      <c r="F719" s="663" t="s">
        <v>6127</v>
      </c>
      <c r="G719" s="662" t="s">
        <v>5497</v>
      </c>
      <c r="H719" s="662" t="s">
        <v>5498</v>
      </c>
      <c r="I719" s="664">
        <v>17.98</v>
      </c>
      <c r="J719" s="664">
        <v>100</v>
      </c>
      <c r="K719" s="665">
        <v>1798</v>
      </c>
    </row>
    <row r="720" spans="1:11" ht="14.4" customHeight="1" x14ac:dyDescent="0.3">
      <c r="A720" s="660" t="s">
        <v>579</v>
      </c>
      <c r="B720" s="661" t="s">
        <v>580</v>
      </c>
      <c r="C720" s="662" t="s">
        <v>596</v>
      </c>
      <c r="D720" s="663" t="s">
        <v>2849</v>
      </c>
      <c r="E720" s="662" t="s">
        <v>6126</v>
      </c>
      <c r="F720" s="663" t="s">
        <v>6127</v>
      </c>
      <c r="G720" s="662" t="s">
        <v>5499</v>
      </c>
      <c r="H720" s="662" t="s">
        <v>5500</v>
      </c>
      <c r="I720" s="664">
        <v>115</v>
      </c>
      <c r="J720" s="664">
        <v>480</v>
      </c>
      <c r="K720" s="665">
        <v>55200</v>
      </c>
    </row>
    <row r="721" spans="1:11" ht="14.4" customHeight="1" x14ac:dyDescent="0.3">
      <c r="A721" s="660" t="s">
        <v>579</v>
      </c>
      <c r="B721" s="661" t="s">
        <v>580</v>
      </c>
      <c r="C721" s="662" t="s">
        <v>596</v>
      </c>
      <c r="D721" s="663" t="s">
        <v>2849</v>
      </c>
      <c r="E721" s="662" t="s">
        <v>6126</v>
      </c>
      <c r="F721" s="663" t="s">
        <v>6127</v>
      </c>
      <c r="G721" s="662" t="s">
        <v>4818</v>
      </c>
      <c r="H721" s="662" t="s">
        <v>4819</v>
      </c>
      <c r="I721" s="664">
        <v>15.00272727272727</v>
      </c>
      <c r="J721" s="664">
        <v>260</v>
      </c>
      <c r="K721" s="665">
        <v>3900.7</v>
      </c>
    </row>
    <row r="722" spans="1:11" ht="14.4" customHeight="1" x14ac:dyDescent="0.3">
      <c r="A722" s="660" t="s">
        <v>579</v>
      </c>
      <c r="B722" s="661" t="s">
        <v>580</v>
      </c>
      <c r="C722" s="662" t="s">
        <v>596</v>
      </c>
      <c r="D722" s="663" t="s">
        <v>2849</v>
      </c>
      <c r="E722" s="662" t="s">
        <v>6126</v>
      </c>
      <c r="F722" s="663" t="s">
        <v>6127</v>
      </c>
      <c r="G722" s="662" t="s">
        <v>5501</v>
      </c>
      <c r="H722" s="662" t="s">
        <v>5502</v>
      </c>
      <c r="I722" s="664">
        <v>17.98</v>
      </c>
      <c r="J722" s="664">
        <v>550</v>
      </c>
      <c r="K722" s="665">
        <v>9889.2699999999986</v>
      </c>
    </row>
    <row r="723" spans="1:11" ht="14.4" customHeight="1" x14ac:dyDescent="0.3">
      <c r="A723" s="660" t="s">
        <v>579</v>
      </c>
      <c r="B723" s="661" t="s">
        <v>580</v>
      </c>
      <c r="C723" s="662" t="s">
        <v>596</v>
      </c>
      <c r="D723" s="663" t="s">
        <v>2849</v>
      </c>
      <c r="E723" s="662" t="s">
        <v>6126</v>
      </c>
      <c r="F723" s="663" t="s">
        <v>6127</v>
      </c>
      <c r="G723" s="662" t="s">
        <v>5503</v>
      </c>
      <c r="H723" s="662" t="s">
        <v>5504</v>
      </c>
      <c r="I723" s="664">
        <v>214.80000000000004</v>
      </c>
      <c r="J723" s="664">
        <v>276</v>
      </c>
      <c r="K723" s="665">
        <v>59284.58</v>
      </c>
    </row>
    <row r="724" spans="1:11" ht="14.4" customHeight="1" x14ac:dyDescent="0.3">
      <c r="A724" s="660" t="s">
        <v>579</v>
      </c>
      <c r="B724" s="661" t="s">
        <v>580</v>
      </c>
      <c r="C724" s="662" t="s">
        <v>596</v>
      </c>
      <c r="D724" s="663" t="s">
        <v>2849</v>
      </c>
      <c r="E724" s="662" t="s">
        <v>6126</v>
      </c>
      <c r="F724" s="663" t="s">
        <v>6127</v>
      </c>
      <c r="G724" s="662" t="s">
        <v>4820</v>
      </c>
      <c r="H724" s="662" t="s">
        <v>4821</v>
      </c>
      <c r="I724" s="664">
        <v>12.105454545454542</v>
      </c>
      <c r="J724" s="664">
        <v>400</v>
      </c>
      <c r="K724" s="665">
        <v>4842.2</v>
      </c>
    </row>
    <row r="725" spans="1:11" ht="14.4" customHeight="1" x14ac:dyDescent="0.3">
      <c r="A725" s="660" t="s">
        <v>579</v>
      </c>
      <c r="B725" s="661" t="s">
        <v>580</v>
      </c>
      <c r="C725" s="662" t="s">
        <v>596</v>
      </c>
      <c r="D725" s="663" t="s">
        <v>2849</v>
      </c>
      <c r="E725" s="662" t="s">
        <v>6126</v>
      </c>
      <c r="F725" s="663" t="s">
        <v>6127</v>
      </c>
      <c r="G725" s="662" t="s">
        <v>5130</v>
      </c>
      <c r="H725" s="662" t="s">
        <v>5131</v>
      </c>
      <c r="I725" s="664">
        <v>32.897272727272721</v>
      </c>
      <c r="J725" s="664">
        <v>570</v>
      </c>
      <c r="K725" s="665">
        <v>18751.3</v>
      </c>
    </row>
    <row r="726" spans="1:11" ht="14.4" customHeight="1" x14ac:dyDescent="0.3">
      <c r="A726" s="660" t="s">
        <v>579</v>
      </c>
      <c r="B726" s="661" t="s">
        <v>580</v>
      </c>
      <c r="C726" s="662" t="s">
        <v>596</v>
      </c>
      <c r="D726" s="663" t="s">
        <v>2849</v>
      </c>
      <c r="E726" s="662" t="s">
        <v>6126</v>
      </c>
      <c r="F726" s="663" t="s">
        <v>6127</v>
      </c>
      <c r="G726" s="662" t="s">
        <v>5505</v>
      </c>
      <c r="H726" s="662" t="s">
        <v>5506</v>
      </c>
      <c r="I726" s="664">
        <v>17.3</v>
      </c>
      <c r="J726" s="664">
        <v>100</v>
      </c>
      <c r="K726" s="665">
        <v>1730.3</v>
      </c>
    </row>
    <row r="727" spans="1:11" ht="14.4" customHeight="1" x14ac:dyDescent="0.3">
      <c r="A727" s="660" t="s">
        <v>579</v>
      </c>
      <c r="B727" s="661" t="s">
        <v>580</v>
      </c>
      <c r="C727" s="662" t="s">
        <v>596</v>
      </c>
      <c r="D727" s="663" t="s">
        <v>2849</v>
      </c>
      <c r="E727" s="662" t="s">
        <v>6126</v>
      </c>
      <c r="F727" s="663" t="s">
        <v>6127</v>
      </c>
      <c r="G727" s="662" t="s">
        <v>4827</v>
      </c>
      <c r="H727" s="662" t="s">
        <v>4828</v>
      </c>
      <c r="I727" s="664">
        <v>5.2037500000000003</v>
      </c>
      <c r="J727" s="664">
        <v>735</v>
      </c>
      <c r="K727" s="665">
        <v>3824.85</v>
      </c>
    </row>
    <row r="728" spans="1:11" ht="14.4" customHeight="1" x14ac:dyDescent="0.3">
      <c r="A728" s="660" t="s">
        <v>579</v>
      </c>
      <c r="B728" s="661" t="s">
        <v>580</v>
      </c>
      <c r="C728" s="662" t="s">
        <v>596</v>
      </c>
      <c r="D728" s="663" t="s">
        <v>2849</v>
      </c>
      <c r="E728" s="662" t="s">
        <v>6126</v>
      </c>
      <c r="F728" s="663" t="s">
        <v>6127</v>
      </c>
      <c r="G728" s="662" t="s">
        <v>5507</v>
      </c>
      <c r="H728" s="662" t="s">
        <v>5508</v>
      </c>
      <c r="I728" s="664">
        <v>120</v>
      </c>
      <c r="J728" s="664">
        <v>64</v>
      </c>
      <c r="K728" s="665">
        <v>7680.17</v>
      </c>
    </row>
    <row r="729" spans="1:11" ht="14.4" customHeight="1" x14ac:dyDescent="0.3">
      <c r="A729" s="660" t="s">
        <v>579</v>
      </c>
      <c r="B729" s="661" t="s">
        <v>580</v>
      </c>
      <c r="C729" s="662" t="s">
        <v>596</v>
      </c>
      <c r="D729" s="663" t="s">
        <v>2849</v>
      </c>
      <c r="E729" s="662" t="s">
        <v>6126</v>
      </c>
      <c r="F729" s="663" t="s">
        <v>6127</v>
      </c>
      <c r="G729" s="662" t="s">
        <v>4831</v>
      </c>
      <c r="H729" s="662" t="s">
        <v>4832</v>
      </c>
      <c r="I729" s="664">
        <v>13.2</v>
      </c>
      <c r="J729" s="664">
        <v>540</v>
      </c>
      <c r="K729" s="665">
        <v>7128</v>
      </c>
    </row>
    <row r="730" spans="1:11" ht="14.4" customHeight="1" x14ac:dyDescent="0.3">
      <c r="A730" s="660" t="s">
        <v>579</v>
      </c>
      <c r="B730" s="661" t="s">
        <v>580</v>
      </c>
      <c r="C730" s="662" t="s">
        <v>596</v>
      </c>
      <c r="D730" s="663" t="s">
        <v>2849</v>
      </c>
      <c r="E730" s="662" t="s">
        <v>6126</v>
      </c>
      <c r="F730" s="663" t="s">
        <v>6127</v>
      </c>
      <c r="G730" s="662" t="s">
        <v>5509</v>
      </c>
      <c r="H730" s="662" t="s">
        <v>5510</v>
      </c>
      <c r="I730" s="664">
        <v>19399.998888888887</v>
      </c>
      <c r="J730" s="664">
        <v>12</v>
      </c>
      <c r="K730" s="665">
        <v>232799.99999999997</v>
      </c>
    </row>
    <row r="731" spans="1:11" ht="14.4" customHeight="1" x14ac:dyDescent="0.3">
      <c r="A731" s="660" t="s">
        <v>579</v>
      </c>
      <c r="B731" s="661" t="s">
        <v>580</v>
      </c>
      <c r="C731" s="662" t="s">
        <v>596</v>
      </c>
      <c r="D731" s="663" t="s">
        <v>2849</v>
      </c>
      <c r="E731" s="662" t="s">
        <v>6126</v>
      </c>
      <c r="F731" s="663" t="s">
        <v>6127</v>
      </c>
      <c r="G731" s="662" t="s">
        <v>4835</v>
      </c>
      <c r="H731" s="662" t="s">
        <v>4836</v>
      </c>
      <c r="I731" s="664">
        <v>19.703333333333333</v>
      </c>
      <c r="J731" s="664">
        <v>120</v>
      </c>
      <c r="K731" s="665">
        <v>2364.4</v>
      </c>
    </row>
    <row r="732" spans="1:11" ht="14.4" customHeight="1" x14ac:dyDescent="0.3">
      <c r="A732" s="660" t="s">
        <v>579</v>
      </c>
      <c r="B732" s="661" t="s">
        <v>580</v>
      </c>
      <c r="C732" s="662" t="s">
        <v>596</v>
      </c>
      <c r="D732" s="663" t="s">
        <v>2849</v>
      </c>
      <c r="E732" s="662" t="s">
        <v>6126</v>
      </c>
      <c r="F732" s="663" t="s">
        <v>6127</v>
      </c>
      <c r="G732" s="662" t="s">
        <v>5511</v>
      </c>
      <c r="H732" s="662" t="s">
        <v>5512</v>
      </c>
      <c r="I732" s="664">
        <v>1221</v>
      </c>
      <c r="J732" s="664">
        <v>170</v>
      </c>
      <c r="K732" s="665">
        <v>207570</v>
      </c>
    </row>
    <row r="733" spans="1:11" ht="14.4" customHeight="1" x14ac:dyDescent="0.3">
      <c r="A733" s="660" t="s">
        <v>579</v>
      </c>
      <c r="B733" s="661" t="s">
        <v>580</v>
      </c>
      <c r="C733" s="662" t="s">
        <v>596</v>
      </c>
      <c r="D733" s="663" t="s">
        <v>2849</v>
      </c>
      <c r="E733" s="662" t="s">
        <v>6126</v>
      </c>
      <c r="F733" s="663" t="s">
        <v>6127</v>
      </c>
      <c r="G733" s="662" t="s">
        <v>4841</v>
      </c>
      <c r="H733" s="662" t="s">
        <v>4842</v>
      </c>
      <c r="I733" s="664">
        <v>0.47111111111111104</v>
      </c>
      <c r="J733" s="664">
        <v>3900</v>
      </c>
      <c r="K733" s="665">
        <v>1837</v>
      </c>
    </row>
    <row r="734" spans="1:11" ht="14.4" customHeight="1" x14ac:dyDescent="0.3">
      <c r="A734" s="660" t="s">
        <v>579</v>
      </c>
      <c r="B734" s="661" t="s">
        <v>580</v>
      </c>
      <c r="C734" s="662" t="s">
        <v>596</v>
      </c>
      <c r="D734" s="663" t="s">
        <v>2849</v>
      </c>
      <c r="E734" s="662" t="s">
        <v>6126</v>
      </c>
      <c r="F734" s="663" t="s">
        <v>6127</v>
      </c>
      <c r="G734" s="662" t="s">
        <v>4845</v>
      </c>
      <c r="H734" s="662" t="s">
        <v>4846</v>
      </c>
      <c r="I734" s="664">
        <v>4.03</v>
      </c>
      <c r="J734" s="664">
        <v>950</v>
      </c>
      <c r="K734" s="665">
        <v>3828.5</v>
      </c>
    </row>
    <row r="735" spans="1:11" ht="14.4" customHeight="1" x14ac:dyDescent="0.3">
      <c r="A735" s="660" t="s">
        <v>579</v>
      </c>
      <c r="B735" s="661" t="s">
        <v>580</v>
      </c>
      <c r="C735" s="662" t="s">
        <v>596</v>
      </c>
      <c r="D735" s="663" t="s">
        <v>2849</v>
      </c>
      <c r="E735" s="662" t="s">
        <v>6126</v>
      </c>
      <c r="F735" s="663" t="s">
        <v>6127</v>
      </c>
      <c r="G735" s="662" t="s">
        <v>5513</v>
      </c>
      <c r="H735" s="662" t="s">
        <v>5514</v>
      </c>
      <c r="I735" s="664">
        <v>1945.8947826086958</v>
      </c>
      <c r="J735" s="664">
        <v>396</v>
      </c>
      <c r="K735" s="665">
        <v>770572.88</v>
      </c>
    </row>
    <row r="736" spans="1:11" ht="14.4" customHeight="1" x14ac:dyDescent="0.3">
      <c r="A736" s="660" t="s">
        <v>579</v>
      </c>
      <c r="B736" s="661" t="s">
        <v>580</v>
      </c>
      <c r="C736" s="662" t="s">
        <v>596</v>
      </c>
      <c r="D736" s="663" t="s">
        <v>2849</v>
      </c>
      <c r="E736" s="662" t="s">
        <v>6126</v>
      </c>
      <c r="F736" s="663" t="s">
        <v>6127</v>
      </c>
      <c r="G736" s="662" t="s">
        <v>5515</v>
      </c>
      <c r="H736" s="662" t="s">
        <v>5516</v>
      </c>
      <c r="I736" s="664">
        <v>678.03857142857134</v>
      </c>
      <c r="J736" s="664">
        <v>140</v>
      </c>
      <c r="K736" s="665">
        <v>94926.01999999999</v>
      </c>
    </row>
    <row r="737" spans="1:11" ht="14.4" customHeight="1" x14ac:dyDescent="0.3">
      <c r="A737" s="660" t="s">
        <v>579</v>
      </c>
      <c r="B737" s="661" t="s">
        <v>580</v>
      </c>
      <c r="C737" s="662" t="s">
        <v>596</v>
      </c>
      <c r="D737" s="663" t="s">
        <v>2849</v>
      </c>
      <c r="E737" s="662" t="s">
        <v>6126</v>
      </c>
      <c r="F737" s="663" t="s">
        <v>6127</v>
      </c>
      <c r="G737" s="662" t="s">
        <v>5158</v>
      </c>
      <c r="H737" s="662" t="s">
        <v>5159</v>
      </c>
      <c r="I737" s="664">
        <v>15.39</v>
      </c>
      <c r="J737" s="664">
        <v>200</v>
      </c>
      <c r="K737" s="665">
        <v>3078.2</v>
      </c>
    </row>
    <row r="738" spans="1:11" ht="14.4" customHeight="1" x14ac:dyDescent="0.3">
      <c r="A738" s="660" t="s">
        <v>579</v>
      </c>
      <c r="B738" s="661" t="s">
        <v>580</v>
      </c>
      <c r="C738" s="662" t="s">
        <v>596</v>
      </c>
      <c r="D738" s="663" t="s">
        <v>2849</v>
      </c>
      <c r="E738" s="662" t="s">
        <v>6126</v>
      </c>
      <c r="F738" s="663" t="s">
        <v>6127</v>
      </c>
      <c r="G738" s="662" t="s">
        <v>5517</v>
      </c>
      <c r="H738" s="662" t="s">
        <v>5518</v>
      </c>
      <c r="I738" s="664">
        <v>317.63</v>
      </c>
      <c r="J738" s="664">
        <v>50</v>
      </c>
      <c r="K738" s="665">
        <v>15881.25</v>
      </c>
    </row>
    <row r="739" spans="1:11" ht="14.4" customHeight="1" x14ac:dyDescent="0.3">
      <c r="A739" s="660" t="s">
        <v>579</v>
      </c>
      <c r="B739" s="661" t="s">
        <v>580</v>
      </c>
      <c r="C739" s="662" t="s">
        <v>596</v>
      </c>
      <c r="D739" s="663" t="s">
        <v>2849</v>
      </c>
      <c r="E739" s="662" t="s">
        <v>6126</v>
      </c>
      <c r="F739" s="663" t="s">
        <v>6127</v>
      </c>
      <c r="G739" s="662" t="s">
        <v>5519</v>
      </c>
      <c r="H739" s="662" t="s">
        <v>5520</v>
      </c>
      <c r="I739" s="664">
        <v>1305.82</v>
      </c>
      <c r="J739" s="664">
        <v>30</v>
      </c>
      <c r="K739" s="665">
        <v>39174.6</v>
      </c>
    </row>
    <row r="740" spans="1:11" ht="14.4" customHeight="1" x14ac:dyDescent="0.3">
      <c r="A740" s="660" t="s">
        <v>579</v>
      </c>
      <c r="B740" s="661" t="s">
        <v>580</v>
      </c>
      <c r="C740" s="662" t="s">
        <v>596</v>
      </c>
      <c r="D740" s="663" t="s">
        <v>2849</v>
      </c>
      <c r="E740" s="662" t="s">
        <v>6126</v>
      </c>
      <c r="F740" s="663" t="s">
        <v>6127</v>
      </c>
      <c r="G740" s="662" t="s">
        <v>5521</v>
      </c>
      <c r="H740" s="662" t="s">
        <v>5522</v>
      </c>
      <c r="I740" s="664">
        <v>2576.09</v>
      </c>
      <c r="J740" s="664">
        <v>20</v>
      </c>
      <c r="K740" s="665">
        <v>51521.8</v>
      </c>
    </row>
    <row r="741" spans="1:11" ht="14.4" customHeight="1" x14ac:dyDescent="0.3">
      <c r="A741" s="660" t="s">
        <v>579</v>
      </c>
      <c r="B741" s="661" t="s">
        <v>580</v>
      </c>
      <c r="C741" s="662" t="s">
        <v>596</v>
      </c>
      <c r="D741" s="663" t="s">
        <v>2849</v>
      </c>
      <c r="E741" s="662" t="s">
        <v>6126</v>
      </c>
      <c r="F741" s="663" t="s">
        <v>6127</v>
      </c>
      <c r="G741" s="662" t="s">
        <v>5523</v>
      </c>
      <c r="H741" s="662" t="s">
        <v>5524</v>
      </c>
      <c r="I741" s="664">
        <v>293.67</v>
      </c>
      <c r="J741" s="664">
        <v>20</v>
      </c>
      <c r="K741" s="665">
        <v>5873.34</v>
      </c>
    </row>
    <row r="742" spans="1:11" ht="14.4" customHeight="1" x14ac:dyDescent="0.3">
      <c r="A742" s="660" t="s">
        <v>579</v>
      </c>
      <c r="B742" s="661" t="s">
        <v>580</v>
      </c>
      <c r="C742" s="662" t="s">
        <v>596</v>
      </c>
      <c r="D742" s="663" t="s">
        <v>2849</v>
      </c>
      <c r="E742" s="662" t="s">
        <v>6126</v>
      </c>
      <c r="F742" s="663" t="s">
        <v>6127</v>
      </c>
      <c r="G742" s="662" t="s">
        <v>5172</v>
      </c>
      <c r="H742" s="662" t="s">
        <v>5173</v>
      </c>
      <c r="I742" s="664">
        <v>169.4</v>
      </c>
      <c r="J742" s="664">
        <v>10</v>
      </c>
      <c r="K742" s="665">
        <v>1694</v>
      </c>
    </row>
    <row r="743" spans="1:11" ht="14.4" customHeight="1" x14ac:dyDescent="0.3">
      <c r="A743" s="660" t="s">
        <v>579</v>
      </c>
      <c r="B743" s="661" t="s">
        <v>580</v>
      </c>
      <c r="C743" s="662" t="s">
        <v>596</v>
      </c>
      <c r="D743" s="663" t="s">
        <v>2849</v>
      </c>
      <c r="E743" s="662" t="s">
        <v>6126</v>
      </c>
      <c r="F743" s="663" t="s">
        <v>6127</v>
      </c>
      <c r="G743" s="662" t="s">
        <v>5525</v>
      </c>
      <c r="H743" s="662" t="s">
        <v>5526</v>
      </c>
      <c r="I743" s="664">
        <v>251.42714285714285</v>
      </c>
      <c r="J743" s="664">
        <v>140</v>
      </c>
      <c r="K743" s="665">
        <v>35199.57</v>
      </c>
    </row>
    <row r="744" spans="1:11" ht="14.4" customHeight="1" x14ac:dyDescent="0.3">
      <c r="A744" s="660" t="s">
        <v>579</v>
      </c>
      <c r="B744" s="661" t="s">
        <v>580</v>
      </c>
      <c r="C744" s="662" t="s">
        <v>596</v>
      </c>
      <c r="D744" s="663" t="s">
        <v>2849</v>
      </c>
      <c r="E744" s="662" t="s">
        <v>6126</v>
      </c>
      <c r="F744" s="663" t="s">
        <v>6127</v>
      </c>
      <c r="G744" s="662" t="s">
        <v>5527</v>
      </c>
      <c r="H744" s="662" t="s">
        <v>5528</v>
      </c>
      <c r="I744" s="664">
        <v>265.45749999999998</v>
      </c>
      <c r="J744" s="664">
        <v>160</v>
      </c>
      <c r="K744" s="665">
        <v>42472.770000000004</v>
      </c>
    </row>
    <row r="745" spans="1:11" ht="14.4" customHeight="1" x14ac:dyDescent="0.3">
      <c r="A745" s="660" t="s">
        <v>579</v>
      </c>
      <c r="B745" s="661" t="s">
        <v>580</v>
      </c>
      <c r="C745" s="662" t="s">
        <v>596</v>
      </c>
      <c r="D745" s="663" t="s">
        <v>2849</v>
      </c>
      <c r="E745" s="662" t="s">
        <v>6126</v>
      </c>
      <c r="F745" s="663" t="s">
        <v>6127</v>
      </c>
      <c r="G745" s="662" t="s">
        <v>5529</v>
      </c>
      <c r="H745" s="662" t="s">
        <v>5530</v>
      </c>
      <c r="I745" s="664">
        <v>890.56</v>
      </c>
      <c r="J745" s="664">
        <v>30</v>
      </c>
      <c r="K745" s="665">
        <v>26716.800000000003</v>
      </c>
    </row>
    <row r="746" spans="1:11" ht="14.4" customHeight="1" x14ac:dyDescent="0.3">
      <c r="A746" s="660" t="s">
        <v>579</v>
      </c>
      <c r="B746" s="661" t="s">
        <v>580</v>
      </c>
      <c r="C746" s="662" t="s">
        <v>596</v>
      </c>
      <c r="D746" s="663" t="s">
        <v>2849</v>
      </c>
      <c r="E746" s="662" t="s">
        <v>6126</v>
      </c>
      <c r="F746" s="663" t="s">
        <v>6127</v>
      </c>
      <c r="G746" s="662" t="s">
        <v>5182</v>
      </c>
      <c r="H746" s="662" t="s">
        <v>5183</v>
      </c>
      <c r="I746" s="664">
        <v>49.91</v>
      </c>
      <c r="J746" s="664">
        <v>100</v>
      </c>
      <c r="K746" s="665">
        <v>4991.26</v>
      </c>
    </row>
    <row r="747" spans="1:11" ht="14.4" customHeight="1" x14ac:dyDescent="0.3">
      <c r="A747" s="660" t="s">
        <v>579</v>
      </c>
      <c r="B747" s="661" t="s">
        <v>580</v>
      </c>
      <c r="C747" s="662" t="s">
        <v>596</v>
      </c>
      <c r="D747" s="663" t="s">
        <v>2849</v>
      </c>
      <c r="E747" s="662" t="s">
        <v>6126</v>
      </c>
      <c r="F747" s="663" t="s">
        <v>6127</v>
      </c>
      <c r="G747" s="662" t="s">
        <v>5531</v>
      </c>
      <c r="H747" s="662" t="s">
        <v>5532</v>
      </c>
      <c r="I747" s="664">
        <v>774.69</v>
      </c>
      <c r="J747" s="664">
        <v>2</v>
      </c>
      <c r="K747" s="665">
        <v>1549.38</v>
      </c>
    </row>
    <row r="748" spans="1:11" ht="14.4" customHeight="1" x14ac:dyDescent="0.3">
      <c r="A748" s="660" t="s">
        <v>579</v>
      </c>
      <c r="B748" s="661" t="s">
        <v>580</v>
      </c>
      <c r="C748" s="662" t="s">
        <v>596</v>
      </c>
      <c r="D748" s="663" t="s">
        <v>2849</v>
      </c>
      <c r="E748" s="662" t="s">
        <v>6126</v>
      </c>
      <c r="F748" s="663" t="s">
        <v>6127</v>
      </c>
      <c r="G748" s="662" t="s">
        <v>5533</v>
      </c>
      <c r="H748" s="662" t="s">
        <v>5534</v>
      </c>
      <c r="I748" s="664">
        <v>699.38</v>
      </c>
      <c r="J748" s="664">
        <v>20</v>
      </c>
      <c r="K748" s="665">
        <v>13987.6</v>
      </c>
    </row>
    <row r="749" spans="1:11" ht="14.4" customHeight="1" x14ac:dyDescent="0.3">
      <c r="A749" s="660" t="s">
        <v>579</v>
      </c>
      <c r="B749" s="661" t="s">
        <v>580</v>
      </c>
      <c r="C749" s="662" t="s">
        <v>596</v>
      </c>
      <c r="D749" s="663" t="s">
        <v>2849</v>
      </c>
      <c r="E749" s="662" t="s">
        <v>6126</v>
      </c>
      <c r="F749" s="663" t="s">
        <v>6127</v>
      </c>
      <c r="G749" s="662" t="s">
        <v>5535</v>
      </c>
      <c r="H749" s="662" t="s">
        <v>5536</v>
      </c>
      <c r="I749" s="664">
        <v>1875.5</v>
      </c>
      <c r="J749" s="664">
        <v>15</v>
      </c>
      <c r="K749" s="665">
        <v>28132.5</v>
      </c>
    </row>
    <row r="750" spans="1:11" ht="14.4" customHeight="1" x14ac:dyDescent="0.3">
      <c r="A750" s="660" t="s">
        <v>579</v>
      </c>
      <c r="B750" s="661" t="s">
        <v>580</v>
      </c>
      <c r="C750" s="662" t="s">
        <v>596</v>
      </c>
      <c r="D750" s="663" t="s">
        <v>2849</v>
      </c>
      <c r="E750" s="662" t="s">
        <v>6126</v>
      </c>
      <c r="F750" s="663" t="s">
        <v>6127</v>
      </c>
      <c r="G750" s="662" t="s">
        <v>5537</v>
      </c>
      <c r="H750" s="662" t="s">
        <v>5538</v>
      </c>
      <c r="I750" s="664">
        <v>284.16000000000003</v>
      </c>
      <c r="J750" s="664">
        <v>140</v>
      </c>
      <c r="K750" s="665">
        <v>39782.31</v>
      </c>
    </row>
    <row r="751" spans="1:11" ht="14.4" customHeight="1" x14ac:dyDescent="0.3">
      <c r="A751" s="660" t="s">
        <v>579</v>
      </c>
      <c r="B751" s="661" t="s">
        <v>580</v>
      </c>
      <c r="C751" s="662" t="s">
        <v>596</v>
      </c>
      <c r="D751" s="663" t="s">
        <v>2849</v>
      </c>
      <c r="E751" s="662" t="s">
        <v>6126</v>
      </c>
      <c r="F751" s="663" t="s">
        <v>6127</v>
      </c>
      <c r="G751" s="662" t="s">
        <v>5539</v>
      </c>
      <c r="H751" s="662" t="s">
        <v>5540</v>
      </c>
      <c r="I751" s="664">
        <v>1426.6</v>
      </c>
      <c r="J751" s="664">
        <v>1</v>
      </c>
      <c r="K751" s="665">
        <v>1426.6</v>
      </c>
    </row>
    <row r="752" spans="1:11" ht="14.4" customHeight="1" x14ac:dyDescent="0.3">
      <c r="A752" s="660" t="s">
        <v>579</v>
      </c>
      <c r="B752" s="661" t="s">
        <v>580</v>
      </c>
      <c r="C752" s="662" t="s">
        <v>596</v>
      </c>
      <c r="D752" s="663" t="s">
        <v>2849</v>
      </c>
      <c r="E752" s="662" t="s">
        <v>6126</v>
      </c>
      <c r="F752" s="663" t="s">
        <v>6127</v>
      </c>
      <c r="G752" s="662" t="s">
        <v>5541</v>
      </c>
      <c r="H752" s="662" t="s">
        <v>5542</v>
      </c>
      <c r="I752" s="664">
        <v>26.44</v>
      </c>
      <c r="J752" s="664">
        <v>80</v>
      </c>
      <c r="K752" s="665">
        <v>2115.08</v>
      </c>
    </row>
    <row r="753" spans="1:11" ht="14.4" customHeight="1" x14ac:dyDescent="0.3">
      <c r="A753" s="660" t="s">
        <v>579</v>
      </c>
      <c r="B753" s="661" t="s">
        <v>580</v>
      </c>
      <c r="C753" s="662" t="s">
        <v>596</v>
      </c>
      <c r="D753" s="663" t="s">
        <v>2849</v>
      </c>
      <c r="E753" s="662" t="s">
        <v>6126</v>
      </c>
      <c r="F753" s="663" t="s">
        <v>6127</v>
      </c>
      <c r="G753" s="662" t="s">
        <v>5543</v>
      </c>
      <c r="H753" s="662" t="s">
        <v>5544</v>
      </c>
      <c r="I753" s="664">
        <v>5395.506666666668</v>
      </c>
      <c r="J753" s="664">
        <v>40</v>
      </c>
      <c r="K753" s="665">
        <v>215820.26000000004</v>
      </c>
    </row>
    <row r="754" spans="1:11" ht="14.4" customHeight="1" x14ac:dyDescent="0.3">
      <c r="A754" s="660" t="s">
        <v>579</v>
      </c>
      <c r="B754" s="661" t="s">
        <v>580</v>
      </c>
      <c r="C754" s="662" t="s">
        <v>596</v>
      </c>
      <c r="D754" s="663" t="s">
        <v>2849</v>
      </c>
      <c r="E754" s="662" t="s">
        <v>6126</v>
      </c>
      <c r="F754" s="663" t="s">
        <v>6127</v>
      </c>
      <c r="G754" s="662" t="s">
        <v>5545</v>
      </c>
      <c r="H754" s="662" t="s">
        <v>5546</v>
      </c>
      <c r="I754" s="664">
        <v>21.78</v>
      </c>
      <c r="J754" s="664">
        <v>12</v>
      </c>
      <c r="K754" s="665">
        <v>261.3</v>
      </c>
    </row>
    <row r="755" spans="1:11" ht="14.4" customHeight="1" x14ac:dyDescent="0.3">
      <c r="A755" s="660" t="s">
        <v>579</v>
      </c>
      <c r="B755" s="661" t="s">
        <v>580</v>
      </c>
      <c r="C755" s="662" t="s">
        <v>596</v>
      </c>
      <c r="D755" s="663" t="s">
        <v>2849</v>
      </c>
      <c r="E755" s="662" t="s">
        <v>6126</v>
      </c>
      <c r="F755" s="663" t="s">
        <v>6127</v>
      </c>
      <c r="G755" s="662" t="s">
        <v>5547</v>
      </c>
      <c r="H755" s="662" t="s">
        <v>5548</v>
      </c>
      <c r="I755" s="664">
        <v>139.26</v>
      </c>
      <c r="J755" s="664">
        <v>1080</v>
      </c>
      <c r="K755" s="665">
        <v>150399.60999999999</v>
      </c>
    </row>
    <row r="756" spans="1:11" ht="14.4" customHeight="1" x14ac:dyDescent="0.3">
      <c r="A756" s="660" t="s">
        <v>579</v>
      </c>
      <c r="B756" s="661" t="s">
        <v>580</v>
      </c>
      <c r="C756" s="662" t="s">
        <v>596</v>
      </c>
      <c r="D756" s="663" t="s">
        <v>2849</v>
      </c>
      <c r="E756" s="662" t="s">
        <v>6126</v>
      </c>
      <c r="F756" s="663" t="s">
        <v>6127</v>
      </c>
      <c r="G756" s="662" t="s">
        <v>5547</v>
      </c>
      <c r="H756" s="662" t="s">
        <v>5549</v>
      </c>
      <c r="I756" s="664">
        <v>139.26</v>
      </c>
      <c r="J756" s="664">
        <v>1080</v>
      </c>
      <c r="K756" s="665">
        <v>150399.60999999999</v>
      </c>
    </row>
    <row r="757" spans="1:11" ht="14.4" customHeight="1" x14ac:dyDescent="0.3">
      <c r="A757" s="660" t="s">
        <v>579</v>
      </c>
      <c r="B757" s="661" t="s">
        <v>580</v>
      </c>
      <c r="C757" s="662" t="s">
        <v>596</v>
      </c>
      <c r="D757" s="663" t="s">
        <v>2849</v>
      </c>
      <c r="E757" s="662" t="s">
        <v>6126</v>
      </c>
      <c r="F757" s="663" t="s">
        <v>6127</v>
      </c>
      <c r="G757" s="662" t="s">
        <v>5547</v>
      </c>
      <c r="H757" s="662" t="s">
        <v>5550</v>
      </c>
      <c r="I757" s="664">
        <v>139.26</v>
      </c>
      <c r="J757" s="664">
        <v>1620</v>
      </c>
      <c r="K757" s="665">
        <v>225600.62000000002</v>
      </c>
    </row>
    <row r="758" spans="1:11" ht="14.4" customHeight="1" x14ac:dyDescent="0.3">
      <c r="A758" s="660" t="s">
        <v>579</v>
      </c>
      <c r="B758" s="661" t="s">
        <v>580</v>
      </c>
      <c r="C758" s="662" t="s">
        <v>596</v>
      </c>
      <c r="D758" s="663" t="s">
        <v>2849</v>
      </c>
      <c r="E758" s="662" t="s">
        <v>6126</v>
      </c>
      <c r="F758" s="663" t="s">
        <v>6127</v>
      </c>
      <c r="G758" s="662" t="s">
        <v>5551</v>
      </c>
      <c r="H758" s="662" t="s">
        <v>5552</v>
      </c>
      <c r="I758" s="664">
        <v>3162.94</v>
      </c>
      <c r="J758" s="664">
        <v>4</v>
      </c>
      <c r="K758" s="665">
        <v>12651.76</v>
      </c>
    </row>
    <row r="759" spans="1:11" ht="14.4" customHeight="1" x14ac:dyDescent="0.3">
      <c r="A759" s="660" t="s">
        <v>579</v>
      </c>
      <c r="B759" s="661" t="s">
        <v>580</v>
      </c>
      <c r="C759" s="662" t="s">
        <v>596</v>
      </c>
      <c r="D759" s="663" t="s">
        <v>2849</v>
      </c>
      <c r="E759" s="662" t="s">
        <v>6126</v>
      </c>
      <c r="F759" s="663" t="s">
        <v>6127</v>
      </c>
      <c r="G759" s="662" t="s">
        <v>5551</v>
      </c>
      <c r="H759" s="662" t="s">
        <v>5553</v>
      </c>
      <c r="I759" s="664">
        <v>3416.4449999999997</v>
      </c>
      <c r="J759" s="664">
        <v>-3</v>
      </c>
      <c r="K759" s="665">
        <v>-9995.83</v>
      </c>
    </row>
    <row r="760" spans="1:11" ht="14.4" customHeight="1" x14ac:dyDescent="0.3">
      <c r="A760" s="660" t="s">
        <v>579</v>
      </c>
      <c r="B760" s="661" t="s">
        <v>580</v>
      </c>
      <c r="C760" s="662" t="s">
        <v>596</v>
      </c>
      <c r="D760" s="663" t="s">
        <v>2849</v>
      </c>
      <c r="E760" s="662" t="s">
        <v>6126</v>
      </c>
      <c r="F760" s="663" t="s">
        <v>6127</v>
      </c>
      <c r="G760" s="662" t="s">
        <v>5554</v>
      </c>
      <c r="H760" s="662" t="s">
        <v>5555</v>
      </c>
      <c r="I760" s="664">
        <v>4751.67</v>
      </c>
      <c r="J760" s="664">
        <v>5</v>
      </c>
      <c r="K760" s="665">
        <v>23758.35</v>
      </c>
    </row>
    <row r="761" spans="1:11" ht="14.4" customHeight="1" x14ac:dyDescent="0.3">
      <c r="A761" s="660" t="s">
        <v>579</v>
      </c>
      <c r="B761" s="661" t="s">
        <v>580</v>
      </c>
      <c r="C761" s="662" t="s">
        <v>596</v>
      </c>
      <c r="D761" s="663" t="s">
        <v>2849</v>
      </c>
      <c r="E761" s="662" t="s">
        <v>6126</v>
      </c>
      <c r="F761" s="663" t="s">
        <v>6127</v>
      </c>
      <c r="G761" s="662" t="s">
        <v>5556</v>
      </c>
      <c r="H761" s="662" t="s">
        <v>5557</v>
      </c>
      <c r="I761" s="664">
        <v>5131.6350000000002</v>
      </c>
      <c r="J761" s="664">
        <v>2</v>
      </c>
      <c r="K761" s="665">
        <v>10263.27</v>
      </c>
    </row>
    <row r="762" spans="1:11" ht="14.4" customHeight="1" x14ac:dyDescent="0.3">
      <c r="A762" s="660" t="s">
        <v>579</v>
      </c>
      <c r="B762" s="661" t="s">
        <v>580</v>
      </c>
      <c r="C762" s="662" t="s">
        <v>596</v>
      </c>
      <c r="D762" s="663" t="s">
        <v>2849</v>
      </c>
      <c r="E762" s="662" t="s">
        <v>6126</v>
      </c>
      <c r="F762" s="663" t="s">
        <v>6127</v>
      </c>
      <c r="G762" s="662" t="s">
        <v>5558</v>
      </c>
      <c r="H762" s="662" t="s">
        <v>5559</v>
      </c>
      <c r="I762" s="664">
        <v>3162.94</v>
      </c>
      <c r="J762" s="664">
        <v>1</v>
      </c>
      <c r="K762" s="665">
        <v>3162.94</v>
      </c>
    </row>
    <row r="763" spans="1:11" ht="14.4" customHeight="1" x14ac:dyDescent="0.3">
      <c r="A763" s="660" t="s">
        <v>579</v>
      </c>
      <c r="B763" s="661" t="s">
        <v>580</v>
      </c>
      <c r="C763" s="662" t="s">
        <v>596</v>
      </c>
      <c r="D763" s="663" t="s">
        <v>2849</v>
      </c>
      <c r="E763" s="662" t="s">
        <v>6126</v>
      </c>
      <c r="F763" s="663" t="s">
        <v>6127</v>
      </c>
      <c r="G763" s="662" t="s">
        <v>5558</v>
      </c>
      <c r="H763" s="662" t="s">
        <v>5560</v>
      </c>
      <c r="I763" s="664">
        <v>3162.94</v>
      </c>
      <c r="J763" s="664">
        <v>-1</v>
      </c>
      <c r="K763" s="665">
        <v>-3162.94</v>
      </c>
    </row>
    <row r="764" spans="1:11" ht="14.4" customHeight="1" x14ac:dyDescent="0.3">
      <c r="A764" s="660" t="s">
        <v>579</v>
      </c>
      <c r="B764" s="661" t="s">
        <v>580</v>
      </c>
      <c r="C764" s="662" t="s">
        <v>596</v>
      </c>
      <c r="D764" s="663" t="s">
        <v>2849</v>
      </c>
      <c r="E764" s="662" t="s">
        <v>6126</v>
      </c>
      <c r="F764" s="663" t="s">
        <v>6127</v>
      </c>
      <c r="G764" s="662" t="s">
        <v>5561</v>
      </c>
      <c r="H764" s="662" t="s">
        <v>5562</v>
      </c>
      <c r="I764" s="664">
        <v>687.38333333333321</v>
      </c>
      <c r="J764" s="664">
        <v>40</v>
      </c>
      <c r="K764" s="665">
        <v>27495.94</v>
      </c>
    </row>
    <row r="765" spans="1:11" ht="14.4" customHeight="1" x14ac:dyDescent="0.3">
      <c r="A765" s="660" t="s">
        <v>579</v>
      </c>
      <c r="B765" s="661" t="s">
        <v>580</v>
      </c>
      <c r="C765" s="662" t="s">
        <v>596</v>
      </c>
      <c r="D765" s="663" t="s">
        <v>2849</v>
      </c>
      <c r="E765" s="662" t="s">
        <v>6126</v>
      </c>
      <c r="F765" s="663" t="s">
        <v>6127</v>
      </c>
      <c r="G765" s="662" t="s">
        <v>4861</v>
      </c>
      <c r="H765" s="662" t="s">
        <v>4862</v>
      </c>
      <c r="I765" s="664">
        <v>169.4</v>
      </c>
      <c r="J765" s="664">
        <v>10</v>
      </c>
      <c r="K765" s="665">
        <v>1694</v>
      </c>
    </row>
    <row r="766" spans="1:11" ht="14.4" customHeight="1" x14ac:dyDescent="0.3">
      <c r="A766" s="660" t="s">
        <v>579</v>
      </c>
      <c r="B766" s="661" t="s">
        <v>580</v>
      </c>
      <c r="C766" s="662" t="s">
        <v>596</v>
      </c>
      <c r="D766" s="663" t="s">
        <v>2849</v>
      </c>
      <c r="E766" s="662" t="s">
        <v>6126</v>
      </c>
      <c r="F766" s="663" t="s">
        <v>6127</v>
      </c>
      <c r="G766" s="662" t="s">
        <v>5563</v>
      </c>
      <c r="H766" s="662" t="s">
        <v>5564</v>
      </c>
      <c r="I766" s="664">
        <v>548.13</v>
      </c>
      <c r="J766" s="664">
        <v>60</v>
      </c>
      <c r="K766" s="665">
        <v>32887.800000000003</v>
      </c>
    </row>
    <row r="767" spans="1:11" ht="14.4" customHeight="1" x14ac:dyDescent="0.3">
      <c r="A767" s="660" t="s">
        <v>579</v>
      </c>
      <c r="B767" s="661" t="s">
        <v>580</v>
      </c>
      <c r="C767" s="662" t="s">
        <v>596</v>
      </c>
      <c r="D767" s="663" t="s">
        <v>2849</v>
      </c>
      <c r="E767" s="662" t="s">
        <v>6126</v>
      </c>
      <c r="F767" s="663" t="s">
        <v>6127</v>
      </c>
      <c r="G767" s="662" t="s">
        <v>5563</v>
      </c>
      <c r="H767" s="662" t="s">
        <v>5565</v>
      </c>
      <c r="I767" s="664">
        <v>548.13</v>
      </c>
      <c r="J767" s="664">
        <v>180</v>
      </c>
      <c r="K767" s="665">
        <v>98663.39</v>
      </c>
    </row>
    <row r="768" spans="1:11" ht="14.4" customHeight="1" x14ac:dyDescent="0.3">
      <c r="A768" s="660" t="s">
        <v>579</v>
      </c>
      <c r="B768" s="661" t="s">
        <v>580</v>
      </c>
      <c r="C768" s="662" t="s">
        <v>596</v>
      </c>
      <c r="D768" s="663" t="s">
        <v>2849</v>
      </c>
      <c r="E768" s="662" t="s">
        <v>6126</v>
      </c>
      <c r="F768" s="663" t="s">
        <v>6127</v>
      </c>
      <c r="G768" s="662" t="s">
        <v>5566</v>
      </c>
      <c r="H768" s="662" t="s">
        <v>5567</v>
      </c>
      <c r="I768" s="664">
        <v>1.2099999999999997</v>
      </c>
      <c r="J768" s="664">
        <v>7</v>
      </c>
      <c r="K768" s="665">
        <v>8.4699999999999989</v>
      </c>
    </row>
    <row r="769" spans="1:11" ht="14.4" customHeight="1" x14ac:dyDescent="0.3">
      <c r="A769" s="660" t="s">
        <v>579</v>
      </c>
      <c r="B769" s="661" t="s">
        <v>580</v>
      </c>
      <c r="C769" s="662" t="s">
        <v>596</v>
      </c>
      <c r="D769" s="663" t="s">
        <v>2849</v>
      </c>
      <c r="E769" s="662" t="s">
        <v>6126</v>
      </c>
      <c r="F769" s="663" t="s">
        <v>6127</v>
      </c>
      <c r="G769" s="662" t="s">
        <v>4870</v>
      </c>
      <c r="H769" s="662" t="s">
        <v>4871</v>
      </c>
      <c r="I769" s="664">
        <v>24.2</v>
      </c>
      <c r="J769" s="664">
        <v>50</v>
      </c>
      <c r="K769" s="665">
        <v>1210</v>
      </c>
    </row>
    <row r="770" spans="1:11" ht="14.4" customHeight="1" x14ac:dyDescent="0.3">
      <c r="A770" s="660" t="s">
        <v>579</v>
      </c>
      <c r="B770" s="661" t="s">
        <v>580</v>
      </c>
      <c r="C770" s="662" t="s">
        <v>596</v>
      </c>
      <c r="D770" s="663" t="s">
        <v>2849</v>
      </c>
      <c r="E770" s="662" t="s">
        <v>6126</v>
      </c>
      <c r="F770" s="663" t="s">
        <v>6127</v>
      </c>
      <c r="G770" s="662" t="s">
        <v>5568</v>
      </c>
      <c r="H770" s="662" t="s">
        <v>5569</v>
      </c>
      <c r="I770" s="664">
        <v>232.32</v>
      </c>
      <c r="J770" s="664">
        <v>10</v>
      </c>
      <c r="K770" s="665">
        <v>2323.1999999999998</v>
      </c>
    </row>
    <row r="771" spans="1:11" ht="14.4" customHeight="1" x14ac:dyDescent="0.3">
      <c r="A771" s="660" t="s">
        <v>579</v>
      </c>
      <c r="B771" s="661" t="s">
        <v>580</v>
      </c>
      <c r="C771" s="662" t="s">
        <v>596</v>
      </c>
      <c r="D771" s="663" t="s">
        <v>2849</v>
      </c>
      <c r="E771" s="662" t="s">
        <v>6126</v>
      </c>
      <c r="F771" s="663" t="s">
        <v>6127</v>
      </c>
      <c r="G771" s="662" t="s">
        <v>5570</v>
      </c>
      <c r="H771" s="662" t="s">
        <v>5571</v>
      </c>
      <c r="I771" s="664">
        <v>1800</v>
      </c>
      <c r="J771" s="664">
        <v>1</v>
      </c>
      <c r="K771" s="665">
        <v>1800</v>
      </c>
    </row>
    <row r="772" spans="1:11" ht="14.4" customHeight="1" x14ac:dyDescent="0.3">
      <c r="A772" s="660" t="s">
        <v>579</v>
      </c>
      <c r="B772" s="661" t="s">
        <v>580</v>
      </c>
      <c r="C772" s="662" t="s">
        <v>596</v>
      </c>
      <c r="D772" s="663" t="s">
        <v>2849</v>
      </c>
      <c r="E772" s="662" t="s">
        <v>6126</v>
      </c>
      <c r="F772" s="663" t="s">
        <v>6127</v>
      </c>
      <c r="G772" s="662" t="s">
        <v>5572</v>
      </c>
      <c r="H772" s="662" t="s">
        <v>5573</v>
      </c>
      <c r="I772" s="664">
        <v>1324.95</v>
      </c>
      <c r="J772" s="664">
        <v>10</v>
      </c>
      <c r="K772" s="665">
        <v>13249.5</v>
      </c>
    </row>
    <row r="773" spans="1:11" ht="14.4" customHeight="1" x14ac:dyDescent="0.3">
      <c r="A773" s="660" t="s">
        <v>579</v>
      </c>
      <c r="B773" s="661" t="s">
        <v>580</v>
      </c>
      <c r="C773" s="662" t="s">
        <v>596</v>
      </c>
      <c r="D773" s="663" t="s">
        <v>2849</v>
      </c>
      <c r="E773" s="662" t="s">
        <v>6126</v>
      </c>
      <c r="F773" s="663" t="s">
        <v>6127</v>
      </c>
      <c r="G773" s="662" t="s">
        <v>5574</v>
      </c>
      <c r="H773" s="662" t="s">
        <v>5575</v>
      </c>
      <c r="I773" s="664">
        <v>15.81</v>
      </c>
      <c r="J773" s="664">
        <v>100</v>
      </c>
      <c r="K773" s="665">
        <v>1580.77</v>
      </c>
    </row>
    <row r="774" spans="1:11" ht="14.4" customHeight="1" x14ac:dyDescent="0.3">
      <c r="A774" s="660" t="s">
        <v>579</v>
      </c>
      <c r="B774" s="661" t="s">
        <v>580</v>
      </c>
      <c r="C774" s="662" t="s">
        <v>596</v>
      </c>
      <c r="D774" s="663" t="s">
        <v>2849</v>
      </c>
      <c r="E774" s="662" t="s">
        <v>6126</v>
      </c>
      <c r="F774" s="663" t="s">
        <v>6127</v>
      </c>
      <c r="G774" s="662" t="s">
        <v>5576</v>
      </c>
      <c r="H774" s="662" t="s">
        <v>5577</v>
      </c>
      <c r="I774" s="664">
        <v>200.04999999999998</v>
      </c>
      <c r="J774" s="664">
        <v>144</v>
      </c>
      <c r="K774" s="665">
        <v>28807.68</v>
      </c>
    </row>
    <row r="775" spans="1:11" ht="14.4" customHeight="1" x14ac:dyDescent="0.3">
      <c r="A775" s="660" t="s">
        <v>579</v>
      </c>
      <c r="B775" s="661" t="s">
        <v>580</v>
      </c>
      <c r="C775" s="662" t="s">
        <v>596</v>
      </c>
      <c r="D775" s="663" t="s">
        <v>2849</v>
      </c>
      <c r="E775" s="662" t="s">
        <v>6126</v>
      </c>
      <c r="F775" s="663" t="s">
        <v>6127</v>
      </c>
      <c r="G775" s="662" t="s">
        <v>5578</v>
      </c>
      <c r="H775" s="662" t="s">
        <v>5579</v>
      </c>
      <c r="I775" s="664">
        <v>58685</v>
      </c>
      <c r="J775" s="664">
        <v>10</v>
      </c>
      <c r="K775" s="665">
        <v>586850</v>
      </c>
    </row>
    <row r="776" spans="1:11" ht="14.4" customHeight="1" x14ac:dyDescent="0.3">
      <c r="A776" s="660" t="s">
        <v>579</v>
      </c>
      <c r="B776" s="661" t="s">
        <v>580</v>
      </c>
      <c r="C776" s="662" t="s">
        <v>596</v>
      </c>
      <c r="D776" s="663" t="s">
        <v>2849</v>
      </c>
      <c r="E776" s="662" t="s">
        <v>6126</v>
      </c>
      <c r="F776" s="663" t="s">
        <v>6127</v>
      </c>
      <c r="G776" s="662" t="s">
        <v>5580</v>
      </c>
      <c r="H776" s="662" t="s">
        <v>5581</v>
      </c>
      <c r="I776" s="664">
        <v>1800</v>
      </c>
      <c r="J776" s="664">
        <v>1</v>
      </c>
      <c r="K776" s="665">
        <v>1800</v>
      </c>
    </row>
    <row r="777" spans="1:11" ht="14.4" customHeight="1" x14ac:dyDescent="0.3">
      <c r="A777" s="660" t="s">
        <v>579</v>
      </c>
      <c r="B777" s="661" t="s">
        <v>580</v>
      </c>
      <c r="C777" s="662" t="s">
        <v>596</v>
      </c>
      <c r="D777" s="663" t="s">
        <v>2849</v>
      </c>
      <c r="E777" s="662" t="s">
        <v>6126</v>
      </c>
      <c r="F777" s="663" t="s">
        <v>6127</v>
      </c>
      <c r="G777" s="662" t="s">
        <v>5580</v>
      </c>
      <c r="H777" s="662" t="s">
        <v>5582</v>
      </c>
      <c r="I777" s="664">
        <v>1800</v>
      </c>
      <c r="J777" s="664">
        <v>1</v>
      </c>
      <c r="K777" s="665">
        <v>1800</v>
      </c>
    </row>
    <row r="778" spans="1:11" ht="14.4" customHeight="1" x14ac:dyDescent="0.3">
      <c r="A778" s="660" t="s">
        <v>579</v>
      </c>
      <c r="B778" s="661" t="s">
        <v>580</v>
      </c>
      <c r="C778" s="662" t="s">
        <v>596</v>
      </c>
      <c r="D778" s="663" t="s">
        <v>2849</v>
      </c>
      <c r="E778" s="662" t="s">
        <v>6126</v>
      </c>
      <c r="F778" s="663" t="s">
        <v>6127</v>
      </c>
      <c r="G778" s="662" t="s">
        <v>4886</v>
      </c>
      <c r="H778" s="662" t="s">
        <v>4887</v>
      </c>
      <c r="I778" s="664">
        <v>18.39</v>
      </c>
      <c r="J778" s="664">
        <v>24</v>
      </c>
      <c r="K778" s="665">
        <v>441.42999999999995</v>
      </c>
    </row>
    <row r="779" spans="1:11" ht="14.4" customHeight="1" x14ac:dyDescent="0.3">
      <c r="A779" s="660" t="s">
        <v>579</v>
      </c>
      <c r="B779" s="661" t="s">
        <v>580</v>
      </c>
      <c r="C779" s="662" t="s">
        <v>596</v>
      </c>
      <c r="D779" s="663" t="s">
        <v>2849</v>
      </c>
      <c r="E779" s="662" t="s">
        <v>6126</v>
      </c>
      <c r="F779" s="663" t="s">
        <v>6127</v>
      </c>
      <c r="G779" s="662" t="s">
        <v>5583</v>
      </c>
      <c r="H779" s="662" t="s">
        <v>5584</v>
      </c>
      <c r="I779" s="664">
        <v>34.85</v>
      </c>
      <c r="J779" s="664">
        <v>108</v>
      </c>
      <c r="K779" s="665">
        <v>3763.26</v>
      </c>
    </row>
    <row r="780" spans="1:11" ht="14.4" customHeight="1" x14ac:dyDescent="0.3">
      <c r="A780" s="660" t="s">
        <v>579</v>
      </c>
      <c r="B780" s="661" t="s">
        <v>580</v>
      </c>
      <c r="C780" s="662" t="s">
        <v>596</v>
      </c>
      <c r="D780" s="663" t="s">
        <v>2849</v>
      </c>
      <c r="E780" s="662" t="s">
        <v>6126</v>
      </c>
      <c r="F780" s="663" t="s">
        <v>6127</v>
      </c>
      <c r="G780" s="662" t="s">
        <v>5585</v>
      </c>
      <c r="H780" s="662" t="s">
        <v>5586</v>
      </c>
      <c r="I780" s="664">
        <v>1649.9636363636359</v>
      </c>
      <c r="J780" s="664">
        <v>121</v>
      </c>
      <c r="K780" s="665">
        <v>199645.06999999998</v>
      </c>
    </row>
    <row r="781" spans="1:11" ht="14.4" customHeight="1" x14ac:dyDescent="0.3">
      <c r="A781" s="660" t="s">
        <v>579</v>
      </c>
      <c r="B781" s="661" t="s">
        <v>580</v>
      </c>
      <c r="C781" s="662" t="s">
        <v>596</v>
      </c>
      <c r="D781" s="663" t="s">
        <v>2849</v>
      </c>
      <c r="E781" s="662" t="s">
        <v>6126</v>
      </c>
      <c r="F781" s="663" t="s">
        <v>6127</v>
      </c>
      <c r="G781" s="662" t="s">
        <v>5587</v>
      </c>
      <c r="H781" s="662" t="s">
        <v>5588</v>
      </c>
      <c r="I781" s="664">
        <v>824.01</v>
      </c>
      <c r="J781" s="664">
        <v>60</v>
      </c>
      <c r="K781" s="665">
        <v>49440.600000000006</v>
      </c>
    </row>
    <row r="782" spans="1:11" ht="14.4" customHeight="1" x14ac:dyDescent="0.3">
      <c r="A782" s="660" t="s">
        <v>579</v>
      </c>
      <c r="B782" s="661" t="s">
        <v>580</v>
      </c>
      <c r="C782" s="662" t="s">
        <v>596</v>
      </c>
      <c r="D782" s="663" t="s">
        <v>2849</v>
      </c>
      <c r="E782" s="662" t="s">
        <v>6126</v>
      </c>
      <c r="F782" s="663" t="s">
        <v>6127</v>
      </c>
      <c r="G782" s="662" t="s">
        <v>5221</v>
      </c>
      <c r="H782" s="662" t="s">
        <v>5222</v>
      </c>
      <c r="I782" s="664">
        <v>45.13</v>
      </c>
      <c r="J782" s="664">
        <v>220</v>
      </c>
      <c r="K782" s="665">
        <v>9929.1899999999987</v>
      </c>
    </row>
    <row r="783" spans="1:11" ht="14.4" customHeight="1" x14ac:dyDescent="0.3">
      <c r="A783" s="660" t="s">
        <v>579</v>
      </c>
      <c r="B783" s="661" t="s">
        <v>580</v>
      </c>
      <c r="C783" s="662" t="s">
        <v>596</v>
      </c>
      <c r="D783" s="663" t="s">
        <v>2849</v>
      </c>
      <c r="E783" s="662" t="s">
        <v>6126</v>
      </c>
      <c r="F783" s="663" t="s">
        <v>6127</v>
      </c>
      <c r="G783" s="662" t="s">
        <v>5589</v>
      </c>
      <c r="H783" s="662" t="s">
        <v>5590</v>
      </c>
      <c r="I783" s="664">
        <v>12500</v>
      </c>
      <c r="J783" s="664">
        <v>8</v>
      </c>
      <c r="K783" s="665">
        <v>100000</v>
      </c>
    </row>
    <row r="784" spans="1:11" ht="14.4" customHeight="1" x14ac:dyDescent="0.3">
      <c r="A784" s="660" t="s">
        <v>579</v>
      </c>
      <c r="B784" s="661" t="s">
        <v>580</v>
      </c>
      <c r="C784" s="662" t="s">
        <v>596</v>
      </c>
      <c r="D784" s="663" t="s">
        <v>2849</v>
      </c>
      <c r="E784" s="662" t="s">
        <v>6126</v>
      </c>
      <c r="F784" s="663" t="s">
        <v>6127</v>
      </c>
      <c r="G784" s="662" t="s">
        <v>5223</v>
      </c>
      <c r="H784" s="662" t="s">
        <v>5224</v>
      </c>
      <c r="I784" s="664">
        <v>6438</v>
      </c>
      <c r="J784" s="664">
        <v>2</v>
      </c>
      <c r="K784" s="665">
        <v>12876</v>
      </c>
    </row>
    <row r="785" spans="1:11" ht="14.4" customHeight="1" x14ac:dyDescent="0.3">
      <c r="A785" s="660" t="s">
        <v>579</v>
      </c>
      <c r="B785" s="661" t="s">
        <v>580</v>
      </c>
      <c r="C785" s="662" t="s">
        <v>596</v>
      </c>
      <c r="D785" s="663" t="s">
        <v>2849</v>
      </c>
      <c r="E785" s="662" t="s">
        <v>6126</v>
      </c>
      <c r="F785" s="663" t="s">
        <v>6127</v>
      </c>
      <c r="G785" s="662" t="s">
        <v>5591</v>
      </c>
      <c r="H785" s="662" t="s">
        <v>5592</v>
      </c>
      <c r="I785" s="664">
        <v>900.97</v>
      </c>
      <c r="J785" s="664">
        <v>36</v>
      </c>
      <c r="K785" s="665">
        <v>32434.800000000007</v>
      </c>
    </row>
    <row r="786" spans="1:11" ht="14.4" customHeight="1" x14ac:dyDescent="0.3">
      <c r="A786" s="660" t="s">
        <v>579</v>
      </c>
      <c r="B786" s="661" t="s">
        <v>580</v>
      </c>
      <c r="C786" s="662" t="s">
        <v>596</v>
      </c>
      <c r="D786" s="663" t="s">
        <v>2849</v>
      </c>
      <c r="E786" s="662" t="s">
        <v>6126</v>
      </c>
      <c r="F786" s="663" t="s">
        <v>6127</v>
      </c>
      <c r="G786" s="662" t="s">
        <v>5593</v>
      </c>
      <c r="H786" s="662" t="s">
        <v>5594</v>
      </c>
      <c r="I786" s="664">
        <v>467.01</v>
      </c>
      <c r="J786" s="664">
        <v>15</v>
      </c>
      <c r="K786" s="665">
        <v>7005.18</v>
      </c>
    </row>
    <row r="787" spans="1:11" ht="14.4" customHeight="1" x14ac:dyDescent="0.3">
      <c r="A787" s="660" t="s">
        <v>579</v>
      </c>
      <c r="B787" s="661" t="s">
        <v>580</v>
      </c>
      <c r="C787" s="662" t="s">
        <v>596</v>
      </c>
      <c r="D787" s="663" t="s">
        <v>2849</v>
      </c>
      <c r="E787" s="662" t="s">
        <v>6126</v>
      </c>
      <c r="F787" s="663" t="s">
        <v>6127</v>
      </c>
      <c r="G787" s="662" t="s">
        <v>5227</v>
      </c>
      <c r="H787" s="662" t="s">
        <v>5228</v>
      </c>
      <c r="I787" s="664">
        <v>7690</v>
      </c>
      <c r="J787" s="664">
        <v>1</v>
      </c>
      <c r="K787" s="665">
        <v>7690</v>
      </c>
    </row>
    <row r="788" spans="1:11" ht="14.4" customHeight="1" x14ac:dyDescent="0.3">
      <c r="A788" s="660" t="s">
        <v>579</v>
      </c>
      <c r="B788" s="661" t="s">
        <v>580</v>
      </c>
      <c r="C788" s="662" t="s">
        <v>596</v>
      </c>
      <c r="D788" s="663" t="s">
        <v>2849</v>
      </c>
      <c r="E788" s="662" t="s">
        <v>6126</v>
      </c>
      <c r="F788" s="663" t="s">
        <v>6127</v>
      </c>
      <c r="G788" s="662" t="s">
        <v>5595</v>
      </c>
      <c r="H788" s="662" t="s">
        <v>5596</v>
      </c>
      <c r="I788" s="664">
        <v>198.98</v>
      </c>
      <c r="J788" s="664">
        <v>60</v>
      </c>
      <c r="K788" s="665">
        <v>11939.08</v>
      </c>
    </row>
    <row r="789" spans="1:11" ht="14.4" customHeight="1" x14ac:dyDescent="0.3">
      <c r="A789" s="660" t="s">
        <v>579</v>
      </c>
      <c r="B789" s="661" t="s">
        <v>580</v>
      </c>
      <c r="C789" s="662" t="s">
        <v>596</v>
      </c>
      <c r="D789" s="663" t="s">
        <v>2849</v>
      </c>
      <c r="E789" s="662" t="s">
        <v>6126</v>
      </c>
      <c r="F789" s="663" t="s">
        <v>6127</v>
      </c>
      <c r="G789" s="662" t="s">
        <v>5597</v>
      </c>
      <c r="H789" s="662" t="s">
        <v>5598</v>
      </c>
      <c r="I789" s="664">
        <v>198.98</v>
      </c>
      <c r="J789" s="664">
        <v>3</v>
      </c>
      <c r="K789" s="665">
        <v>596.95000000000005</v>
      </c>
    </row>
    <row r="790" spans="1:11" ht="14.4" customHeight="1" x14ac:dyDescent="0.3">
      <c r="A790" s="660" t="s">
        <v>579</v>
      </c>
      <c r="B790" s="661" t="s">
        <v>580</v>
      </c>
      <c r="C790" s="662" t="s">
        <v>596</v>
      </c>
      <c r="D790" s="663" t="s">
        <v>2849</v>
      </c>
      <c r="E790" s="662" t="s">
        <v>6126</v>
      </c>
      <c r="F790" s="663" t="s">
        <v>6127</v>
      </c>
      <c r="G790" s="662" t="s">
        <v>5599</v>
      </c>
      <c r="H790" s="662" t="s">
        <v>5600</v>
      </c>
      <c r="I790" s="664">
        <v>78.650000000000006</v>
      </c>
      <c r="J790" s="664">
        <v>50</v>
      </c>
      <c r="K790" s="665">
        <v>3932.5</v>
      </c>
    </row>
    <row r="791" spans="1:11" ht="14.4" customHeight="1" x14ac:dyDescent="0.3">
      <c r="A791" s="660" t="s">
        <v>579</v>
      </c>
      <c r="B791" s="661" t="s">
        <v>580</v>
      </c>
      <c r="C791" s="662" t="s">
        <v>596</v>
      </c>
      <c r="D791" s="663" t="s">
        <v>2849</v>
      </c>
      <c r="E791" s="662" t="s">
        <v>6126</v>
      </c>
      <c r="F791" s="663" t="s">
        <v>6127</v>
      </c>
      <c r="G791" s="662" t="s">
        <v>5601</v>
      </c>
      <c r="H791" s="662" t="s">
        <v>5602</v>
      </c>
      <c r="I791" s="664">
        <v>54.45</v>
      </c>
      <c r="J791" s="664">
        <v>25</v>
      </c>
      <c r="K791" s="665">
        <v>1361.25</v>
      </c>
    </row>
    <row r="792" spans="1:11" ht="14.4" customHeight="1" x14ac:dyDescent="0.3">
      <c r="A792" s="660" t="s">
        <v>579</v>
      </c>
      <c r="B792" s="661" t="s">
        <v>580</v>
      </c>
      <c r="C792" s="662" t="s">
        <v>596</v>
      </c>
      <c r="D792" s="663" t="s">
        <v>2849</v>
      </c>
      <c r="E792" s="662" t="s">
        <v>6126</v>
      </c>
      <c r="F792" s="663" t="s">
        <v>6127</v>
      </c>
      <c r="G792" s="662" t="s">
        <v>5603</v>
      </c>
      <c r="H792" s="662" t="s">
        <v>5604</v>
      </c>
      <c r="I792" s="664">
        <v>17106.584687499992</v>
      </c>
      <c r="J792" s="664">
        <v>57</v>
      </c>
      <c r="K792" s="665">
        <v>971919.73999999976</v>
      </c>
    </row>
    <row r="793" spans="1:11" ht="14.4" customHeight="1" x14ac:dyDescent="0.3">
      <c r="A793" s="660" t="s">
        <v>579</v>
      </c>
      <c r="B793" s="661" t="s">
        <v>580</v>
      </c>
      <c r="C793" s="662" t="s">
        <v>596</v>
      </c>
      <c r="D793" s="663" t="s">
        <v>2849</v>
      </c>
      <c r="E793" s="662" t="s">
        <v>6126</v>
      </c>
      <c r="F793" s="663" t="s">
        <v>6127</v>
      </c>
      <c r="G793" s="662" t="s">
        <v>5605</v>
      </c>
      <c r="H793" s="662" t="s">
        <v>5606</v>
      </c>
      <c r="I793" s="664">
        <v>6.05</v>
      </c>
      <c r="J793" s="664">
        <v>100</v>
      </c>
      <c r="K793" s="665">
        <v>605</v>
      </c>
    </row>
    <row r="794" spans="1:11" ht="14.4" customHeight="1" x14ac:dyDescent="0.3">
      <c r="A794" s="660" t="s">
        <v>579</v>
      </c>
      <c r="B794" s="661" t="s">
        <v>580</v>
      </c>
      <c r="C794" s="662" t="s">
        <v>596</v>
      </c>
      <c r="D794" s="663" t="s">
        <v>2849</v>
      </c>
      <c r="E794" s="662" t="s">
        <v>6126</v>
      </c>
      <c r="F794" s="663" t="s">
        <v>6127</v>
      </c>
      <c r="G794" s="662" t="s">
        <v>5607</v>
      </c>
      <c r="H794" s="662" t="s">
        <v>5608</v>
      </c>
      <c r="I794" s="664">
        <v>2.86</v>
      </c>
      <c r="J794" s="664">
        <v>300</v>
      </c>
      <c r="K794" s="665">
        <v>858</v>
      </c>
    </row>
    <row r="795" spans="1:11" ht="14.4" customHeight="1" x14ac:dyDescent="0.3">
      <c r="A795" s="660" t="s">
        <v>579</v>
      </c>
      <c r="B795" s="661" t="s">
        <v>580</v>
      </c>
      <c r="C795" s="662" t="s">
        <v>596</v>
      </c>
      <c r="D795" s="663" t="s">
        <v>2849</v>
      </c>
      <c r="E795" s="662" t="s">
        <v>6126</v>
      </c>
      <c r="F795" s="663" t="s">
        <v>6127</v>
      </c>
      <c r="G795" s="662" t="s">
        <v>5609</v>
      </c>
      <c r="H795" s="662" t="s">
        <v>5610</v>
      </c>
      <c r="I795" s="664">
        <v>564.66999999999996</v>
      </c>
      <c r="J795" s="664">
        <v>24</v>
      </c>
      <c r="K795" s="665">
        <v>13552.08</v>
      </c>
    </row>
    <row r="796" spans="1:11" ht="14.4" customHeight="1" x14ac:dyDescent="0.3">
      <c r="A796" s="660" t="s">
        <v>579</v>
      </c>
      <c r="B796" s="661" t="s">
        <v>580</v>
      </c>
      <c r="C796" s="662" t="s">
        <v>596</v>
      </c>
      <c r="D796" s="663" t="s">
        <v>2849</v>
      </c>
      <c r="E796" s="662" t="s">
        <v>6126</v>
      </c>
      <c r="F796" s="663" t="s">
        <v>6127</v>
      </c>
      <c r="G796" s="662" t="s">
        <v>5611</v>
      </c>
      <c r="H796" s="662" t="s">
        <v>5612</v>
      </c>
      <c r="I796" s="664">
        <v>1596.51</v>
      </c>
      <c r="J796" s="664">
        <v>10</v>
      </c>
      <c r="K796" s="665">
        <v>15965.1</v>
      </c>
    </row>
    <row r="797" spans="1:11" ht="14.4" customHeight="1" x14ac:dyDescent="0.3">
      <c r="A797" s="660" t="s">
        <v>579</v>
      </c>
      <c r="B797" s="661" t="s">
        <v>580</v>
      </c>
      <c r="C797" s="662" t="s">
        <v>596</v>
      </c>
      <c r="D797" s="663" t="s">
        <v>2849</v>
      </c>
      <c r="E797" s="662" t="s">
        <v>6126</v>
      </c>
      <c r="F797" s="663" t="s">
        <v>6127</v>
      </c>
      <c r="G797" s="662" t="s">
        <v>5613</v>
      </c>
      <c r="H797" s="662" t="s">
        <v>5614</v>
      </c>
      <c r="I797" s="664">
        <v>9.68</v>
      </c>
      <c r="J797" s="664">
        <v>100</v>
      </c>
      <c r="K797" s="665">
        <v>968</v>
      </c>
    </row>
    <row r="798" spans="1:11" ht="14.4" customHeight="1" x14ac:dyDescent="0.3">
      <c r="A798" s="660" t="s">
        <v>579</v>
      </c>
      <c r="B798" s="661" t="s">
        <v>580</v>
      </c>
      <c r="C798" s="662" t="s">
        <v>596</v>
      </c>
      <c r="D798" s="663" t="s">
        <v>2849</v>
      </c>
      <c r="E798" s="662" t="s">
        <v>6126</v>
      </c>
      <c r="F798" s="663" t="s">
        <v>6127</v>
      </c>
      <c r="G798" s="662" t="s">
        <v>5615</v>
      </c>
      <c r="H798" s="662" t="s">
        <v>5616</v>
      </c>
      <c r="I798" s="664">
        <v>3539.3142857142857</v>
      </c>
      <c r="J798" s="664">
        <v>8</v>
      </c>
      <c r="K798" s="665">
        <v>28314.45</v>
      </c>
    </row>
    <row r="799" spans="1:11" ht="14.4" customHeight="1" x14ac:dyDescent="0.3">
      <c r="A799" s="660" t="s">
        <v>579</v>
      </c>
      <c r="B799" s="661" t="s">
        <v>580</v>
      </c>
      <c r="C799" s="662" t="s">
        <v>596</v>
      </c>
      <c r="D799" s="663" t="s">
        <v>2849</v>
      </c>
      <c r="E799" s="662" t="s">
        <v>6126</v>
      </c>
      <c r="F799" s="663" t="s">
        <v>6127</v>
      </c>
      <c r="G799" s="662" t="s">
        <v>5617</v>
      </c>
      <c r="H799" s="662" t="s">
        <v>5618</v>
      </c>
      <c r="I799" s="664">
        <v>3539.4033333333332</v>
      </c>
      <c r="J799" s="664">
        <v>3</v>
      </c>
      <c r="K799" s="665">
        <v>10618.21</v>
      </c>
    </row>
    <row r="800" spans="1:11" ht="14.4" customHeight="1" x14ac:dyDescent="0.3">
      <c r="A800" s="660" t="s">
        <v>579</v>
      </c>
      <c r="B800" s="661" t="s">
        <v>580</v>
      </c>
      <c r="C800" s="662" t="s">
        <v>596</v>
      </c>
      <c r="D800" s="663" t="s">
        <v>2849</v>
      </c>
      <c r="E800" s="662" t="s">
        <v>6126</v>
      </c>
      <c r="F800" s="663" t="s">
        <v>6127</v>
      </c>
      <c r="G800" s="662" t="s">
        <v>5619</v>
      </c>
      <c r="H800" s="662" t="s">
        <v>5620</v>
      </c>
      <c r="I800" s="664">
        <v>1319.32</v>
      </c>
      <c r="J800" s="664">
        <v>10</v>
      </c>
      <c r="K800" s="665">
        <v>13193.24</v>
      </c>
    </row>
    <row r="801" spans="1:11" ht="14.4" customHeight="1" x14ac:dyDescent="0.3">
      <c r="A801" s="660" t="s">
        <v>579</v>
      </c>
      <c r="B801" s="661" t="s">
        <v>580</v>
      </c>
      <c r="C801" s="662" t="s">
        <v>596</v>
      </c>
      <c r="D801" s="663" t="s">
        <v>2849</v>
      </c>
      <c r="E801" s="662" t="s">
        <v>6126</v>
      </c>
      <c r="F801" s="663" t="s">
        <v>6127</v>
      </c>
      <c r="G801" s="662" t="s">
        <v>5619</v>
      </c>
      <c r="H801" s="662" t="s">
        <v>5621</v>
      </c>
      <c r="I801" s="664">
        <v>1319.32</v>
      </c>
      <c r="J801" s="664">
        <v>20</v>
      </c>
      <c r="K801" s="665">
        <v>26386.48</v>
      </c>
    </row>
    <row r="802" spans="1:11" ht="14.4" customHeight="1" x14ac:dyDescent="0.3">
      <c r="A802" s="660" t="s">
        <v>579</v>
      </c>
      <c r="B802" s="661" t="s">
        <v>580</v>
      </c>
      <c r="C802" s="662" t="s">
        <v>596</v>
      </c>
      <c r="D802" s="663" t="s">
        <v>2849</v>
      </c>
      <c r="E802" s="662" t="s">
        <v>6126</v>
      </c>
      <c r="F802" s="663" t="s">
        <v>6127</v>
      </c>
      <c r="G802" s="662" t="s">
        <v>5622</v>
      </c>
      <c r="H802" s="662" t="s">
        <v>5623</v>
      </c>
      <c r="I802" s="664">
        <v>824.00999999999988</v>
      </c>
      <c r="J802" s="664">
        <v>30</v>
      </c>
      <c r="K802" s="665">
        <v>24720.300000000003</v>
      </c>
    </row>
    <row r="803" spans="1:11" ht="14.4" customHeight="1" x14ac:dyDescent="0.3">
      <c r="A803" s="660" t="s">
        <v>579</v>
      </c>
      <c r="B803" s="661" t="s">
        <v>580</v>
      </c>
      <c r="C803" s="662" t="s">
        <v>596</v>
      </c>
      <c r="D803" s="663" t="s">
        <v>2849</v>
      </c>
      <c r="E803" s="662" t="s">
        <v>6126</v>
      </c>
      <c r="F803" s="663" t="s">
        <v>6127</v>
      </c>
      <c r="G803" s="662" t="s">
        <v>5624</v>
      </c>
      <c r="H803" s="662" t="s">
        <v>5625</v>
      </c>
      <c r="I803" s="664">
        <v>3539.25</v>
      </c>
      <c r="J803" s="664">
        <v>9</v>
      </c>
      <c r="K803" s="665">
        <v>31853.25</v>
      </c>
    </row>
    <row r="804" spans="1:11" ht="14.4" customHeight="1" x14ac:dyDescent="0.3">
      <c r="A804" s="660" t="s">
        <v>579</v>
      </c>
      <c r="B804" s="661" t="s">
        <v>580</v>
      </c>
      <c r="C804" s="662" t="s">
        <v>596</v>
      </c>
      <c r="D804" s="663" t="s">
        <v>2849</v>
      </c>
      <c r="E804" s="662" t="s">
        <v>6126</v>
      </c>
      <c r="F804" s="663" t="s">
        <v>6127</v>
      </c>
      <c r="G804" s="662" t="s">
        <v>5626</v>
      </c>
      <c r="H804" s="662" t="s">
        <v>5627</v>
      </c>
      <c r="I804" s="664">
        <v>175.44</v>
      </c>
      <c r="J804" s="664">
        <v>25</v>
      </c>
      <c r="K804" s="665">
        <v>4386</v>
      </c>
    </row>
    <row r="805" spans="1:11" ht="14.4" customHeight="1" x14ac:dyDescent="0.3">
      <c r="A805" s="660" t="s">
        <v>579</v>
      </c>
      <c r="B805" s="661" t="s">
        <v>580</v>
      </c>
      <c r="C805" s="662" t="s">
        <v>596</v>
      </c>
      <c r="D805" s="663" t="s">
        <v>2849</v>
      </c>
      <c r="E805" s="662" t="s">
        <v>6126</v>
      </c>
      <c r="F805" s="663" t="s">
        <v>6127</v>
      </c>
      <c r="G805" s="662" t="s">
        <v>5628</v>
      </c>
      <c r="H805" s="662" t="s">
        <v>5629</v>
      </c>
      <c r="I805" s="664">
        <v>14290.1</v>
      </c>
      <c r="J805" s="664">
        <v>2</v>
      </c>
      <c r="K805" s="665">
        <v>28580.2</v>
      </c>
    </row>
    <row r="806" spans="1:11" ht="14.4" customHeight="1" x14ac:dyDescent="0.3">
      <c r="A806" s="660" t="s">
        <v>579</v>
      </c>
      <c r="B806" s="661" t="s">
        <v>580</v>
      </c>
      <c r="C806" s="662" t="s">
        <v>596</v>
      </c>
      <c r="D806" s="663" t="s">
        <v>2849</v>
      </c>
      <c r="E806" s="662" t="s">
        <v>6126</v>
      </c>
      <c r="F806" s="663" t="s">
        <v>6127</v>
      </c>
      <c r="G806" s="662" t="s">
        <v>5630</v>
      </c>
      <c r="H806" s="662" t="s">
        <v>5631</v>
      </c>
      <c r="I806" s="664">
        <v>11794.48</v>
      </c>
      <c r="J806" s="664">
        <v>2</v>
      </c>
      <c r="K806" s="665">
        <v>23588.959999999999</v>
      </c>
    </row>
    <row r="807" spans="1:11" ht="14.4" customHeight="1" x14ac:dyDescent="0.3">
      <c r="A807" s="660" t="s">
        <v>579</v>
      </c>
      <c r="B807" s="661" t="s">
        <v>580</v>
      </c>
      <c r="C807" s="662" t="s">
        <v>596</v>
      </c>
      <c r="D807" s="663" t="s">
        <v>2849</v>
      </c>
      <c r="E807" s="662" t="s">
        <v>6126</v>
      </c>
      <c r="F807" s="663" t="s">
        <v>6127</v>
      </c>
      <c r="G807" s="662" t="s">
        <v>5632</v>
      </c>
      <c r="H807" s="662" t="s">
        <v>5633</v>
      </c>
      <c r="I807" s="664">
        <v>156.77000000000001</v>
      </c>
      <c r="J807" s="664">
        <v>25</v>
      </c>
      <c r="K807" s="665">
        <v>3919.19</v>
      </c>
    </row>
    <row r="808" spans="1:11" ht="14.4" customHeight="1" x14ac:dyDescent="0.3">
      <c r="A808" s="660" t="s">
        <v>579</v>
      </c>
      <c r="B808" s="661" t="s">
        <v>580</v>
      </c>
      <c r="C808" s="662" t="s">
        <v>596</v>
      </c>
      <c r="D808" s="663" t="s">
        <v>2849</v>
      </c>
      <c r="E808" s="662" t="s">
        <v>6126</v>
      </c>
      <c r="F808" s="663" t="s">
        <v>6127</v>
      </c>
      <c r="G808" s="662" t="s">
        <v>5634</v>
      </c>
      <c r="H808" s="662" t="s">
        <v>5635</v>
      </c>
      <c r="I808" s="664">
        <v>12120.57</v>
      </c>
      <c r="J808" s="664">
        <v>3</v>
      </c>
      <c r="K808" s="665">
        <v>36361.71</v>
      </c>
    </row>
    <row r="809" spans="1:11" ht="14.4" customHeight="1" x14ac:dyDescent="0.3">
      <c r="A809" s="660" t="s">
        <v>579</v>
      </c>
      <c r="B809" s="661" t="s">
        <v>580</v>
      </c>
      <c r="C809" s="662" t="s">
        <v>596</v>
      </c>
      <c r="D809" s="663" t="s">
        <v>2849</v>
      </c>
      <c r="E809" s="662" t="s">
        <v>6126</v>
      </c>
      <c r="F809" s="663" t="s">
        <v>6127</v>
      </c>
      <c r="G809" s="662" t="s">
        <v>5636</v>
      </c>
      <c r="H809" s="662" t="s">
        <v>5637</v>
      </c>
      <c r="I809" s="664">
        <v>198.98</v>
      </c>
      <c r="J809" s="664">
        <v>50</v>
      </c>
      <c r="K809" s="665">
        <v>9949.23</v>
      </c>
    </row>
    <row r="810" spans="1:11" ht="14.4" customHeight="1" x14ac:dyDescent="0.3">
      <c r="A810" s="660" t="s">
        <v>579</v>
      </c>
      <c r="B810" s="661" t="s">
        <v>580</v>
      </c>
      <c r="C810" s="662" t="s">
        <v>596</v>
      </c>
      <c r="D810" s="663" t="s">
        <v>2849</v>
      </c>
      <c r="E810" s="662" t="s">
        <v>6126</v>
      </c>
      <c r="F810" s="663" t="s">
        <v>6127</v>
      </c>
      <c r="G810" s="662" t="s">
        <v>5638</v>
      </c>
      <c r="H810" s="662" t="s">
        <v>5639</v>
      </c>
      <c r="I810" s="664">
        <v>11794.48</v>
      </c>
      <c r="J810" s="664">
        <v>1</v>
      </c>
      <c r="K810" s="665">
        <v>11794.48</v>
      </c>
    </row>
    <row r="811" spans="1:11" ht="14.4" customHeight="1" x14ac:dyDescent="0.3">
      <c r="A811" s="660" t="s">
        <v>579</v>
      </c>
      <c r="B811" s="661" t="s">
        <v>580</v>
      </c>
      <c r="C811" s="662" t="s">
        <v>596</v>
      </c>
      <c r="D811" s="663" t="s">
        <v>2849</v>
      </c>
      <c r="E811" s="662" t="s">
        <v>6126</v>
      </c>
      <c r="F811" s="663" t="s">
        <v>6127</v>
      </c>
      <c r="G811" s="662" t="s">
        <v>5640</v>
      </c>
      <c r="H811" s="662" t="s">
        <v>5641</v>
      </c>
      <c r="I811" s="664">
        <v>2113.7199999999998</v>
      </c>
      <c r="J811" s="664">
        <v>1</v>
      </c>
      <c r="K811" s="665">
        <v>2113.7199999999998</v>
      </c>
    </row>
    <row r="812" spans="1:11" ht="14.4" customHeight="1" x14ac:dyDescent="0.3">
      <c r="A812" s="660" t="s">
        <v>579</v>
      </c>
      <c r="B812" s="661" t="s">
        <v>580</v>
      </c>
      <c r="C812" s="662" t="s">
        <v>596</v>
      </c>
      <c r="D812" s="663" t="s">
        <v>2849</v>
      </c>
      <c r="E812" s="662" t="s">
        <v>6126</v>
      </c>
      <c r="F812" s="663" t="s">
        <v>6127</v>
      </c>
      <c r="G812" s="662" t="s">
        <v>5642</v>
      </c>
      <c r="H812" s="662" t="s">
        <v>5643</v>
      </c>
      <c r="I812" s="664">
        <v>653.4</v>
      </c>
      <c r="J812" s="664">
        <v>20</v>
      </c>
      <c r="K812" s="665">
        <v>13068</v>
      </c>
    </row>
    <row r="813" spans="1:11" ht="14.4" customHeight="1" x14ac:dyDescent="0.3">
      <c r="A813" s="660" t="s">
        <v>579</v>
      </c>
      <c r="B813" s="661" t="s">
        <v>580</v>
      </c>
      <c r="C813" s="662" t="s">
        <v>596</v>
      </c>
      <c r="D813" s="663" t="s">
        <v>2849</v>
      </c>
      <c r="E813" s="662" t="s">
        <v>6126</v>
      </c>
      <c r="F813" s="663" t="s">
        <v>6127</v>
      </c>
      <c r="G813" s="662" t="s">
        <v>5644</v>
      </c>
      <c r="H813" s="662" t="s">
        <v>5645</v>
      </c>
      <c r="I813" s="664">
        <v>133.42666666666668</v>
      </c>
      <c r="J813" s="664">
        <v>72</v>
      </c>
      <c r="K813" s="665">
        <v>7685.49</v>
      </c>
    </row>
    <row r="814" spans="1:11" ht="14.4" customHeight="1" x14ac:dyDescent="0.3">
      <c r="A814" s="660" t="s">
        <v>579</v>
      </c>
      <c r="B814" s="661" t="s">
        <v>580</v>
      </c>
      <c r="C814" s="662" t="s">
        <v>596</v>
      </c>
      <c r="D814" s="663" t="s">
        <v>2849</v>
      </c>
      <c r="E814" s="662" t="s">
        <v>6126</v>
      </c>
      <c r="F814" s="663" t="s">
        <v>6127</v>
      </c>
      <c r="G814" s="662" t="s">
        <v>5646</v>
      </c>
      <c r="H814" s="662" t="s">
        <v>5647</v>
      </c>
      <c r="I814" s="664">
        <v>564.66999999999996</v>
      </c>
      <c r="J814" s="664">
        <v>18</v>
      </c>
      <c r="K814" s="665">
        <v>10164.06</v>
      </c>
    </row>
    <row r="815" spans="1:11" ht="14.4" customHeight="1" x14ac:dyDescent="0.3">
      <c r="A815" s="660" t="s">
        <v>579</v>
      </c>
      <c r="B815" s="661" t="s">
        <v>580</v>
      </c>
      <c r="C815" s="662" t="s">
        <v>596</v>
      </c>
      <c r="D815" s="663" t="s">
        <v>2849</v>
      </c>
      <c r="E815" s="662" t="s">
        <v>6126</v>
      </c>
      <c r="F815" s="663" t="s">
        <v>6127</v>
      </c>
      <c r="G815" s="662" t="s">
        <v>5648</v>
      </c>
      <c r="H815" s="662" t="s">
        <v>5649</v>
      </c>
      <c r="I815" s="664">
        <v>66799.899999999994</v>
      </c>
      <c r="J815" s="664">
        <v>3</v>
      </c>
      <c r="K815" s="665">
        <v>200399.69999999998</v>
      </c>
    </row>
    <row r="816" spans="1:11" ht="14.4" customHeight="1" x14ac:dyDescent="0.3">
      <c r="A816" s="660" t="s">
        <v>579</v>
      </c>
      <c r="B816" s="661" t="s">
        <v>580</v>
      </c>
      <c r="C816" s="662" t="s">
        <v>596</v>
      </c>
      <c r="D816" s="663" t="s">
        <v>2849</v>
      </c>
      <c r="E816" s="662" t="s">
        <v>6126</v>
      </c>
      <c r="F816" s="663" t="s">
        <v>6127</v>
      </c>
      <c r="G816" s="662" t="s">
        <v>5253</v>
      </c>
      <c r="H816" s="662" t="s">
        <v>5254</v>
      </c>
      <c r="I816" s="664">
        <v>58.346000000000004</v>
      </c>
      <c r="J816" s="664">
        <v>218</v>
      </c>
      <c r="K816" s="665">
        <v>12667.44</v>
      </c>
    </row>
    <row r="817" spans="1:11" ht="14.4" customHeight="1" x14ac:dyDescent="0.3">
      <c r="A817" s="660" t="s">
        <v>579</v>
      </c>
      <c r="B817" s="661" t="s">
        <v>580</v>
      </c>
      <c r="C817" s="662" t="s">
        <v>596</v>
      </c>
      <c r="D817" s="663" t="s">
        <v>2849</v>
      </c>
      <c r="E817" s="662" t="s">
        <v>6126</v>
      </c>
      <c r="F817" s="663" t="s">
        <v>6127</v>
      </c>
      <c r="G817" s="662" t="s">
        <v>5650</v>
      </c>
      <c r="H817" s="662" t="s">
        <v>5651</v>
      </c>
      <c r="I817" s="664">
        <v>571.12</v>
      </c>
      <c r="J817" s="664">
        <v>10</v>
      </c>
      <c r="K817" s="665">
        <v>5711.2</v>
      </c>
    </row>
    <row r="818" spans="1:11" ht="14.4" customHeight="1" x14ac:dyDescent="0.3">
      <c r="A818" s="660" t="s">
        <v>579</v>
      </c>
      <c r="B818" s="661" t="s">
        <v>580</v>
      </c>
      <c r="C818" s="662" t="s">
        <v>596</v>
      </c>
      <c r="D818" s="663" t="s">
        <v>2849</v>
      </c>
      <c r="E818" s="662" t="s">
        <v>6126</v>
      </c>
      <c r="F818" s="663" t="s">
        <v>6127</v>
      </c>
      <c r="G818" s="662" t="s">
        <v>5652</v>
      </c>
      <c r="H818" s="662" t="s">
        <v>5653</v>
      </c>
      <c r="I818" s="664">
        <v>14290.1</v>
      </c>
      <c r="J818" s="664">
        <v>2</v>
      </c>
      <c r="K818" s="665">
        <v>28580.2</v>
      </c>
    </row>
    <row r="819" spans="1:11" ht="14.4" customHeight="1" x14ac:dyDescent="0.3">
      <c r="A819" s="660" t="s">
        <v>579</v>
      </c>
      <c r="B819" s="661" t="s">
        <v>580</v>
      </c>
      <c r="C819" s="662" t="s">
        <v>596</v>
      </c>
      <c r="D819" s="663" t="s">
        <v>2849</v>
      </c>
      <c r="E819" s="662" t="s">
        <v>6126</v>
      </c>
      <c r="F819" s="663" t="s">
        <v>6127</v>
      </c>
      <c r="G819" s="662" t="s">
        <v>5654</v>
      </c>
      <c r="H819" s="662" t="s">
        <v>5655</v>
      </c>
      <c r="I819" s="664">
        <v>2302.4549999999999</v>
      </c>
      <c r="J819" s="664">
        <v>20</v>
      </c>
      <c r="K819" s="665">
        <v>46049.06</v>
      </c>
    </row>
    <row r="820" spans="1:11" ht="14.4" customHeight="1" x14ac:dyDescent="0.3">
      <c r="A820" s="660" t="s">
        <v>579</v>
      </c>
      <c r="B820" s="661" t="s">
        <v>580</v>
      </c>
      <c r="C820" s="662" t="s">
        <v>596</v>
      </c>
      <c r="D820" s="663" t="s">
        <v>2849</v>
      </c>
      <c r="E820" s="662" t="s">
        <v>6126</v>
      </c>
      <c r="F820" s="663" t="s">
        <v>6127</v>
      </c>
      <c r="G820" s="662" t="s">
        <v>5656</v>
      </c>
      <c r="H820" s="662" t="s">
        <v>5657</v>
      </c>
      <c r="I820" s="664">
        <v>5166.72</v>
      </c>
      <c r="J820" s="664">
        <v>4</v>
      </c>
      <c r="K820" s="665">
        <v>20666.88</v>
      </c>
    </row>
    <row r="821" spans="1:11" ht="14.4" customHeight="1" x14ac:dyDescent="0.3">
      <c r="A821" s="660" t="s">
        <v>579</v>
      </c>
      <c r="B821" s="661" t="s">
        <v>580</v>
      </c>
      <c r="C821" s="662" t="s">
        <v>596</v>
      </c>
      <c r="D821" s="663" t="s">
        <v>2849</v>
      </c>
      <c r="E821" s="662" t="s">
        <v>6126</v>
      </c>
      <c r="F821" s="663" t="s">
        <v>6127</v>
      </c>
      <c r="G821" s="662" t="s">
        <v>5658</v>
      </c>
      <c r="H821" s="662" t="s">
        <v>5659</v>
      </c>
      <c r="I821" s="664">
        <v>3162.94</v>
      </c>
      <c r="J821" s="664">
        <v>4</v>
      </c>
      <c r="K821" s="665">
        <v>12651.76</v>
      </c>
    </row>
    <row r="822" spans="1:11" ht="14.4" customHeight="1" x14ac:dyDescent="0.3">
      <c r="A822" s="660" t="s">
        <v>579</v>
      </c>
      <c r="B822" s="661" t="s">
        <v>580</v>
      </c>
      <c r="C822" s="662" t="s">
        <v>596</v>
      </c>
      <c r="D822" s="663" t="s">
        <v>2849</v>
      </c>
      <c r="E822" s="662" t="s">
        <v>6126</v>
      </c>
      <c r="F822" s="663" t="s">
        <v>6127</v>
      </c>
      <c r="G822" s="662" t="s">
        <v>5660</v>
      </c>
      <c r="H822" s="662" t="s">
        <v>5661</v>
      </c>
      <c r="I822" s="664">
        <v>3162.94</v>
      </c>
      <c r="J822" s="664">
        <v>5</v>
      </c>
      <c r="K822" s="665">
        <v>15814.7</v>
      </c>
    </row>
    <row r="823" spans="1:11" ht="14.4" customHeight="1" x14ac:dyDescent="0.3">
      <c r="A823" s="660" t="s">
        <v>579</v>
      </c>
      <c r="B823" s="661" t="s">
        <v>580</v>
      </c>
      <c r="C823" s="662" t="s">
        <v>596</v>
      </c>
      <c r="D823" s="663" t="s">
        <v>2849</v>
      </c>
      <c r="E823" s="662" t="s">
        <v>6126</v>
      </c>
      <c r="F823" s="663" t="s">
        <v>6127</v>
      </c>
      <c r="G823" s="662" t="s">
        <v>5662</v>
      </c>
      <c r="H823" s="662" t="s">
        <v>5663</v>
      </c>
      <c r="I823" s="664">
        <v>1500.4</v>
      </c>
      <c r="J823" s="664">
        <v>70</v>
      </c>
      <c r="K823" s="665">
        <v>105028</v>
      </c>
    </row>
    <row r="824" spans="1:11" ht="14.4" customHeight="1" x14ac:dyDescent="0.3">
      <c r="A824" s="660" t="s">
        <v>579</v>
      </c>
      <c r="B824" s="661" t="s">
        <v>580</v>
      </c>
      <c r="C824" s="662" t="s">
        <v>596</v>
      </c>
      <c r="D824" s="663" t="s">
        <v>2849</v>
      </c>
      <c r="E824" s="662" t="s">
        <v>6126</v>
      </c>
      <c r="F824" s="663" t="s">
        <v>6127</v>
      </c>
      <c r="G824" s="662" t="s">
        <v>5664</v>
      </c>
      <c r="H824" s="662" t="s">
        <v>5665</v>
      </c>
      <c r="I824" s="664">
        <v>169.4</v>
      </c>
      <c r="J824" s="664">
        <v>30</v>
      </c>
      <c r="K824" s="665">
        <v>5082</v>
      </c>
    </row>
    <row r="825" spans="1:11" ht="14.4" customHeight="1" x14ac:dyDescent="0.3">
      <c r="A825" s="660" t="s">
        <v>579</v>
      </c>
      <c r="B825" s="661" t="s">
        <v>580</v>
      </c>
      <c r="C825" s="662" t="s">
        <v>596</v>
      </c>
      <c r="D825" s="663" t="s">
        <v>2849</v>
      </c>
      <c r="E825" s="662" t="s">
        <v>6126</v>
      </c>
      <c r="F825" s="663" t="s">
        <v>6127</v>
      </c>
      <c r="G825" s="662" t="s">
        <v>5666</v>
      </c>
      <c r="H825" s="662" t="s">
        <v>5667</v>
      </c>
      <c r="I825" s="664">
        <v>0.01</v>
      </c>
      <c r="J825" s="664">
        <v>540</v>
      </c>
      <c r="K825" s="665">
        <v>6.5299999999999994</v>
      </c>
    </row>
    <row r="826" spans="1:11" ht="14.4" customHeight="1" x14ac:dyDescent="0.3">
      <c r="A826" s="660" t="s">
        <v>579</v>
      </c>
      <c r="B826" s="661" t="s">
        <v>580</v>
      </c>
      <c r="C826" s="662" t="s">
        <v>596</v>
      </c>
      <c r="D826" s="663" t="s">
        <v>2849</v>
      </c>
      <c r="E826" s="662" t="s">
        <v>6126</v>
      </c>
      <c r="F826" s="663" t="s">
        <v>6127</v>
      </c>
      <c r="G826" s="662" t="s">
        <v>5668</v>
      </c>
      <c r="H826" s="662" t="s">
        <v>5669</v>
      </c>
      <c r="I826" s="664">
        <v>11794.48</v>
      </c>
      <c r="J826" s="664">
        <v>4</v>
      </c>
      <c r="K826" s="665">
        <v>47177.919999999998</v>
      </c>
    </row>
    <row r="827" spans="1:11" ht="14.4" customHeight="1" x14ac:dyDescent="0.3">
      <c r="A827" s="660" t="s">
        <v>579</v>
      </c>
      <c r="B827" s="661" t="s">
        <v>580</v>
      </c>
      <c r="C827" s="662" t="s">
        <v>596</v>
      </c>
      <c r="D827" s="663" t="s">
        <v>2849</v>
      </c>
      <c r="E827" s="662" t="s">
        <v>6126</v>
      </c>
      <c r="F827" s="663" t="s">
        <v>6127</v>
      </c>
      <c r="G827" s="662" t="s">
        <v>5670</v>
      </c>
      <c r="H827" s="662" t="s">
        <v>5671</v>
      </c>
      <c r="I827" s="664">
        <v>2642.64</v>
      </c>
      <c r="J827" s="664">
        <v>1</v>
      </c>
      <c r="K827" s="665">
        <v>2642.64</v>
      </c>
    </row>
    <row r="828" spans="1:11" ht="14.4" customHeight="1" x14ac:dyDescent="0.3">
      <c r="A828" s="660" t="s">
        <v>579</v>
      </c>
      <c r="B828" s="661" t="s">
        <v>580</v>
      </c>
      <c r="C828" s="662" t="s">
        <v>596</v>
      </c>
      <c r="D828" s="663" t="s">
        <v>2849</v>
      </c>
      <c r="E828" s="662" t="s">
        <v>6126</v>
      </c>
      <c r="F828" s="663" t="s">
        <v>6127</v>
      </c>
      <c r="G828" s="662" t="s">
        <v>5670</v>
      </c>
      <c r="H828" s="662" t="s">
        <v>5672</v>
      </c>
      <c r="I828" s="664">
        <v>2516.8000000000002</v>
      </c>
      <c r="J828" s="664">
        <v>4</v>
      </c>
      <c r="K828" s="665">
        <v>10067.200000000001</v>
      </c>
    </row>
    <row r="829" spans="1:11" ht="14.4" customHeight="1" x14ac:dyDescent="0.3">
      <c r="A829" s="660" t="s">
        <v>579</v>
      </c>
      <c r="B829" s="661" t="s">
        <v>580</v>
      </c>
      <c r="C829" s="662" t="s">
        <v>596</v>
      </c>
      <c r="D829" s="663" t="s">
        <v>2849</v>
      </c>
      <c r="E829" s="662" t="s">
        <v>6126</v>
      </c>
      <c r="F829" s="663" t="s">
        <v>6127</v>
      </c>
      <c r="G829" s="662" t="s">
        <v>5673</v>
      </c>
      <c r="H829" s="662" t="s">
        <v>5674</v>
      </c>
      <c r="I829" s="664">
        <v>139.26</v>
      </c>
      <c r="J829" s="664">
        <v>540</v>
      </c>
      <c r="K829" s="665">
        <v>75199.799999999988</v>
      </c>
    </row>
    <row r="830" spans="1:11" ht="14.4" customHeight="1" x14ac:dyDescent="0.3">
      <c r="A830" s="660" t="s">
        <v>579</v>
      </c>
      <c r="B830" s="661" t="s">
        <v>580</v>
      </c>
      <c r="C830" s="662" t="s">
        <v>596</v>
      </c>
      <c r="D830" s="663" t="s">
        <v>2849</v>
      </c>
      <c r="E830" s="662" t="s">
        <v>6126</v>
      </c>
      <c r="F830" s="663" t="s">
        <v>6127</v>
      </c>
      <c r="G830" s="662" t="s">
        <v>5675</v>
      </c>
      <c r="H830" s="662" t="s">
        <v>5676</v>
      </c>
      <c r="I830" s="664">
        <v>761.09</v>
      </c>
      <c r="J830" s="664">
        <v>10</v>
      </c>
      <c r="K830" s="665">
        <v>7610.9</v>
      </c>
    </row>
    <row r="831" spans="1:11" ht="14.4" customHeight="1" x14ac:dyDescent="0.3">
      <c r="A831" s="660" t="s">
        <v>579</v>
      </c>
      <c r="B831" s="661" t="s">
        <v>580</v>
      </c>
      <c r="C831" s="662" t="s">
        <v>596</v>
      </c>
      <c r="D831" s="663" t="s">
        <v>2849</v>
      </c>
      <c r="E831" s="662" t="s">
        <v>6126</v>
      </c>
      <c r="F831" s="663" t="s">
        <v>6127</v>
      </c>
      <c r="G831" s="662" t="s">
        <v>5677</v>
      </c>
      <c r="H831" s="662" t="s">
        <v>5678</v>
      </c>
      <c r="I831" s="664">
        <v>14290.095000000001</v>
      </c>
      <c r="J831" s="664">
        <v>2</v>
      </c>
      <c r="K831" s="665">
        <v>28580.190000000002</v>
      </c>
    </row>
    <row r="832" spans="1:11" ht="14.4" customHeight="1" x14ac:dyDescent="0.3">
      <c r="A832" s="660" t="s">
        <v>579</v>
      </c>
      <c r="B832" s="661" t="s">
        <v>580</v>
      </c>
      <c r="C832" s="662" t="s">
        <v>596</v>
      </c>
      <c r="D832" s="663" t="s">
        <v>2849</v>
      </c>
      <c r="E832" s="662" t="s">
        <v>6126</v>
      </c>
      <c r="F832" s="663" t="s">
        <v>6127</v>
      </c>
      <c r="G832" s="662" t="s">
        <v>4906</v>
      </c>
      <c r="H832" s="662" t="s">
        <v>4907</v>
      </c>
      <c r="I832" s="664">
        <v>87.6</v>
      </c>
      <c r="J832" s="664">
        <v>20</v>
      </c>
      <c r="K832" s="665">
        <v>1752.1</v>
      </c>
    </row>
    <row r="833" spans="1:11" ht="14.4" customHeight="1" x14ac:dyDescent="0.3">
      <c r="A833" s="660" t="s">
        <v>579</v>
      </c>
      <c r="B833" s="661" t="s">
        <v>580</v>
      </c>
      <c r="C833" s="662" t="s">
        <v>596</v>
      </c>
      <c r="D833" s="663" t="s">
        <v>2849</v>
      </c>
      <c r="E833" s="662" t="s">
        <v>6126</v>
      </c>
      <c r="F833" s="663" t="s">
        <v>6127</v>
      </c>
      <c r="G833" s="662" t="s">
        <v>5679</v>
      </c>
      <c r="H833" s="662" t="s">
        <v>5680</v>
      </c>
      <c r="I833" s="664">
        <v>490</v>
      </c>
      <c r="J833" s="664">
        <v>10</v>
      </c>
      <c r="K833" s="665">
        <v>4900</v>
      </c>
    </row>
    <row r="834" spans="1:11" ht="14.4" customHeight="1" x14ac:dyDescent="0.3">
      <c r="A834" s="660" t="s">
        <v>579</v>
      </c>
      <c r="B834" s="661" t="s">
        <v>580</v>
      </c>
      <c r="C834" s="662" t="s">
        <v>596</v>
      </c>
      <c r="D834" s="663" t="s">
        <v>2849</v>
      </c>
      <c r="E834" s="662" t="s">
        <v>6126</v>
      </c>
      <c r="F834" s="663" t="s">
        <v>6127</v>
      </c>
      <c r="G834" s="662" t="s">
        <v>5681</v>
      </c>
      <c r="H834" s="662" t="s">
        <v>5682</v>
      </c>
      <c r="I834" s="664">
        <v>373.65</v>
      </c>
      <c r="J834" s="664">
        <v>1</v>
      </c>
      <c r="K834" s="665">
        <v>373.65</v>
      </c>
    </row>
    <row r="835" spans="1:11" ht="14.4" customHeight="1" x14ac:dyDescent="0.3">
      <c r="A835" s="660" t="s">
        <v>579</v>
      </c>
      <c r="B835" s="661" t="s">
        <v>580</v>
      </c>
      <c r="C835" s="662" t="s">
        <v>596</v>
      </c>
      <c r="D835" s="663" t="s">
        <v>2849</v>
      </c>
      <c r="E835" s="662" t="s">
        <v>6126</v>
      </c>
      <c r="F835" s="663" t="s">
        <v>6127</v>
      </c>
      <c r="G835" s="662" t="s">
        <v>5683</v>
      </c>
      <c r="H835" s="662" t="s">
        <v>5684</v>
      </c>
      <c r="I835" s="664">
        <v>2196.5</v>
      </c>
      <c r="J835" s="664">
        <v>20</v>
      </c>
      <c r="K835" s="665">
        <v>43930</v>
      </c>
    </row>
    <row r="836" spans="1:11" ht="14.4" customHeight="1" x14ac:dyDescent="0.3">
      <c r="A836" s="660" t="s">
        <v>579</v>
      </c>
      <c r="B836" s="661" t="s">
        <v>580</v>
      </c>
      <c r="C836" s="662" t="s">
        <v>596</v>
      </c>
      <c r="D836" s="663" t="s">
        <v>2849</v>
      </c>
      <c r="E836" s="662" t="s">
        <v>6126</v>
      </c>
      <c r="F836" s="663" t="s">
        <v>6127</v>
      </c>
      <c r="G836" s="662" t="s">
        <v>5685</v>
      </c>
      <c r="H836" s="662" t="s">
        <v>5686</v>
      </c>
      <c r="I836" s="664">
        <v>3308.77</v>
      </c>
      <c r="J836" s="664">
        <v>5</v>
      </c>
      <c r="K836" s="665">
        <v>16543.87</v>
      </c>
    </row>
    <row r="837" spans="1:11" ht="14.4" customHeight="1" x14ac:dyDescent="0.3">
      <c r="A837" s="660" t="s">
        <v>579</v>
      </c>
      <c r="B837" s="661" t="s">
        <v>580</v>
      </c>
      <c r="C837" s="662" t="s">
        <v>596</v>
      </c>
      <c r="D837" s="663" t="s">
        <v>2849</v>
      </c>
      <c r="E837" s="662" t="s">
        <v>6126</v>
      </c>
      <c r="F837" s="663" t="s">
        <v>6127</v>
      </c>
      <c r="G837" s="662" t="s">
        <v>5687</v>
      </c>
      <c r="H837" s="662" t="s">
        <v>5688</v>
      </c>
      <c r="I837" s="664">
        <v>4751.67</v>
      </c>
      <c r="J837" s="664">
        <v>1</v>
      </c>
      <c r="K837" s="665">
        <v>4751.67</v>
      </c>
    </row>
    <row r="838" spans="1:11" ht="14.4" customHeight="1" x14ac:dyDescent="0.3">
      <c r="A838" s="660" t="s">
        <v>579</v>
      </c>
      <c r="B838" s="661" t="s">
        <v>580</v>
      </c>
      <c r="C838" s="662" t="s">
        <v>596</v>
      </c>
      <c r="D838" s="663" t="s">
        <v>2849</v>
      </c>
      <c r="E838" s="662" t="s">
        <v>6126</v>
      </c>
      <c r="F838" s="663" t="s">
        <v>6127</v>
      </c>
      <c r="G838" s="662" t="s">
        <v>5689</v>
      </c>
      <c r="H838" s="662" t="s">
        <v>5690</v>
      </c>
      <c r="I838" s="664">
        <v>625.87</v>
      </c>
      <c r="J838" s="664">
        <v>20</v>
      </c>
      <c r="K838" s="665">
        <v>12517.45</v>
      </c>
    </row>
    <row r="839" spans="1:11" ht="14.4" customHeight="1" x14ac:dyDescent="0.3">
      <c r="A839" s="660" t="s">
        <v>579</v>
      </c>
      <c r="B839" s="661" t="s">
        <v>580</v>
      </c>
      <c r="C839" s="662" t="s">
        <v>596</v>
      </c>
      <c r="D839" s="663" t="s">
        <v>2849</v>
      </c>
      <c r="E839" s="662" t="s">
        <v>6126</v>
      </c>
      <c r="F839" s="663" t="s">
        <v>6127</v>
      </c>
      <c r="G839" s="662" t="s">
        <v>5691</v>
      </c>
      <c r="H839" s="662" t="s">
        <v>5692</v>
      </c>
      <c r="I839" s="664">
        <v>20475.62</v>
      </c>
      <c r="J839" s="664">
        <v>2</v>
      </c>
      <c r="K839" s="665">
        <v>40951.24</v>
      </c>
    </row>
    <row r="840" spans="1:11" ht="14.4" customHeight="1" x14ac:dyDescent="0.3">
      <c r="A840" s="660" t="s">
        <v>579</v>
      </c>
      <c r="B840" s="661" t="s">
        <v>580</v>
      </c>
      <c r="C840" s="662" t="s">
        <v>596</v>
      </c>
      <c r="D840" s="663" t="s">
        <v>2849</v>
      </c>
      <c r="E840" s="662" t="s">
        <v>6126</v>
      </c>
      <c r="F840" s="663" t="s">
        <v>6127</v>
      </c>
      <c r="G840" s="662" t="s">
        <v>5693</v>
      </c>
      <c r="H840" s="662" t="s">
        <v>5694</v>
      </c>
      <c r="I840" s="664">
        <v>295.24</v>
      </c>
      <c r="J840" s="664">
        <v>40</v>
      </c>
      <c r="K840" s="665">
        <v>11809.6</v>
      </c>
    </row>
    <row r="841" spans="1:11" ht="14.4" customHeight="1" x14ac:dyDescent="0.3">
      <c r="A841" s="660" t="s">
        <v>579</v>
      </c>
      <c r="B841" s="661" t="s">
        <v>580</v>
      </c>
      <c r="C841" s="662" t="s">
        <v>596</v>
      </c>
      <c r="D841" s="663" t="s">
        <v>2849</v>
      </c>
      <c r="E841" s="662" t="s">
        <v>6126</v>
      </c>
      <c r="F841" s="663" t="s">
        <v>6127</v>
      </c>
      <c r="G841" s="662" t="s">
        <v>5695</v>
      </c>
      <c r="H841" s="662" t="s">
        <v>5696</v>
      </c>
      <c r="I841" s="664">
        <v>568.70000000000005</v>
      </c>
      <c r="J841" s="664">
        <v>10</v>
      </c>
      <c r="K841" s="665">
        <v>5687</v>
      </c>
    </row>
    <row r="842" spans="1:11" ht="14.4" customHeight="1" x14ac:dyDescent="0.3">
      <c r="A842" s="660" t="s">
        <v>579</v>
      </c>
      <c r="B842" s="661" t="s">
        <v>580</v>
      </c>
      <c r="C842" s="662" t="s">
        <v>596</v>
      </c>
      <c r="D842" s="663" t="s">
        <v>2849</v>
      </c>
      <c r="E842" s="662" t="s">
        <v>6126</v>
      </c>
      <c r="F842" s="663" t="s">
        <v>6127</v>
      </c>
      <c r="G842" s="662" t="s">
        <v>5697</v>
      </c>
      <c r="H842" s="662" t="s">
        <v>5698</v>
      </c>
      <c r="I842" s="664">
        <v>415.03</v>
      </c>
      <c r="J842" s="664">
        <v>20</v>
      </c>
      <c r="K842" s="665">
        <v>8300.6</v>
      </c>
    </row>
    <row r="843" spans="1:11" ht="14.4" customHeight="1" x14ac:dyDescent="0.3">
      <c r="A843" s="660" t="s">
        <v>579</v>
      </c>
      <c r="B843" s="661" t="s">
        <v>580</v>
      </c>
      <c r="C843" s="662" t="s">
        <v>596</v>
      </c>
      <c r="D843" s="663" t="s">
        <v>2849</v>
      </c>
      <c r="E843" s="662" t="s">
        <v>6126</v>
      </c>
      <c r="F843" s="663" t="s">
        <v>6127</v>
      </c>
      <c r="G843" s="662" t="s">
        <v>5699</v>
      </c>
      <c r="H843" s="662" t="s">
        <v>5700</v>
      </c>
      <c r="I843" s="664">
        <v>8700.01</v>
      </c>
      <c r="J843" s="664">
        <v>1</v>
      </c>
      <c r="K843" s="665">
        <v>8700.01</v>
      </c>
    </row>
    <row r="844" spans="1:11" ht="14.4" customHeight="1" x14ac:dyDescent="0.3">
      <c r="A844" s="660" t="s">
        <v>579</v>
      </c>
      <c r="B844" s="661" t="s">
        <v>580</v>
      </c>
      <c r="C844" s="662" t="s">
        <v>596</v>
      </c>
      <c r="D844" s="663" t="s">
        <v>2849</v>
      </c>
      <c r="E844" s="662" t="s">
        <v>6126</v>
      </c>
      <c r="F844" s="663" t="s">
        <v>6127</v>
      </c>
      <c r="G844" s="662" t="s">
        <v>5701</v>
      </c>
      <c r="H844" s="662" t="s">
        <v>5702</v>
      </c>
      <c r="I844" s="664">
        <v>6919.99</v>
      </c>
      <c r="J844" s="664">
        <v>4</v>
      </c>
      <c r="K844" s="665">
        <v>27679.96</v>
      </c>
    </row>
    <row r="845" spans="1:11" ht="14.4" customHeight="1" x14ac:dyDescent="0.3">
      <c r="A845" s="660" t="s">
        <v>579</v>
      </c>
      <c r="B845" s="661" t="s">
        <v>580</v>
      </c>
      <c r="C845" s="662" t="s">
        <v>596</v>
      </c>
      <c r="D845" s="663" t="s">
        <v>2849</v>
      </c>
      <c r="E845" s="662" t="s">
        <v>6126</v>
      </c>
      <c r="F845" s="663" t="s">
        <v>6127</v>
      </c>
      <c r="G845" s="662" t="s">
        <v>5703</v>
      </c>
      <c r="H845" s="662" t="s">
        <v>5704</v>
      </c>
      <c r="I845" s="664">
        <v>3534.53</v>
      </c>
      <c r="J845" s="664">
        <v>4</v>
      </c>
      <c r="K845" s="665">
        <v>14138.12</v>
      </c>
    </row>
    <row r="846" spans="1:11" ht="14.4" customHeight="1" x14ac:dyDescent="0.3">
      <c r="A846" s="660" t="s">
        <v>579</v>
      </c>
      <c r="B846" s="661" t="s">
        <v>580</v>
      </c>
      <c r="C846" s="662" t="s">
        <v>596</v>
      </c>
      <c r="D846" s="663" t="s">
        <v>2849</v>
      </c>
      <c r="E846" s="662" t="s">
        <v>6126</v>
      </c>
      <c r="F846" s="663" t="s">
        <v>6127</v>
      </c>
      <c r="G846" s="662" t="s">
        <v>5705</v>
      </c>
      <c r="H846" s="662" t="s">
        <v>5706</v>
      </c>
      <c r="I846" s="664">
        <v>54.45</v>
      </c>
      <c r="J846" s="664">
        <v>25</v>
      </c>
      <c r="K846" s="665">
        <v>1361.25</v>
      </c>
    </row>
    <row r="847" spans="1:11" ht="14.4" customHeight="1" x14ac:dyDescent="0.3">
      <c r="A847" s="660" t="s">
        <v>579</v>
      </c>
      <c r="B847" s="661" t="s">
        <v>580</v>
      </c>
      <c r="C847" s="662" t="s">
        <v>596</v>
      </c>
      <c r="D847" s="663" t="s">
        <v>2849</v>
      </c>
      <c r="E847" s="662" t="s">
        <v>6126</v>
      </c>
      <c r="F847" s="663" t="s">
        <v>6127</v>
      </c>
      <c r="G847" s="662" t="s">
        <v>5707</v>
      </c>
      <c r="H847" s="662" t="s">
        <v>5708</v>
      </c>
      <c r="I847" s="664">
        <v>2178.85</v>
      </c>
      <c r="J847" s="664">
        <v>12</v>
      </c>
      <c r="K847" s="665">
        <v>26146.16</v>
      </c>
    </row>
    <row r="848" spans="1:11" ht="14.4" customHeight="1" x14ac:dyDescent="0.3">
      <c r="A848" s="660" t="s">
        <v>579</v>
      </c>
      <c r="B848" s="661" t="s">
        <v>580</v>
      </c>
      <c r="C848" s="662" t="s">
        <v>596</v>
      </c>
      <c r="D848" s="663" t="s">
        <v>2849</v>
      </c>
      <c r="E848" s="662" t="s">
        <v>6126</v>
      </c>
      <c r="F848" s="663" t="s">
        <v>6127</v>
      </c>
      <c r="G848" s="662" t="s">
        <v>5709</v>
      </c>
      <c r="H848" s="662" t="s">
        <v>5710</v>
      </c>
      <c r="I848" s="664">
        <v>143.21</v>
      </c>
      <c r="J848" s="664">
        <v>24</v>
      </c>
      <c r="K848" s="665">
        <v>3437.06</v>
      </c>
    </row>
    <row r="849" spans="1:11" ht="14.4" customHeight="1" x14ac:dyDescent="0.3">
      <c r="A849" s="660" t="s">
        <v>579</v>
      </c>
      <c r="B849" s="661" t="s">
        <v>580</v>
      </c>
      <c r="C849" s="662" t="s">
        <v>596</v>
      </c>
      <c r="D849" s="663" t="s">
        <v>2849</v>
      </c>
      <c r="E849" s="662" t="s">
        <v>6126</v>
      </c>
      <c r="F849" s="663" t="s">
        <v>6127</v>
      </c>
      <c r="G849" s="662" t="s">
        <v>5711</v>
      </c>
      <c r="H849" s="662" t="s">
        <v>5712</v>
      </c>
      <c r="I849" s="664">
        <v>54.45</v>
      </c>
      <c r="J849" s="664">
        <v>25</v>
      </c>
      <c r="K849" s="665">
        <v>1361.25</v>
      </c>
    </row>
    <row r="850" spans="1:11" ht="14.4" customHeight="1" x14ac:dyDescent="0.3">
      <c r="A850" s="660" t="s">
        <v>579</v>
      </c>
      <c r="B850" s="661" t="s">
        <v>580</v>
      </c>
      <c r="C850" s="662" t="s">
        <v>596</v>
      </c>
      <c r="D850" s="663" t="s">
        <v>2849</v>
      </c>
      <c r="E850" s="662" t="s">
        <v>6126</v>
      </c>
      <c r="F850" s="663" t="s">
        <v>6127</v>
      </c>
      <c r="G850" s="662" t="s">
        <v>5713</v>
      </c>
      <c r="H850" s="662" t="s">
        <v>5714</v>
      </c>
      <c r="I850" s="664">
        <v>622.05999999999995</v>
      </c>
      <c r="J850" s="664">
        <v>1</v>
      </c>
      <c r="K850" s="665">
        <v>622.05999999999995</v>
      </c>
    </row>
    <row r="851" spans="1:11" ht="14.4" customHeight="1" x14ac:dyDescent="0.3">
      <c r="A851" s="660" t="s">
        <v>579</v>
      </c>
      <c r="B851" s="661" t="s">
        <v>580</v>
      </c>
      <c r="C851" s="662" t="s">
        <v>596</v>
      </c>
      <c r="D851" s="663" t="s">
        <v>2849</v>
      </c>
      <c r="E851" s="662" t="s">
        <v>6126</v>
      </c>
      <c r="F851" s="663" t="s">
        <v>6127</v>
      </c>
      <c r="G851" s="662" t="s">
        <v>5715</v>
      </c>
      <c r="H851" s="662" t="s">
        <v>5716</v>
      </c>
      <c r="I851" s="664">
        <v>1288.53</v>
      </c>
      <c r="J851" s="664">
        <v>20</v>
      </c>
      <c r="K851" s="665">
        <v>25770.6</v>
      </c>
    </row>
    <row r="852" spans="1:11" ht="14.4" customHeight="1" x14ac:dyDescent="0.3">
      <c r="A852" s="660" t="s">
        <v>579</v>
      </c>
      <c r="B852" s="661" t="s">
        <v>580</v>
      </c>
      <c r="C852" s="662" t="s">
        <v>596</v>
      </c>
      <c r="D852" s="663" t="s">
        <v>2849</v>
      </c>
      <c r="E852" s="662" t="s">
        <v>6126</v>
      </c>
      <c r="F852" s="663" t="s">
        <v>6127</v>
      </c>
      <c r="G852" s="662" t="s">
        <v>5717</v>
      </c>
      <c r="H852" s="662" t="s">
        <v>5718</v>
      </c>
      <c r="I852" s="664">
        <v>2505.5500000000002</v>
      </c>
      <c r="J852" s="664">
        <v>1</v>
      </c>
      <c r="K852" s="665">
        <v>2505.5500000000002</v>
      </c>
    </row>
    <row r="853" spans="1:11" ht="14.4" customHeight="1" x14ac:dyDescent="0.3">
      <c r="A853" s="660" t="s">
        <v>579</v>
      </c>
      <c r="B853" s="661" t="s">
        <v>580</v>
      </c>
      <c r="C853" s="662" t="s">
        <v>596</v>
      </c>
      <c r="D853" s="663" t="s">
        <v>2849</v>
      </c>
      <c r="E853" s="662" t="s">
        <v>6126</v>
      </c>
      <c r="F853" s="663" t="s">
        <v>6127</v>
      </c>
      <c r="G853" s="662" t="s">
        <v>5719</v>
      </c>
      <c r="H853" s="662" t="s">
        <v>5720</v>
      </c>
      <c r="I853" s="664">
        <v>2572.58</v>
      </c>
      <c r="J853" s="664">
        <v>8</v>
      </c>
      <c r="K853" s="665">
        <v>20580.650000000001</v>
      </c>
    </row>
    <row r="854" spans="1:11" ht="14.4" customHeight="1" x14ac:dyDescent="0.3">
      <c r="A854" s="660" t="s">
        <v>579</v>
      </c>
      <c r="B854" s="661" t="s">
        <v>580</v>
      </c>
      <c r="C854" s="662" t="s">
        <v>596</v>
      </c>
      <c r="D854" s="663" t="s">
        <v>2849</v>
      </c>
      <c r="E854" s="662" t="s">
        <v>6126</v>
      </c>
      <c r="F854" s="663" t="s">
        <v>6127</v>
      </c>
      <c r="G854" s="662" t="s">
        <v>5721</v>
      </c>
      <c r="H854" s="662" t="s">
        <v>5722</v>
      </c>
      <c r="I854" s="664">
        <v>1937.33</v>
      </c>
      <c r="J854" s="664">
        <v>2</v>
      </c>
      <c r="K854" s="665">
        <v>3874.66</v>
      </c>
    </row>
    <row r="855" spans="1:11" ht="14.4" customHeight="1" x14ac:dyDescent="0.3">
      <c r="A855" s="660" t="s">
        <v>579</v>
      </c>
      <c r="B855" s="661" t="s">
        <v>580</v>
      </c>
      <c r="C855" s="662" t="s">
        <v>596</v>
      </c>
      <c r="D855" s="663" t="s">
        <v>2849</v>
      </c>
      <c r="E855" s="662" t="s">
        <v>6126</v>
      </c>
      <c r="F855" s="663" t="s">
        <v>6127</v>
      </c>
      <c r="G855" s="662" t="s">
        <v>5723</v>
      </c>
      <c r="H855" s="662" t="s">
        <v>5724</v>
      </c>
      <c r="I855" s="664">
        <v>2008.84</v>
      </c>
      <c r="J855" s="664">
        <v>1</v>
      </c>
      <c r="K855" s="665">
        <v>2008.84</v>
      </c>
    </row>
    <row r="856" spans="1:11" ht="14.4" customHeight="1" x14ac:dyDescent="0.3">
      <c r="A856" s="660" t="s">
        <v>579</v>
      </c>
      <c r="B856" s="661" t="s">
        <v>580</v>
      </c>
      <c r="C856" s="662" t="s">
        <v>596</v>
      </c>
      <c r="D856" s="663" t="s">
        <v>2849</v>
      </c>
      <c r="E856" s="662" t="s">
        <v>6126</v>
      </c>
      <c r="F856" s="663" t="s">
        <v>6127</v>
      </c>
      <c r="G856" s="662" t="s">
        <v>5725</v>
      </c>
      <c r="H856" s="662" t="s">
        <v>5726</v>
      </c>
      <c r="I856" s="664">
        <v>1031.77</v>
      </c>
      <c r="J856" s="664">
        <v>10</v>
      </c>
      <c r="K856" s="665">
        <v>10317.67</v>
      </c>
    </row>
    <row r="857" spans="1:11" ht="14.4" customHeight="1" x14ac:dyDescent="0.3">
      <c r="A857" s="660" t="s">
        <v>579</v>
      </c>
      <c r="B857" s="661" t="s">
        <v>580</v>
      </c>
      <c r="C857" s="662" t="s">
        <v>596</v>
      </c>
      <c r="D857" s="663" t="s">
        <v>2849</v>
      </c>
      <c r="E857" s="662" t="s">
        <v>6126</v>
      </c>
      <c r="F857" s="663" t="s">
        <v>6127</v>
      </c>
      <c r="G857" s="662" t="s">
        <v>5727</v>
      </c>
      <c r="H857" s="662" t="s">
        <v>5728</v>
      </c>
      <c r="I857" s="664">
        <v>78.650000000000006</v>
      </c>
      <c r="J857" s="664">
        <v>25</v>
      </c>
      <c r="K857" s="665">
        <v>1966.25</v>
      </c>
    </row>
    <row r="858" spans="1:11" ht="14.4" customHeight="1" x14ac:dyDescent="0.3">
      <c r="A858" s="660" t="s">
        <v>579</v>
      </c>
      <c r="B858" s="661" t="s">
        <v>580</v>
      </c>
      <c r="C858" s="662" t="s">
        <v>596</v>
      </c>
      <c r="D858" s="663" t="s">
        <v>2849</v>
      </c>
      <c r="E858" s="662" t="s">
        <v>6126</v>
      </c>
      <c r="F858" s="663" t="s">
        <v>6127</v>
      </c>
      <c r="G858" s="662" t="s">
        <v>5729</v>
      </c>
      <c r="H858" s="662" t="s">
        <v>5730</v>
      </c>
      <c r="I858" s="664">
        <v>78.650000000000006</v>
      </c>
      <c r="J858" s="664">
        <v>25</v>
      </c>
      <c r="K858" s="665">
        <v>1966.25</v>
      </c>
    </row>
    <row r="859" spans="1:11" ht="14.4" customHeight="1" x14ac:dyDescent="0.3">
      <c r="A859" s="660" t="s">
        <v>579</v>
      </c>
      <c r="B859" s="661" t="s">
        <v>580</v>
      </c>
      <c r="C859" s="662" t="s">
        <v>596</v>
      </c>
      <c r="D859" s="663" t="s">
        <v>2849</v>
      </c>
      <c r="E859" s="662" t="s">
        <v>6126</v>
      </c>
      <c r="F859" s="663" t="s">
        <v>6127</v>
      </c>
      <c r="G859" s="662" t="s">
        <v>5731</v>
      </c>
      <c r="H859" s="662" t="s">
        <v>5732</v>
      </c>
      <c r="I859" s="664">
        <v>2080.48</v>
      </c>
      <c r="J859" s="664">
        <v>12</v>
      </c>
      <c r="K859" s="665">
        <v>24965.7</v>
      </c>
    </row>
    <row r="860" spans="1:11" ht="14.4" customHeight="1" x14ac:dyDescent="0.3">
      <c r="A860" s="660" t="s">
        <v>579</v>
      </c>
      <c r="B860" s="661" t="s">
        <v>580</v>
      </c>
      <c r="C860" s="662" t="s">
        <v>596</v>
      </c>
      <c r="D860" s="663" t="s">
        <v>2849</v>
      </c>
      <c r="E860" s="662" t="s">
        <v>6126</v>
      </c>
      <c r="F860" s="663" t="s">
        <v>6127</v>
      </c>
      <c r="G860" s="662" t="s">
        <v>5733</v>
      </c>
      <c r="H860" s="662" t="s">
        <v>5734</v>
      </c>
      <c r="I860" s="664">
        <v>1310.91</v>
      </c>
      <c r="J860" s="664">
        <v>20</v>
      </c>
      <c r="K860" s="665">
        <v>26218.3</v>
      </c>
    </row>
    <row r="861" spans="1:11" ht="14.4" customHeight="1" x14ac:dyDescent="0.3">
      <c r="A861" s="660" t="s">
        <v>579</v>
      </c>
      <c r="B861" s="661" t="s">
        <v>580</v>
      </c>
      <c r="C861" s="662" t="s">
        <v>596</v>
      </c>
      <c r="D861" s="663" t="s">
        <v>2849</v>
      </c>
      <c r="E861" s="662" t="s">
        <v>6126</v>
      </c>
      <c r="F861" s="663" t="s">
        <v>6127</v>
      </c>
      <c r="G861" s="662" t="s">
        <v>5735</v>
      </c>
      <c r="H861" s="662" t="s">
        <v>5736</v>
      </c>
      <c r="I861" s="664">
        <v>78.650000000000006</v>
      </c>
      <c r="J861" s="664">
        <v>25</v>
      </c>
      <c r="K861" s="665">
        <v>1966.25</v>
      </c>
    </row>
    <row r="862" spans="1:11" ht="14.4" customHeight="1" x14ac:dyDescent="0.3">
      <c r="A862" s="660" t="s">
        <v>579</v>
      </c>
      <c r="B862" s="661" t="s">
        <v>580</v>
      </c>
      <c r="C862" s="662" t="s">
        <v>596</v>
      </c>
      <c r="D862" s="663" t="s">
        <v>2849</v>
      </c>
      <c r="E862" s="662" t="s">
        <v>6126</v>
      </c>
      <c r="F862" s="663" t="s">
        <v>6127</v>
      </c>
      <c r="G862" s="662" t="s">
        <v>5737</v>
      </c>
      <c r="H862" s="662" t="s">
        <v>5738</v>
      </c>
      <c r="I862" s="664">
        <v>54.45</v>
      </c>
      <c r="J862" s="664">
        <v>25</v>
      </c>
      <c r="K862" s="665">
        <v>1361.25</v>
      </c>
    </row>
    <row r="863" spans="1:11" ht="14.4" customHeight="1" x14ac:dyDescent="0.3">
      <c r="A863" s="660" t="s">
        <v>579</v>
      </c>
      <c r="B863" s="661" t="s">
        <v>580</v>
      </c>
      <c r="C863" s="662" t="s">
        <v>596</v>
      </c>
      <c r="D863" s="663" t="s">
        <v>2849</v>
      </c>
      <c r="E863" s="662" t="s">
        <v>6126</v>
      </c>
      <c r="F863" s="663" t="s">
        <v>6127</v>
      </c>
      <c r="G863" s="662" t="s">
        <v>5739</v>
      </c>
      <c r="H863" s="662" t="s">
        <v>5740</v>
      </c>
      <c r="I863" s="664">
        <v>1319.32</v>
      </c>
      <c r="J863" s="664">
        <v>10</v>
      </c>
      <c r="K863" s="665">
        <v>13193.24</v>
      </c>
    </row>
    <row r="864" spans="1:11" ht="14.4" customHeight="1" x14ac:dyDescent="0.3">
      <c r="A864" s="660" t="s">
        <v>579</v>
      </c>
      <c r="B864" s="661" t="s">
        <v>580</v>
      </c>
      <c r="C864" s="662" t="s">
        <v>596</v>
      </c>
      <c r="D864" s="663" t="s">
        <v>2849</v>
      </c>
      <c r="E864" s="662" t="s">
        <v>6126</v>
      </c>
      <c r="F864" s="663" t="s">
        <v>6127</v>
      </c>
      <c r="G864" s="662" t="s">
        <v>5741</v>
      </c>
      <c r="H864" s="662" t="s">
        <v>5742</v>
      </c>
      <c r="I864" s="664">
        <v>571.12</v>
      </c>
      <c r="J864" s="664">
        <v>10</v>
      </c>
      <c r="K864" s="665">
        <v>5711.2</v>
      </c>
    </row>
    <row r="865" spans="1:11" ht="14.4" customHeight="1" x14ac:dyDescent="0.3">
      <c r="A865" s="660" t="s">
        <v>579</v>
      </c>
      <c r="B865" s="661" t="s">
        <v>580</v>
      </c>
      <c r="C865" s="662" t="s">
        <v>596</v>
      </c>
      <c r="D865" s="663" t="s">
        <v>2849</v>
      </c>
      <c r="E865" s="662" t="s">
        <v>6136</v>
      </c>
      <c r="F865" s="663" t="s">
        <v>6137</v>
      </c>
      <c r="G865" s="662" t="s">
        <v>5743</v>
      </c>
      <c r="H865" s="662" t="s">
        <v>5744</v>
      </c>
      <c r="I865" s="664">
        <v>30.98</v>
      </c>
      <c r="J865" s="664">
        <v>6</v>
      </c>
      <c r="K865" s="665">
        <v>185.85000000000002</v>
      </c>
    </row>
    <row r="866" spans="1:11" ht="14.4" customHeight="1" x14ac:dyDescent="0.3">
      <c r="A866" s="660" t="s">
        <v>579</v>
      </c>
      <c r="B866" s="661" t="s">
        <v>580</v>
      </c>
      <c r="C866" s="662" t="s">
        <v>596</v>
      </c>
      <c r="D866" s="663" t="s">
        <v>2849</v>
      </c>
      <c r="E866" s="662" t="s">
        <v>6140</v>
      </c>
      <c r="F866" s="663" t="s">
        <v>6141</v>
      </c>
      <c r="G866" s="662" t="s">
        <v>5745</v>
      </c>
      <c r="H866" s="662" t="s">
        <v>5746</v>
      </c>
      <c r="I866" s="664">
        <v>20895.5</v>
      </c>
      <c r="J866" s="664">
        <v>2</v>
      </c>
      <c r="K866" s="665">
        <v>41791</v>
      </c>
    </row>
    <row r="867" spans="1:11" ht="14.4" customHeight="1" x14ac:dyDescent="0.3">
      <c r="A867" s="660" t="s">
        <v>579</v>
      </c>
      <c r="B867" s="661" t="s">
        <v>580</v>
      </c>
      <c r="C867" s="662" t="s">
        <v>596</v>
      </c>
      <c r="D867" s="663" t="s">
        <v>2849</v>
      </c>
      <c r="E867" s="662" t="s">
        <v>6140</v>
      </c>
      <c r="F867" s="663" t="s">
        <v>6141</v>
      </c>
      <c r="G867" s="662" t="s">
        <v>5747</v>
      </c>
      <c r="H867" s="662" t="s">
        <v>5748</v>
      </c>
      <c r="I867" s="664">
        <v>42940</v>
      </c>
      <c r="J867" s="664">
        <v>2</v>
      </c>
      <c r="K867" s="665">
        <v>85880</v>
      </c>
    </row>
    <row r="868" spans="1:11" ht="14.4" customHeight="1" x14ac:dyDescent="0.3">
      <c r="A868" s="660" t="s">
        <v>579</v>
      </c>
      <c r="B868" s="661" t="s">
        <v>580</v>
      </c>
      <c r="C868" s="662" t="s">
        <v>596</v>
      </c>
      <c r="D868" s="663" t="s">
        <v>2849</v>
      </c>
      <c r="E868" s="662" t="s">
        <v>6140</v>
      </c>
      <c r="F868" s="663" t="s">
        <v>6141</v>
      </c>
      <c r="G868" s="662" t="s">
        <v>5749</v>
      </c>
      <c r="H868" s="662" t="s">
        <v>5750</v>
      </c>
      <c r="I868" s="664">
        <v>39732.857142857145</v>
      </c>
      <c r="J868" s="664">
        <v>7</v>
      </c>
      <c r="K868" s="665">
        <v>278130</v>
      </c>
    </row>
    <row r="869" spans="1:11" ht="14.4" customHeight="1" x14ac:dyDescent="0.3">
      <c r="A869" s="660" t="s">
        <v>579</v>
      </c>
      <c r="B869" s="661" t="s">
        <v>580</v>
      </c>
      <c r="C869" s="662" t="s">
        <v>596</v>
      </c>
      <c r="D869" s="663" t="s">
        <v>2849</v>
      </c>
      <c r="E869" s="662" t="s">
        <v>6140</v>
      </c>
      <c r="F869" s="663" t="s">
        <v>6141</v>
      </c>
      <c r="G869" s="662" t="s">
        <v>5751</v>
      </c>
      <c r="H869" s="662" t="s">
        <v>5752</v>
      </c>
      <c r="I869" s="664">
        <v>39273.333333333336</v>
      </c>
      <c r="J869" s="664">
        <v>3</v>
      </c>
      <c r="K869" s="665">
        <v>117820</v>
      </c>
    </row>
    <row r="870" spans="1:11" ht="14.4" customHeight="1" x14ac:dyDescent="0.3">
      <c r="A870" s="660" t="s">
        <v>579</v>
      </c>
      <c r="B870" s="661" t="s">
        <v>580</v>
      </c>
      <c r="C870" s="662" t="s">
        <v>596</v>
      </c>
      <c r="D870" s="663" t="s">
        <v>2849</v>
      </c>
      <c r="E870" s="662" t="s">
        <v>6140</v>
      </c>
      <c r="F870" s="663" t="s">
        <v>6141</v>
      </c>
      <c r="G870" s="662" t="s">
        <v>5753</v>
      </c>
      <c r="H870" s="662" t="s">
        <v>5754</v>
      </c>
      <c r="I870" s="664">
        <v>1121.77</v>
      </c>
      <c r="J870" s="664">
        <v>15</v>
      </c>
      <c r="K870" s="665">
        <v>16826.43</v>
      </c>
    </row>
    <row r="871" spans="1:11" ht="14.4" customHeight="1" x14ac:dyDescent="0.3">
      <c r="A871" s="660" t="s">
        <v>579</v>
      </c>
      <c r="B871" s="661" t="s">
        <v>580</v>
      </c>
      <c r="C871" s="662" t="s">
        <v>596</v>
      </c>
      <c r="D871" s="663" t="s">
        <v>2849</v>
      </c>
      <c r="E871" s="662" t="s">
        <v>6140</v>
      </c>
      <c r="F871" s="663" t="s">
        <v>6141</v>
      </c>
      <c r="G871" s="662" t="s">
        <v>5753</v>
      </c>
      <c r="H871" s="662" t="s">
        <v>5755</v>
      </c>
      <c r="I871" s="664">
        <v>1121.76</v>
      </c>
      <c r="J871" s="664">
        <v>9</v>
      </c>
      <c r="K871" s="665">
        <v>10095.81</v>
      </c>
    </row>
    <row r="872" spans="1:11" ht="14.4" customHeight="1" x14ac:dyDescent="0.3">
      <c r="A872" s="660" t="s">
        <v>579</v>
      </c>
      <c r="B872" s="661" t="s">
        <v>580</v>
      </c>
      <c r="C872" s="662" t="s">
        <v>596</v>
      </c>
      <c r="D872" s="663" t="s">
        <v>2849</v>
      </c>
      <c r="E872" s="662" t="s">
        <v>6140</v>
      </c>
      <c r="F872" s="663" t="s">
        <v>6141</v>
      </c>
      <c r="G872" s="662" t="s">
        <v>5756</v>
      </c>
      <c r="H872" s="662" t="s">
        <v>5757</v>
      </c>
      <c r="I872" s="664">
        <v>1121.76</v>
      </c>
      <c r="J872" s="664">
        <v>23</v>
      </c>
      <c r="K872" s="665">
        <v>25800.39</v>
      </c>
    </row>
    <row r="873" spans="1:11" ht="14.4" customHeight="1" x14ac:dyDescent="0.3">
      <c r="A873" s="660" t="s">
        <v>579</v>
      </c>
      <c r="B873" s="661" t="s">
        <v>580</v>
      </c>
      <c r="C873" s="662" t="s">
        <v>596</v>
      </c>
      <c r="D873" s="663" t="s">
        <v>2849</v>
      </c>
      <c r="E873" s="662" t="s">
        <v>6140</v>
      </c>
      <c r="F873" s="663" t="s">
        <v>6141</v>
      </c>
      <c r="G873" s="662" t="s">
        <v>5756</v>
      </c>
      <c r="H873" s="662" t="s">
        <v>5758</v>
      </c>
      <c r="I873" s="664">
        <v>1121.76</v>
      </c>
      <c r="J873" s="664">
        <v>16</v>
      </c>
      <c r="K873" s="665">
        <v>17948.11</v>
      </c>
    </row>
    <row r="874" spans="1:11" ht="14.4" customHeight="1" x14ac:dyDescent="0.3">
      <c r="A874" s="660" t="s">
        <v>579</v>
      </c>
      <c r="B874" s="661" t="s">
        <v>580</v>
      </c>
      <c r="C874" s="662" t="s">
        <v>596</v>
      </c>
      <c r="D874" s="663" t="s">
        <v>2849</v>
      </c>
      <c r="E874" s="662" t="s">
        <v>6140</v>
      </c>
      <c r="F874" s="663" t="s">
        <v>6141</v>
      </c>
      <c r="G874" s="662" t="s">
        <v>5759</v>
      </c>
      <c r="H874" s="662" t="s">
        <v>5760</v>
      </c>
      <c r="I874" s="664">
        <v>9158.76</v>
      </c>
      <c r="J874" s="664">
        <v>4</v>
      </c>
      <c r="K874" s="665">
        <v>36635.040000000001</v>
      </c>
    </row>
    <row r="875" spans="1:11" ht="14.4" customHeight="1" x14ac:dyDescent="0.3">
      <c r="A875" s="660" t="s">
        <v>579</v>
      </c>
      <c r="B875" s="661" t="s">
        <v>580</v>
      </c>
      <c r="C875" s="662" t="s">
        <v>596</v>
      </c>
      <c r="D875" s="663" t="s">
        <v>2849</v>
      </c>
      <c r="E875" s="662" t="s">
        <v>6140</v>
      </c>
      <c r="F875" s="663" t="s">
        <v>6141</v>
      </c>
      <c r="G875" s="662" t="s">
        <v>5759</v>
      </c>
      <c r="H875" s="662" t="s">
        <v>5761</v>
      </c>
      <c r="I875" s="664">
        <v>9158.77</v>
      </c>
      <c r="J875" s="664">
        <v>8</v>
      </c>
      <c r="K875" s="665">
        <v>73270.14</v>
      </c>
    </row>
    <row r="876" spans="1:11" ht="14.4" customHeight="1" x14ac:dyDescent="0.3">
      <c r="A876" s="660" t="s">
        <v>579</v>
      </c>
      <c r="B876" s="661" t="s">
        <v>580</v>
      </c>
      <c r="C876" s="662" t="s">
        <v>596</v>
      </c>
      <c r="D876" s="663" t="s">
        <v>2849</v>
      </c>
      <c r="E876" s="662" t="s">
        <v>6140</v>
      </c>
      <c r="F876" s="663" t="s">
        <v>6141</v>
      </c>
      <c r="G876" s="662" t="s">
        <v>5762</v>
      </c>
      <c r="H876" s="662" t="s">
        <v>5763</v>
      </c>
      <c r="I876" s="664">
        <v>1121.7583333333334</v>
      </c>
      <c r="J876" s="664">
        <v>55</v>
      </c>
      <c r="K876" s="665">
        <v>61696.62</v>
      </c>
    </row>
    <row r="877" spans="1:11" ht="14.4" customHeight="1" x14ac:dyDescent="0.3">
      <c r="A877" s="660" t="s">
        <v>579</v>
      </c>
      <c r="B877" s="661" t="s">
        <v>580</v>
      </c>
      <c r="C877" s="662" t="s">
        <v>596</v>
      </c>
      <c r="D877" s="663" t="s">
        <v>2849</v>
      </c>
      <c r="E877" s="662" t="s">
        <v>6140</v>
      </c>
      <c r="F877" s="663" t="s">
        <v>6141</v>
      </c>
      <c r="G877" s="662" t="s">
        <v>5762</v>
      </c>
      <c r="H877" s="662" t="s">
        <v>5764</v>
      </c>
      <c r="I877" s="664">
        <v>1121.76</v>
      </c>
      <c r="J877" s="664">
        <v>45</v>
      </c>
      <c r="K877" s="665">
        <v>50479.069999999992</v>
      </c>
    </row>
    <row r="878" spans="1:11" ht="14.4" customHeight="1" x14ac:dyDescent="0.3">
      <c r="A878" s="660" t="s">
        <v>579</v>
      </c>
      <c r="B878" s="661" t="s">
        <v>580</v>
      </c>
      <c r="C878" s="662" t="s">
        <v>596</v>
      </c>
      <c r="D878" s="663" t="s">
        <v>2849</v>
      </c>
      <c r="E878" s="662" t="s">
        <v>6140</v>
      </c>
      <c r="F878" s="663" t="s">
        <v>6141</v>
      </c>
      <c r="G878" s="662" t="s">
        <v>5765</v>
      </c>
      <c r="H878" s="662" t="s">
        <v>5766</v>
      </c>
      <c r="I878" s="664">
        <v>1121.7583333333334</v>
      </c>
      <c r="J878" s="664">
        <v>59</v>
      </c>
      <c r="K878" s="665">
        <v>66183.659999999989</v>
      </c>
    </row>
    <row r="879" spans="1:11" ht="14.4" customHeight="1" x14ac:dyDescent="0.3">
      <c r="A879" s="660" t="s">
        <v>579</v>
      </c>
      <c r="B879" s="661" t="s">
        <v>580</v>
      </c>
      <c r="C879" s="662" t="s">
        <v>596</v>
      </c>
      <c r="D879" s="663" t="s">
        <v>2849</v>
      </c>
      <c r="E879" s="662" t="s">
        <v>6140</v>
      </c>
      <c r="F879" s="663" t="s">
        <v>6141</v>
      </c>
      <c r="G879" s="662" t="s">
        <v>5765</v>
      </c>
      <c r="H879" s="662" t="s">
        <v>5767</v>
      </c>
      <c r="I879" s="664">
        <v>1121.748</v>
      </c>
      <c r="J879" s="664">
        <v>29</v>
      </c>
      <c r="K879" s="665">
        <v>32530.89</v>
      </c>
    </row>
    <row r="880" spans="1:11" ht="14.4" customHeight="1" x14ac:dyDescent="0.3">
      <c r="A880" s="660" t="s">
        <v>579</v>
      </c>
      <c r="B880" s="661" t="s">
        <v>580</v>
      </c>
      <c r="C880" s="662" t="s">
        <v>596</v>
      </c>
      <c r="D880" s="663" t="s">
        <v>2849</v>
      </c>
      <c r="E880" s="662" t="s">
        <v>6140</v>
      </c>
      <c r="F880" s="663" t="s">
        <v>6141</v>
      </c>
      <c r="G880" s="662" t="s">
        <v>5768</v>
      </c>
      <c r="H880" s="662" t="s">
        <v>5769</v>
      </c>
      <c r="I880" s="664">
        <v>8448.5400000000009</v>
      </c>
      <c r="J880" s="664">
        <v>1</v>
      </c>
      <c r="K880" s="665">
        <v>8448.5400000000009</v>
      </c>
    </row>
    <row r="881" spans="1:11" ht="14.4" customHeight="1" x14ac:dyDescent="0.3">
      <c r="A881" s="660" t="s">
        <v>579</v>
      </c>
      <c r="B881" s="661" t="s">
        <v>580</v>
      </c>
      <c r="C881" s="662" t="s">
        <v>596</v>
      </c>
      <c r="D881" s="663" t="s">
        <v>2849</v>
      </c>
      <c r="E881" s="662" t="s">
        <v>6140</v>
      </c>
      <c r="F881" s="663" t="s">
        <v>6141</v>
      </c>
      <c r="G881" s="662" t="s">
        <v>5768</v>
      </c>
      <c r="H881" s="662" t="s">
        <v>5770</v>
      </c>
      <c r="I881" s="664">
        <v>8448.5400000000009</v>
      </c>
      <c r="J881" s="664">
        <v>1</v>
      </c>
      <c r="K881" s="665">
        <v>8448.5400000000009</v>
      </c>
    </row>
    <row r="882" spans="1:11" ht="14.4" customHeight="1" x14ac:dyDescent="0.3">
      <c r="A882" s="660" t="s">
        <v>579</v>
      </c>
      <c r="B882" s="661" t="s">
        <v>580</v>
      </c>
      <c r="C882" s="662" t="s">
        <v>596</v>
      </c>
      <c r="D882" s="663" t="s">
        <v>2849</v>
      </c>
      <c r="E882" s="662" t="s">
        <v>6140</v>
      </c>
      <c r="F882" s="663" t="s">
        <v>6141</v>
      </c>
      <c r="G882" s="662" t="s">
        <v>5768</v>
      </c>
      <c r="H882" s="662" t="s">
        <v>5771</v>
      </c>
      <c r="I882" s="664">
        <v>8448.5366666666669</v>
      </c>
      <c r="J882" s="664">
        <v>4</v>
      </c>
      <c r="K882" s="665">
        <v>33794.14</v>
      </c>
    </row>
    <row r="883" spans="1:11" ht="14.4" customHeight="1" x14ac:dyDescent="0.3">
      <c r="A883" s="660" t="s">
        <v>579</v>
      </c>
      <c r="B883" s="661" t="s">
        <v>580</v>
      </c>
      <c r="C883" s="662" t="s">
        <v>596</v>
      </c>
      <c r="D883" s="663" t="s">
        <v>2849</v>
      </c>
      <c r="E883" s="662" t="s">
        <v>6140</v>
      </c>
      <c r="F883" s="663" t="s">
        <v>6141</v>
      </c>
      <c r="G883" s="662" t="s">
        <v>5772</v>
      </c>
      <c r="H883" s="662" t="s">
        <v>5773</v>
      </c>
      <c r="I883" s="664">
        <v>1425.0124137931032</v>
      </c>
      <c r="J883" s="664">
        <v>155</v>
      </c>
      <c r="K883" s="665">
        <v>220876.80000000005</v>
      </c>
    </row>
    <row r="884" spans="1:11" ht="14.4" customHeight="1" x14ac:dyDescent="0.3">
      <c r="A884" s="660" t="s">
        <v>579</v>
      </c>
      <c r="B884" s="661" t="s">
        <v>580</v>
      </c>
      <c r="C884" s="662" t="s">
        <v>596</v>
      </c>
      <c r="D884" s="663" t="s">
        <v>2849</v>
      </c>
      <c r="E884" s="662" t="s">
        <v>6140</v>
      </c>
      <c r="F884" s="663" t="s">
        <v>6141</v>
      </c>
      <c r="G884" s="662" t="s">
        <v>5772</v>
      </c>
      <c r="H884" s="662" t="s">
        <v>5774</v>
      </c>
      <c r="I884" s="664">
        <v>1425.0120000000002</v>
      </c>
      <c r="J884" s="664">
        <v>75</v>
      </c>
      <c r="K884" s="665">
        <v>106875.90000000002</v>
      </c>
    </row>
    <row r="885" spans="1:11" ht="14.4" customHeight="1" x14ac:dyDescent="0.3">
      <c r="A885" s="660" t="s">
        <v>579</v>
      </c>
      <c r="B885" s="661" t="s">
        <v>580</v>
      </c>
      <c r="C885" s="662" t="s">
        <v>596</v>
      </c>
      <c r="D885" s="663" t="s">
        <v>2849</v>
      </c>
      <c r="E885" s="662" t="s">
        <v>6140</v>
      </c>
      <c r="F885" s="663" t="s">
        <v>6141</v>
      </c>
      <c r="G885" s="662" t="s">
        <v>5775</v>
      </c>
      <c r="H885" s="662" t="s">
        <v>5776</v>
      </c>
      <c r="I885" s="664">
        <v>8025.6</v>
      </c>
      <c r="J885" s="664">
        <v>1</v>
      </c>
      <c r="K885" s="665">
        <v>8025.6</v>
      </c>
    </row>
    <row r="886" spans="1:11" ht="14.4" customHeight="1" x14ac:dyDescent="0.3">
      <c r="A886" s="660" t="s">
        <v>579</v>
      </c>
      <c r="B886" s="661" t="s">
        <v>580</v>
      </c>
      <c r="C886" s="662" t="s">
        <v>596</v>
      </c>
      <c r="D886" s="663" t="s">
        <v>2849</v>
      </c>
      <c r="E886" s="662" t="s">
        <v>6140</v>
      </c>
      <c r="F886" s="663" t="s">
        <v>6141</v>
      </c>
      <c r="G886" s="662" t="s">
        <v>5775</v>
      </c>
      <c r="H886" s="662" t="s">
        <v>5777</v>
      </c>
      <c r="I886" s="664">
        <v>8025.6</v>
      </c>
      <c r="J886" s="664">
        <v>2</v>
      </c>
      <c r="K886" s="665">
        <v>16051.2</v>
      </c>
    </row>
    <row r="887" spans="1:11" ht="14.4" customHeight="1" x14ac:dyDescent="0.3">
      <c r="A887" s="660" t="s">
        <v>579</v>
      </c>
      <c r="B887" s="661" t="s">
        <v>580</v>
      </c>
      <c r="C887" s="662" t="s">
        <v>596</v>
      </c>
      <c r="D887" s="663" t="s">
        <v>2849</v>
      </c>
      <c r="E887" s="662" t="s">
        <v>6140</v>
      </c>
      <c r="F887" s="663" t="s">
        <v>6141</v>
      </c>
      <c r="G887" s="662" t="s">
        <v>5778</v>
      </c>
      <c r="H887" s="662" t="s">
        <v>5779</v>
      </c>
      <c r="I887" s="664">
        <v>15801</v>
      </c>
      <c r="J887" s="664">
        <v>2</v>
      </c>
      <c r="K887" s="665">
        <v>31602</v>
      </c>
    </row>
    <row r="888" spans="1:11" ht="14.4" customHeight="1" x14ac:dyDescent="0.3">
      <c r="A888" s="660" t="s">
        <v>579</v>
      </c>
      <c r="B888" s="661" t="s">
        <v>580</v>
      </c>
      <c r="C888" s="662" t="s">
        <v>596</v>
      </c>
      <c r="D888" s="663" t="s">
        <v>2849</v>
      </c>
      <c r="E888" s="662" t="s">
        <v>6140</v>
      </c>
      <c r="F888" s="663" t="s">
        <v>6141</v>
      </c>
      <c r="G888" s="662" t="s">
        <v>5780</v>
      </c>
      <c r="H888" s="662" t="s">
        <v>5781</v>
      </c>
      <c r="I888" s="664">
        <v>1121.76</v>
      </c>
      <c r="J888" s="664">
        <v>14</v>
      </c>
      <c r="K888" s="665">
        <v>15704.6</v>
      </c>
    </row>
    <row r="889" spans="1:11" ht="14.4" customHeight="1" x14ac:dyDescent="0.3">
      <c r="A889" s="660" t="s">
        <v>579</v>
      </c>
      <c r="B889" s="661" t="s">
        <v>580</v>
      </c>
      <c r="C889" s="662" t="s">
        <v>596</v>
      </c>
      <c r="D889" s="663" t="s">
        <v>2849</v>
      </c>
      <c r="E889" s="662" t="s">
        <v>6140</v>
      </c>
      <c r="F889" s="663" t="s">
        <v>6141</v>
      </c>
      <c r="G889" s="662" t="s">
        <v>5780</v>
      </c>
      <c r="H889" s="662" t="s">
        <v>5782</v>
      </c>
      <c r="I889" s="664">
        <v>1121.7550000000001</v>
      </c>
      <c r="J889" s="664">
        <v>32</v>
      </c>
      <c r="K889" s="665">
        <v>35896.17</v>
      </c>
    </row>
    <row r="890" spans="1:11" ht="14.4" customHeight="1" x14ac:dyDescent="0.3">
      <c r="A890" s="660" t="s">
        <v>579</v>
      </c>
      <c r="B890" s="661" t="s">
        <v>580</v>
      </c>
      <c r="C890" s="662" t="s">
        <v>596</v>
      </c>
      <c r="D890" s="663" t="s">
        <v>2849</v>
      </c>
      <c r="E890" s="662" t="s">
        <v>6140</v>
      </c>
      <c r="F890" s="663" t="s">
        <v>6141</v>
      </c>
      <c r="G890" s="662" t="s">
        <v>5783</v>
      </c>
      <c r="H890" s="662" t="s">
        <v>5784</v>
      </c>
      <c r="I890" s="664">
        <v>13765.5</v>
      </c>
      <c r="J890" s="664">
        <v>1</v>
      </c>
      <c r="K890" s="665">
        <v>13765.5</v>
      </c>
    </row>
    <row r="891" spans="1:11" ht="14.4" customHeight="1" x14ac:dyDescent="0.3">
      <c r="A891" s="660" t="s">
        <v>579</v>
      </c>
      <c r="B891" s="661" t="s">
        <v>580</v>
      </c>
      <c r="C891" s="662" t="s">
        <v>596</v>
      </c>
      <c r="D891" s="663" t="s">
        <v>2849</v>
      </c>
      <c r="E891" s="662" t="s">
        <v>6140</v>
      </c>
      <c r="F891" s="663" t="s">
        <v>6141</v>
      </c>
      <c r="G891" s="662" t="s">
        <v>5783</v>
      </c>
      <c r="H891" s="662" t="s">
        <v>5785</v>
      </c>
      <c r="I891" s="664">
        <v>13765.5</v>
      </c>
      <c r="J891" s="664">
        <v>4</v>
      </c>
      <c r="K891" s="665">
        <v>55062</v>
      </c>
    </row>
    <row r="892" spans="1:11" ht="14.4" customHeight="1" x14ac:dyDescent="0.3">
      <c r="A892" s="660" t="s">
        <v>579</v>
      </c>
      <c r="B892" s="661" t="s">
        <v>580</v>
      </c>
      <c r="C892" s="662" t="s">
        <v>596</v>
      </c>
      <c r="D892" s="663" t="s">
        <v>2849</v>
      </c>
      <c r="E892" s="662" t="s">
        <v>6140</v>
      </c>
      <c r="F892" s="663" t="s">
        <v>6141</v>
      </c>
      <c r="G892" s="662" t="s">
        <v>5786</v>
      </c>
      <c r="H892" s="662" t="s">
        <v>5787</v>
      </c>
      <c r="I892" s="664">
        <v>9158.76</v>
      </c>
      <c r="J892" s="664">
        <v>2</v>
      </c>
      <c r="K892" s="665">
        <v>18317.52</v>
      </c>
    </row>
    <row r="893" spans="1:11" ht="14.4" customHeight="1" x14ac:dyDescent="0.3">
      <c r="A893" s="660" t="s">
        <v>579</v>
      </c>
      <c r="B893" s="661" t="s">
        <v>580</v>
      </c>
      <c r="C893" s="662" t="s">
        <v>596</v>
      </c>
      <c r="D893" s="663" t="s">
        <v>2849</v>
      </c>
      <c r="E893" s="662" t="s">
        <v>6140</v>
      </c>
      <c r="F893" s="663" t="s">
        <v>6141</v>
      </c>
      <c r="G893" s="662" t="s">
        <v>5786</v>
      </c>
      <c r="H893" s="662" t="s">
        <v>5788</v>
      </c>
      <c r="I893" s="664">
        <v>9158.755000000001</v>
      </c>
      <c r="J893" s="664">
        <v>5</v>
      </c>
      <c r="K893" s="665">
        <v>45793.789999999994</v>
      </c>
    </row>
    <row r="894" spans="1:11" ht="14.4" customHeight="1" x14ac:dyDescent="0.3">
      <c r="A894" s="660" t="s">
        <v>579</v>
      </c>
      <c r="B894" s="661" t="s">
        <v>580</v>
      </c>
      <c r="C894" s="662" t="s">
        <v>596</v>
      </c>
      <c r="D894" s="663" t="s">
        <v>2849</v>
      </c>
      <c r="E894" s="662" t="s">
        <v>6140</v>
      </c>
      <c r="F894" s="663" t="s">
        <v>6141</v>
      </c>
      <c r="G894" s="662" t="s">
        <v>5789</v>
      </c>
      <c r="H894" s="662" t="s">
        <v>5790</v>
      </c>
      <c r="I894" s="664">
        <v>8025.6</v>
      </c>
      <c r="J894" s="664">
        <v>2</v>
      </c>
      <c r="K894" s="665">
        <v>16051.2</v>
      </c>
    </row>
    <row r="895" spans="1:11" ht="14.4" customHeight="1" x14ac:dyDescent="0.3">
      <c r="A895" s="660" t="s">
        <v>579</v>
      </c>
      <c r="B895" s="661" t="s">
        <v>580</v>
      </c>
      <c r="C895" s="662" t="s">
        <v>596</v>
      </c>
      <c r="D895" s="663" t="s">
        <v>2849</v>
      </c>
      <c r="E895" s="662" t="s">
        <v>6140</v>
      </c>
      <c r="F895" s="663" t="s">
        <v>6141</v>
      </c>
      <c r="G895" s="662" t="s">
        <v>5791</v>
      </c>
      <c r="H895" s="662" t="s">
        <v>5792</v>
      </c>
      <c r="I895" s="664">
        <v>41308</v>
      </c>
      <c r="J895" s="664">
        <v>5</v>
      </c>
      <c r="K895" s="665">
        <v>206540</v>
      </c>
    </row>
    <row r="896" spans="1:11" ht="14.4" customHeight="1" x14ac:dyDescent="0.3">
      <c r="A896" s="660" t="s">
        <v>579</v>
      </c>
      <c r="B896" s="661" t="s">
        <v>580</v>
      </c>
      <c r="C896" s="662" t="s">
        <v>596</v>
      </c>
      <c r="D896" s="663" t="s">
        <v>2849</v>
      </c>
      <c r="E896" s="662" t="s">
        <v>6140</v>
      </c>
      <c r="F896" s="663" t="s">
        <v>6141</v>
      </c>
      <c r="G896" s="662" t="s">
        <v>5793</v>
      </c>
      <c r="H896" s="662" t="s">
        <v>5794</v>
      </c>
      <c r="I896" s="664">
        <v>20895.5</v>
      </c>
      <c r="J896" s="664">
        <v>4</v>
      </c>
      <c r="K896" s="665">
        <v>83582</v>
      </c>
    </row>
    <row r="897" spans="1:11" ht="14.4" customHeight="1" x14ac:dyDescent="0.3">
      <c r="A897" s="660" t="s">
        <v>579</v>
      </c>
      <c r="B897" s="661" t="s">
        <v>580</v>
      </c>
      <c r="C897" s="662" t="s">
        <v>596</v>
      </c>
      <c r="D897" s="663" t="s">
        <v>2849</v>
      </c>
      <c r="E897" s="662" t="s">
        <v>6140</v>
      </c>
      <c r="F897" s="663" t="s">
        <v>6141</v>
      </c>
      <c r="G897" s="662" t="s">
        <v>5795</v>
      </c>
      <c r="H897" s="662" t="s">
        <v>5796</v>
      </c>
      <c r="I897" s="664">
        <v>15801</v>
      </c>
      <c r="J897" s="664">
        <v>6</v>
      </c>
      <c r="K897" s="665">
        <v>94806</v>
      </c>
    </row>
    <row r="898" spans="1:11" ht="14.4" customHeight="1" x14ac:dyDescent="0.3">
      <c r="A898" s="660" t="s">
        <v>579</v>
      </c>
      <c r="B898" s="661" t="s">
        <v>580</v>
      </c>
      <c r="C898" s="662" t="s">
        <v>596</v>
      </c>
      <c r="D898" s="663" t="s">
        <v>2849</v>
      </c>
      <c r="E898" s="662" t="s">
        <v>6140</v>
      </c>
      <c r="F898" s="663" t="s">
        <v>6141</v>
      </c>
      <c r="G898" s="662" t="s">
        <v>5797</v>
      </c>
      <c r="H898" s="662" t="s">
        <v>5798</v>
      </c>
      <c r="I898" s="664">
        <v>20895.5</v>
      </c>
      <c r="J898" s="664">
        <v>1</v>
      </c>
      <c r="K898" s="665">
        <v>20895.5</v>
      </c>
    </row>
    <row r="899" spans="1:11" ht="14.4" customHeight="1" x14ac:dyDescent="0.3">
      <c r="A899" s="660" t="s">
        <v>579</v>
      </c>
      <c r="B899" s="661" t="s">
        <v>580</v>
      </c>
      <c r="C899" s="662" t="s">
        <v>596</v>
      </c>
      <c r="D899" s="663" t="s">
        <v>2849</v>
      </c>
      <c r="E899" s="662" t="s">
        <v>6140</v>
      </c>
      <c r="F899" s="663" t="s">
        <v>6141</v>
      </c>
      <c r="G899" s="662" t="s">
        <v>5799</v>
      </c>
      <c r="H899" s="662" t="s">
        <v>5800</v>
      </c>
      <c r="I899" s="664">
        <v>15801</v>
      </c>
      <c r="J899" s="664">
        <v>1</v>
      </c>
      <c r="K899" s="665">
        <v>15801</v>
      </c>
    </row>
    <row r="900" spans="1:11" ht="14.4" customHeight="1" x14ac:dyDescent="0.3">
      <c r="A900" s="660" t="s">
        <v>579</v>
      </c>
      <c r="B900" s="661" t="s">
        <v>580</v>
      </c>
      <c r="C900" s="662" t="s">
        <v>596</v>
      </c>
      <c r="D900" s="663" t="s">
        <v>2849</v>
      </c>
      <c r="E900" s="662" t="s">
        <v>6140</v>
      </c>
      <c r="F900" s="663" t="s">
        <v>6141</v>
      </c>
      <c r="G900" s="662" t="s">
        <v>5801</v>
      </c>
      <c r="H900" s="662" t="s">
        <v>5802</v>
      </c>
      <c r="I900" s="664">
        <v>20895.5</v>
      </c>
      <c r="J900" s="664">
        <v>8</v>
      </c>
      <c r="K900" s="665">
        <v>167164</v>
      </c>
    </row>
    <row r="901" spans="1:11" ht="14.4" customHeight="1" x14ac:dyDescent="0.3">
      <c r="A901" s="660" t="s">
        <v>579</v>
      </c>
      <c r="B901" s="661" t="s">
        <v>580</v>
      </c>
      <c r="C901" s="662" t="s">
        <v>596</v>
      </c>
      <c r="D901" s="663" t="s">
        <v>2849</v>
      </c>
      <c r="E901" s="662" t="s">
        <v>6140</v>
      </c>
      <c r="F901" s="663" t="s">
        <v>6141</v>
      </c>
      <c r="G901" s="662" t="s">
        <v>5803</v>
      </c>
      <c r="H901" s="662" t="s">
        <v>5804</v>
      </c>
      <c r="I901" s="664">
        <v>40900</v>
      </c>
      <c r="J901" s="664">
        <v>2</v>
      </c>
      <c r="K901" s="665">
        <v>81800</v>
      </c>
    </row>
    <row r="902" spans="1:11" ht="14.4" customHeight="1" x14ac:dyDescent="0.3">
      <c r="A902" s="660" t="s">
        <v>579</v>
      </c>
      <c r="B902" s="661" t="s">
        <v>580</v>
      </c>
      <c r="C902" s="662" t="s">
        <v>596</v>
      </c>
      <c r="D902" s="663" t="s">
        <v>2849</v>
      </c>
      <c r="E902" s="662" t="s">
        <v>6140</v>
      </c>
      <c r="F902" s="663" t="s">
        <v>6141</v>
      </c>
      <c r="G902" s="662" t="s">
        <v>5805</v>
      </c>
      <c r="H902" s="662" t="s">
        <v>5806</v>
      </c>
      <c r="I902" s="664">
        <v>1437.5</v>
      </c>
      <c r="J902" s="664">
        <v>380</v>
      </c>
      <c r="K902" s="665">
        <v>546250</v>
      </c>
    </row>
    <row r="903" spans="1:11" ht="14.4" customHeight="1" x14ac:dyDescent="0.3">
      <c r="A903" s="660" t="s">
        <v>579</v>
      </c>
      <c r="B903" s="661" t="s">
        <v>580</v>
      </c>
      <c r="C903" s="662" t="s">
        <v>596</v>
      </c>
      <c r="D903" s="663" t="s">
        <v>2849</v>
      </c>
      <c r="E903" s="662" t="s">
        <v>6140</v>
      </c>
      <c r="F903" s="663" t="s">
        <v>6141</v>
      </c>
      <c r="G903" s="662" t="s">
        <v>5807</v>
      </c>
      <c r="H903" s="662" t="s">
        <v>5808</v>
      </c>
      <c r="I903" s="664">
        <v>40900</v>
      </c>
      <c r="J903" s="664">
        <v>2</v>
      </c>
      <c r="K903" s="665">
        <v>81800</v>
      </c>
    </row>
    <row r="904" spans="1:11" ht="14.4" customHeight="1" x14ac:dyDescent="0.3">
      <c r="A904" s="660" t="s">
        <v>579</v>
      </c>
      <c r="B904" s="661" t="s">
        <v>580</v>
      </c>
      <c r="C904" s="662" t="s">
        <v>596</v>
      </c>
      <c r="D904" s="663" t="s">
        <v>2849</v>
      </c>
      <c r="E904" s="662" t="s">
        <v>6140</v>
      </c>
      <c r="F904" s="663" t="s">
        <v>6141</v>
      </c>
      <c r="G904" s="662" t="s">
        <v>5809</v>
      </c>
      <c r="H904" s="662" t="s">
        <v>5810</v>
      </c>
      <c r="I904" s="664">
        <v>15801</v>
      </c>
      <c r="J904" s="664">
        <v>5</v>
      </c>
      <c r="K904" s="665">
        <v>79005</v>
      </c>
    </row>
    <row r="905" spans="1:11" ht="14.4" customHeight="1" x14ac:dyDescent="0.3">
      <c r="A905" s="660" t="s">
        <v>579</v>
      </c>
      <c r="B905" s="661" t="s">
        <v>580</v>
      </c>
      <c r="C905" s="662" t="s">
        <v>596</v>
      </c>
      <c r="D905" s="663" t="s">
        <v>2849</v>
      </c>
      <c r="E905" s="662" t="s">
        <v>6140</v>
      </c>
      <c r="F905" s="663" t="s">
        <v>6141</v>
      </c>
      <c r="G905" s="662" t="s">
        <v>5811</v>
      </c>
      <c r="H905" s="662" t="s">
        <v>5812</v>
      </c>
      <c r="I905" s="664">
        <v>40900</v>
      </c>
      <c r="J905" s="664">
        <v>4</v>
      </c>
      <c r="K905" s="665">
        <v>163600</v>
      </c>
    </row>
    <row r="906" spans="1:11" ht="14.4" customHeight="1" x14ac:dyDescent="0.3">
      <c r="A906" s="660" t="s">
        <v>579</v>
      </c>
      <c r="B906" s="661" t="s">
        <v>580</v>
      </c>
      <c r="C906" s="662" t="s">
        <v>596</v>
      </c>
      <c r="D906" s="663" t="s">
        <v>2849</v>
      </c>
      <c r="E906" s="662" t="s">
        <v>6140</v>
      </c>
      <c r="F906" s="663" t="s">
        <v>6141</v>
      </c>
      <c r="G906" s="662" t="s">
        <v>5813</v>
      </c>
      <c r="H906" s="662" t="s">
        <v>5814</v>
      </c>
      <c r="I906" s="664">
        <v>15801</v>
      </c>
      <c r="J906" s="664">
        <v>1</v>
      </c>
      <c r="K906" s="665">
        <v>15801</v>
      </c>
    </row>
    <row r="907" spans="1:11" ht="14.4" customHeight="1" x14ac:dyDescent="0.3">
      <c r="A907" s="660" t="s">
        <v>579</v>
      </c>
      <c r="B907" s="661" t="s">
        <v>580</v>
      </c>
      <c r="C907" s="662" t="s">
        <v>596</v>
      </c>
      <c r="D907" s="663" t="s">
        <v>2849</v>
      </c>
      <c r="E907" s="662" t="s">
        <v>6140</v>
      </c>
      <c r="F907" s="663" t="s">
        <v>6141</v>
      </c>
      <c r="G907" s="662" t="s">
        <v>5815</v>
      </c>
      <c r="H907" s="662" t="s">
        <v>5816</v>
      </c>
      <c r="I907" s="664">
        <v>38630</v>
      </c>
      <c r="J907" s="664">
        <v>1</v>
      </c>
      <c r="K907" s="665">
        <v>38630</v>
      </c>
    </row>
    <row r="908" spans="1:11" ht="14.4" customHeight="1" x14ac:dyDescent="0.3">
      <c r="A908" s="660" t="s">
        <v>579</v>
      </c>
      <c r="B908" s="661" t="s">
        <v>580</v>
      </c>
      <c r="C908" s="662" t="s">
        <v>596</v>
      </c>
      <c r="D908" s="663" t="s">
        <v>2849</v>
      </c>
      <c r="E908" s="662" t="s">
        <v>6140</v>
      </c>
      <c r="F908" s="663" t="s">
        <v>6141</v>
      </c>
      <c r="G908" s="662" t="s">
        <v>5817</v>
      </c>
      <c r="H908" s="662" t="s">
        <v>5818</v>
      </c>
      <c r="I908" s="664">
        <v>8025.6</v>
      </c>
      <c r="J908" s="664">
        <v>1</v>
      </c>
      <c r="K908" s="665">
        <v>8025.6</v>
      </c>
    </row>
    <row r="909" spans="1:11" ht="14.4" customHeight="1" x14ac:dyDescent="0.3">
      <c r="A909" s="660" t="s">
        <v>579</v>
      </c>
      <c r="B909" s="661" t="s">
        <v>580</v>
      </c>
      <c r="C909" s="662" t="s">
        <v>596</v>
      </c>
      <c r="D909" s="663" t="s">
        <v>2849</v>
      </c>
      <c r="E909" s="662" t="s">
        <v>6140</v>
      </c>
      <c r="F909" s="663" t="s">
        <v>6141</v>
      </c>
      <c r="G909" s="662" t="s">
        <v>5817</v>
      </c>
      <c r="H909" s="662" t="s">
        <v>5819</v>
      </c>
      <c r="I909" s="664">
        <v>8025.6</v>
      </c>
      <c r="J909" s="664">
        <v>1</v>
      </c>
      <c r="K909" s="665">
        <v>8025.6</v>
      </c>
    </row>
    <row r="910" spans="1:11" ht="14.4" customHeight="1" x14ac:dyDescent="0.3">
      <c r="A910" s="660" t="s">
        <v>579</v>
      </c>
      <c r="B910" s="661" t="s">
        <v>580</v>
      </c>
      <c r="C910" s="662" t="s">
        <v>596</v>
      </c>
      <c r="D910" s="663" t="s">
        <v>2849</v>
      </c>
      <c r="E910" s="662" t="s">
        <v>6140</v>
      </c>
      <c r="F910" s="663" t="s">
        <v>6141</v>
      </c>
      <c r="G910" s="662" t="s">
        <v>5820</v>
      </c>
      <c r="H910" s="662" t="s">
        <v>5821</v>
      </c>
      <c r="I910" s="664">
        <v>20895.5</v>
      </c>
      <c r="J910" s="664">
        <v>5</v>
      </c>
      <c r="K910" s="665">
        <v>104477.5</v>
      </c>
    </row>
    <row r="911" spans="1:11" ht="14.4" customHeight="1" x14ac:dyDescent="0.3">
      <c r="A911" s="660" t="s">
        <v>579</v>
      </c>
      <c r="B911" s="661" t="s">
        <v>580</v>
      </c>
      <c r="C911" s="662" t="s">
        <v>596</v>
      </c>
      <c r="D911" s="663" t="s">
        <v>2849</v>
      </c>
      <c r="E911" s="662" t="s">
        <v>6140</v>
      </c>
      <c r="F911" s="663" t="s">
        <v>6141</v>
      </c>
      <c r="G911" s="662" t="s">
        <v>5822</v>
      </c>
      <c r="H911" s="662" t="s">
        <v>5823</v>
      </c>
      <c r="I911" s="664">
        <v>38630</v>
      </c>
      <c r="J911" s="664">
        <v>1</v>
      </c>
      <c r="K911" s="665">
        <v>38630</v>
      </c>
    </row>
    <row r="912" spans="1:11" ht="14.4" customHeight="1" x14ac:dyDescent="0.3">
      <c r="A912" s="660" t="s">
        <v>579</v>
      </c>
      <c r="B912" s="661" t="s">
        <v>580</v>
      </c>
      <c r="C912" s="662" t="s">
        <v>596</v>
      </c>
      <c r="D912" s="663" t="s">
        <v>2849</v>
      </c>
      <c r="E912" s="662" t="s">
        <v>6140</v>
      </c>
      <c r="F912" s="663" t="s">
        <v>6141</v>
      </c>
      <c r="G912" s="662" t="s">
        <v>5824</v>
      </c>
      <c r="H912" s="662" t="s">
        <v>5825</v>
      </c>
      <c r="I912" s="664">
        <v>18338</v>
      </c>
      <c r="J912" s="664">
        <v>1</v>
      </c>
      <c r="K912" s="665">
        <v>18338</v>
      </c>
    </row>
    <row r="913" spans="1:11" ht="14.4" customHeight="1" x14ac:dyDescent="0.3">
      <c r="A913" s="660" t="s">
        <v>579</v>
      </c>
      <c r="B913" s="661" t="s">
        <v>580</v>
      </c>
      <c r="C913" s="662" t="s">
        <v>596</v>
      </c>
      <c r="D913" s="663" t="s">
        <v>2849</v>
      </c>
      <c r="E913" s="662" t="s">
        <v>6140</v>
      </c>
      <c r="F913" s="663" t="s">
        <v>6141</v>
      </c>
      <c r="G913" s="662" t="s">
        <v>5826</v>
      </c>
      <c r="H913" s="662" t="s">
        <v>5827</v>
      </c>
      <c r="I913" s="664">
        <v>20895.5</v>
      </c>
      <c r="J913" s="664">
        <v>1</v>
      </c>
      <c r="K913" s="665">
        <v>20895.5</v>
      </c>
    </row>
    <row r="914" spans="1:11" ht="14.4" customHeight="1" x14ac:dyDescent="0.3">
      <c r="A914" s="660" t="s">
        <v>579</v>
      </c>
      <c r="B914" s="661" t="s">
        <v>580</v>
      </c>
      <c r="C914" s="662" t="s">
        <v>596</v>
      </c>
      <c r="D914" s="663" t="s">
        <v>2849</v>
      </c>
      <c r="E914" s="662" t="s">
        <v>6140</v>
      </c>
      <c r="F914" s="663" t="s">
        <v>6141</v>
      </c>
      <c r="G914" s="662" t="s">
        <v>5828</v>
      </c>
      <c r="H914" s="662" t="s">
        <v>5829</v>
      </c>
      <c r="I914" s="664">
        <v>52300</v>
      </c>
      <c r="J914" s="664">
        <v>1</v>
      </c>
      <c r="K914" s="665">
        <v>52300</v>
      </c>
    </row>
    <row r="915" spans="1:11" ht="14.4" customHeight="1" x14ac:dyDescent="0.3">
      <c r="A915" s="660" t="s">
        <v>579</v>
      </c>
      <c r="B915" s="661" t="s">
        <v>580</v>
      </c>
      <c r="C915" s="662" t="s">
        <v>596</v>
      </c>
      <c r="D915" s="663" t="s">
        <v>2849</v>
      </c>
      <c r="E915" s="662" t="s">
        <v>6140</v>
      </c>
      <c r="F915" s="663" t="s">
        <v>6141</v>
      </c>
      <c r="G915" s="662" t="s">
        <v>5830</v>
      </c>
      <c r="H915" s="662" t="s">
        <v>5831</v>
      </c>
      <c r="I915" s="664">
        <v>38630</v>
      </c>
      <c r="J915" s="664">
        <v>1</v>
      </c>
      <c r="K915" s="665">
        <v>38630</v>
      </c>
    </row>
    <row r="916" spans="1:11" ht="14.4" customHeight="1" x14ac:dyDescent="0.3">
      <c r="A916" s="660" t="s">
        <v>579</v>
      </c>
      <c r="B916" s="661" t="s">
        <v>580</v>
      </c>
      <c r="C916" s="662" t="s">
        <v>596</v>
      </c>
      <c r="D916" s="663" t="s">
        <v>2849</v>
      </c>
      <c r="E916" s="662" t="s">
        <v>6138</v>
      </c>
      <c r="F916" s="663" t="s">
        <v>6139</v>
      </c>
      <c r="G916" s="662" t="s">
        <v>5832</v>
      </c>
      <c r="H916" s="662" t="s">
        <v>5833</v>
      </c>
      <c r="I916" s="664">
        <v>7.02</v>
      </c>
      <c r="J916" s="664">
        <v>6</v>
      </c>
      <c r="K916" s="665">
        <v>42.09</v>
      </c>
    </row>
    <row r="917" spans="1:11" ht="14.4" customHeight="1" x14ac:dyDescent="0.3">
      <c r="A917" s="660" t="s">
        <v>579</v>
      </c>
      <c r="B917" s="661" t="s">
        <v>580</v>
      </c>
      <c r="C917" s="662" t="s">
        <v>596</v>
      </c>
      <c r="D917" s="663" t="s">
        <v>2849</v>
      </c>
      <c r="E917" s="662" t="s">
        <v>6138</v>
      </c>
      <c r="F917" s="663" t="s">
        <v>6139</v>
      </c>
      <c r="G917" s="662" t="s">
        <v>5834</v>
      </c>
      <c r="H917" s="662" t="s">
        <v>5835</v>
      </c>
      <c r="I917" s="664">
        <v>7.01</v>
      </c>
      <c r="J917" s="664">
        <v>4</v>
      </c>
      <c r="K917" s="665">
        <v>28.06</v>
      </c>
    </row>
    <row r="918" spans="1:11" ht="14.4" customHeight="1" x14ac:dyDescent="0.3">
      <c r="A918" s="660" t="s">
        <v>579</v>
      </c>
      <c r="B918" s="661" t="s">
        <v>580</v>
      </c>
      <c r="C918" s="662" t="s">
        <v>596</v>
      </c>
      <c r="D918" s="663" t="s">
        <v>2849</v>
      </c>
      <c r="E918" s="662" t="s">
        <v>6138</v>
      </c>
      <c r="F918" s="663" t="s">
        <v>6139</v>
      </c>
      <c r="G918" s="662" t="s">
        <v>5836</v>
      </c>
      <c r="H918" s="662" t="s">
        <v>5837</v>
      </c>
      <c r="I918" s="664">
        <v>7.01</v>
      </c>
      <c r="J918" s="664">
        <v>4</v>
      </c>
      <c r="K918" s="665">
        <v>28.06</v>
      </c>
    </row>
    <row r="919" spans="1:11" ht="14.4" customHeight="1" x14ac:dyDescent="0.3">
      <c r="A919" s="660" t="s">
        <v>579</v>
      </c>
      <c r="B919" s="661" t="s">
        <v>580</v>
      </c>
      <c r="C919" s="662" t="s">
        <v>596</v>
      </c>
      <c r="D919" s="663" t="s">
        <v>2849</v>
      </c>
      <c r="E919" s="662" t="s">
        <v>6138</v>
      </c>
      <c r="F919" s="663" t="s">
        <v>6139</v>
      </c>
      <c r="G919" s="662" t="s">
        <v>5838</v>
      </c>
      <c r="H919" s="662" t="s">
        <v>5839</v>
      </c>
      <c r="I919" s="664">
        <v>1169.3</v>
      </c>
      <c r="J919" s="664">
        <v>125</v>
      </c>
      <c r="K919" s="665">
        <v>146161.97</v>
      </c>
    </row>
    <row r="920" spans="1:11" ht="14.4" customHeight="1" x14ac:dyDescent="0.3">
      <c r="A920" s="660" t="s">
        <v>579</v>
      </c>
      <c r="B920" s="661" t="s">
        <v>580</v>
      </c>
      <c r="C920" s="662" t="s">
        <v>596</v>
      </c>
      <c r="D920" s="663" t="s">
        <v>2849</v>
      </c>
      <c r="E920" s="662" t="s">
        <v>6138</v>
      </c>
      <c r="F920" s="663" t="s">
        <v>6139</v>
      </c>
      <c r="G920" s="662" t="s">
        <v>5838</v>
      </c>
      <c r="H920" s="662" t="s">
        <v>5840</v>
      </c>
      <c r="I920" s="664">
        <v>1169.2980000000002</v>
      </c>
      <c r="J920" s="664">
        <v>70</v>
      </c>
      <c r="K920" s="665">
        <v>81850.66</v>
      </c>
    </row>
    <row r="921" spans="1:11" ht="14.4" customHeight="1" x14ac:dyDescent="0.3">
      <c r="A921" s="660" t="s">
        <v>579</v>
      </c>
      <c r="B921" s="661" t="s">
        <v>580</v>
      </c>
      <c r="C921" s="662" t="s">
        <v>596</v>
      </c>
      <c r="D921" s="663" t="s">
        <v>2849</v>
      </c>
      <c r="E921" s="662" t="s">
        <v>6138</v>
      </c>
      <c r="F921" s="663" t="s">
        <v>6139</v>
      </c>
      <c r="G921" s="662" t="s">
        <v>5277</v>
      </c>
      <c r="H921" s="662" t="s">
        <v>5278</v>
      </c>
      <c r="I921" s="664">
        <v>1186.6480000000001</v>
      </c>
      <c r="J921" s="664">
        <v>50</v>
      </c>
      <c r="K921" s="665">
        <v>59332.32</v>
      </c>
    </row>
    <row r="922" spans="1:11" ht="14.4" customHeight="1" x14ac:dyDescent="0.3">
      <c r="A922" s="660" t="s">
        <v>579</v>
      </c>
      <c r="B922" s="661" t="s">
        <v>580</v>
      </c>
      <c r="C922" s="662" t="s">
        <v>596</v>
      </c>
      <c r="D922" s="663" t="s">
        <v>2849</v>
      </c>
      <c r="E922" s="662" t="s">
        <v>6138</v>
      </c>
      <c r="F922" s="663" t="s">
        <v>6139</v>
      </c>
      <c r="G922" s="662" t="s">
        <v>5841</v>
      </c>
      <c r="H922" s="662" t="s">
        <v>5842</v>
      </c>
      <c r="I922" s="664">
        <v>928.2</v>
      </c>
      <c r="J922" s="664">
        <v>10</v>
      </c>
      <c r="K922" s="665">
        <v>9282.0300000000007</v>
      </c>
    </row>
    <row r="923" spans="1:11" ht="14.4" customHeight="1" x14ac:dyDescent="0.3">
      <c r="A923" s="660" t="s">
        <v>579</v>
      </c>
      <c r="B923" s="661" t="s">
        <v>580</v>
      </c>
      <c r="C923" s="662" t="s">
        <v>596</v>
      </c>
      <c r="D923" s="663" t="s">
        <v>2849</v>
      </c>
      <c r="E923" s="662" t="s">
        <v>6138</v>
      </c>
      <c r="F923" s="663" t="s">
        <v>6139</v>
      </c>
      <c r="G923" s="662" t="s">
        <v>5843</v>
      </c>
      <c r="H923" s="662" t="s">
        <v>5844</v>
      </c>
      <c r="I923" s="664">
        <v>25300</v>
      </c>
      <c r="J923" s="664">
        <v>5</v>
      </c>
      <c r="K923" s="665">
        <v>126500</v>
      </c>
    </row>
    <row r="924" spans="1:11" ht="14.4" customHeight="1" x14ac:dyDescent="0.3">
      <c r="A924" s="660" t="s">
        <v>579</v>
      </c>
      <c r="B924" s="661" t="s">
        <v>580</v>
      </c>
      <c r="C924" s="662" t="s">
        <v>596</v>
      </c>
      <c r="D924" s="663" t="s">
        <v>2849</v>
      </c>
      <c r="E924" s="662" t="s">
        <v>6138</v>
      </c>
      <c r="F924" s="663" t="s">
        <v>6139</v>
      </c>
      <c r="G924" s="662" t="s">
        <v>5845</v>
      </c>
      <c r="H924" s="662" t="s">
        <v>5846</v>
      </c>
      <c r="I924" s="664">
        <v>1188</v>
      </c>
      <c r="J924" s="664">
        <v>205</v>
      </c>
      <c r="K924" s="665">
        <v>243540.43</v>
      </c>
    </row>
    <row r="925" spans="1:11" ht="14.4" customHeight="1" x14ac:dyDescent="0.3">
      <c r="A925" s="660" t="s">
        <v>579</v>
      </c>
      <c r="B925" s="661" t="s">
        <v>580</v>
      </c>
      <c r="C925" s="662" t="s">
        <v>596</v>
      </c>
      <c r="D925" s="663" t="s">
        <v>2849</v>
      </c>
      <c r="E925" s="662" t="s">
        <v>6138</v>
      </c>
      <c r="F925" s="663" t="s">
        <v>6139</v>
      </c>
      <c r="G925" s="662" t="s">
        <v>5845</v>
      </c>
      <c r="H925" s="662" t="s">
        <v>5847</v>
      </c>
      <c r="I925" s="664">
        <v>1188</v>
      </c>
      <c r="J925" s="664">
        <v>210</v>
      </c>
      <c r="K925" s="665">
        <v>249480.46000000002</v>
      </c>
    </row>
    <row r="926" spans="1:11" ht="14.4" customHeight="1" x14ac:dyDescent="0.3">
      <c r="A926" s="660" t="s">
        <v>579</v>
      </c>
      <c r="B926" s="661" t="s">
        <v>580</v>
      </c>
      <c r="C926" s="662" t="s">
        <v>596</v>
      </c>
      <c r="D926" s="663" t="s">
        <v>2849</v>
      </c>
      <c r="E926" s="662" t="s">
        <v>6138</v>
      </c>
      <c r="F926" s="663" t="s">
        <v>6139</v>
      </c>
      <c r="G926" s="662" t="s">
        <v>5848</v>
      </c>
      <c r="H926" s="662" t="s">
        <v>5849</v>
      </c>
      <c r="I926" s="664">
        <v>532.39999999999986</v>
      </c>
      <c r="J926" s="664">
        <v>120</v>
      </c>
      <c r="K926" s="665">
        <v>63888</v>
      </c>
    </row>
    <row r="927" spans="1:11" ht="14.4" customHeight="1" x14ac:dyDescent="0.3">
      <c r="A927" s="660" t="s">
        <v>579</v>
      </c>
      <c r="B927" s="661" t="s">
        <v>580</v>
      </c>
      <c r="C927" s="662" t="s">
        <v>596</v>
      </c>
      <c r="D927" s="663" t="s">
        <v>2849</v>
      </c>
      <c r="E927" s="662" t="s">
        <v>6138</v>
      </c>
      <c r="F927" s="663" t="s">
        <v>6139</v>
      </c>
      <c r="G927" s="662" t="s">
        <v>5279</v>
      </c>
      <c r="H927" s="662" t="s">
        <v>5280</v>
      </c>
      <c r="I927" s="664">
        <v>319.91000000000003</v>
      </c>
      <c r="J927" s="664">
        <v>100</v>
      </c>
      <c r="K927" s="665">
        <v>31991.08</v>
      </c>
    </row>
    <row r="928" spans="1:11" ht="14.4" customHeight="1" x14ac:dyDescent="0.3">
      <c r="A928" s="660" t="s">
        <v>579</v>
      </c>
      <c r="B928" s="661" t="s">
        <v>580</v>
      </c>
      <c r="C928" s="662" t="s">
        <v>596</v>
      </c>
      <c r="D928" s="663" t="s">
        <v>2849</v>
      </c>
      <c r="E928" s="662" t="s">
        <v>6138</v>
      </c>
      <c r="F928" s="663" t="s">
        <v>6139</v>
      </c>
      <c r="G928" s="662" t="s">
        <v>5850</v>
      </c>
      <c r="H928" s="662" t="s">
        <v>5851</v>
      </c>
      <c r="I928" s="664">
        <v>18952.913529411766</v>
      </c>
      <c r="J928" s="664">
        <v>26</v>
      </c>
      <c r="K928" s="665">
        <v>492775.64000000013</v>
      </c>
    </row>
    <row r="929" spans="1:11" ht="14.4" customHeight="1" x14ac:dyDescent="0.3">
      <c r="A929" s="660" t="s">
        <v>579</v>
      </c>
      <c r="B929" s="661" t="s">
        <v>580</v>
      </c>
      <c r="C929" s="662" t="s">
        <v>596</v>
      </c>
      <c r="D929" s="663" t="s">
        <v>2849</v>
      </c>
      <c r="E929" s="662" t="s">
        <v>6138</v>
      </c>
      <c r="F929" s="663" t="s">
        <v>6139</v>
      </c>
      <c r="G929" s="662" t="s">
        <v>5852</v>
      </c>
      <c r="H929" s="662" t="s">
        <v>5853</v>
      </c>
      <c r="I929" s="664">
        <v>133400</v>
      </c>
      <c r="J929" s="664">
        <v>2</v>
      </c>
      <c r="K929" s="665">
        <v>266800</v>
      </c>
    </row>
    <row r="930" spans="1:11" ht="14.4" customHeight="1" x14ac:dyDescent="0.3">
      <c r="A930" s="660" t="s">
        <v>579</v>
      </c>
      <c r="B930" s="661" t="s">
        <v>580</v>
      </c>
      <c r="C930" s="662" t="s">
        <v>596</v>
      </c>
      <c r="D930" s="663" t="s">
        <v>2849</v>
      </c>
      <c r="E930" s="662" t="s">
        <v>6138</v>
      </c>
      <c r="F930" s="663" t="s">
        <v>6139</v>
      </c>
      <c r="G930" s="662" t="s">
        <v>5281</v>
      </c>
      <c r="H930" s="662" t="s">
        <v>5282</v>
      </c>
      <c r="I930" s="664">
        <v>414.55</v>
      </c>
      <c r="J930" s="664">
        <v>15</v>
      </c>
      <c r="K930" s="665">
        <v>6218.1900000000005</v>
      </c>
    </row>
    <row r="931" spans="1:11" ht="14.4" customHeight="1" x14ac:dyDescent="0.3">
      <c r="A931" s="660" t="s">
        <v>579</v>
      </c>
      <c r="B931" s="661" t="s">
        <v>580</v>
      </c>
      <c r="C931" s="662" t="s">
        <v>596</v>
      </c>
      <c r="D931" s="663" t="s">
        <v>2849</v>
      </c>
      <c r="E931" s="662" t="s">
        <v>6138</v>
      </c>
      <c r="F931" s="663" t="s">
        <v>6139</v>
      </c>
      <c r="G931" s="662" t="s">
        <v>5854</v>
      </c>
      <c r="H931" s="662" t="s">
        <v>5855</v>
      </c>
      <c r="I931" s="664">
        <v>4600</v>
      </c>
      <c r="J931" s="664">
        <v>60</v>
      </c>
      <c r="K931" s="665">
        <v>276000</v>
      </c>
    </row>
    <row r="932" spans="1:11" ht="14.4" customHeight="1" x14ac:dyDescent="0.3">
      <c r="A932" s="660" t="s">
        <v>579</v>
      </c>
      <c r="B932" s="661" t="s">
        <v>580</v>
      </c>
      <c r="C932" s="662" t="s">
        <v>596</v>
      </c>
      <c r="D932" s="663" t="s">
        <v>2849</v>
      </c>
      <c r="E932" s="662" t="s">
        <v>6138</v>
      </c>
      <c r="F932" s="663" t="s">
        <v>6139</v>
      </c>
      <c r="G932" s="662" t="s">
        <v>5856</v>
      </c>
      <c r="H932" s="662" t="s">
        <v>5857</v>
      </c>
      <c r="I932" s="664">
        <v>1169.3</v>
      </c>
      <c r="J932" s="664">
        <v>5</v>
      </c>
      <c r="K932" s="665">
        <v>5846.48</v>
      </c>
    </row>
    <row r="933" spans="1:11" ht="14.4" customHeight="1" x14ac:dyDescent="0.3">
      <c r="A933" s="660" t="s">
        <v>579</v>
      </c>
      <c r="B933" s="661" t="s">
        <v>580</v>
      </c>
      <c r="C933" s="662" t="s">
        <v>596</v>
      </c>
      <c r="D933" s="663" t="s">
        <v>2849</v>
      </c>
      <c r="E933" s="662" t="s">
        <v>6138</v>
      </c>
      <c r="F933" s="663" t="s">
        <v>6139</v>
      </c>
      <c r="G933" s="662" t="s">
        <v>5856</v>
      </c>
      <c r="H933" s="662" t="s">
        <v>5858</v>
      </c>
      <c r="I933" s="664">
        <v>1169.3</v>
      </c>
      <c r="J933" s="664">
        <v>15</v>
      </c>
      <c r="K933" s="665">
        <v>17539.439999999999</v>
      </c>
    </row>
    <row r="934" spans="1:11" ht="14.4" customHeight="1" x14ac:dyDescent="0.3">
      <c r="A934" s="660" t="s">
        <v>579</v>
      </c>
      <c r="B934" s="661" t="s">
        <v>580</v>
      </c>
      <c r="C934" s="662" t="s">
        <v>596</v>
      </c>
      <c r="D934" s="663" t="s">
        <v>2849</v>
      </c>
      <c r="E934" s="662" t="s">
        <v>6138</v>
      </c>
      <c r="F934" s="663" t="s">
        <v>6139</v>
      </c>
      <c r="G934" s="662" t="s">
        <v>5283</v>
      </c>
      <c r="H934" s="662" t="s">
        <v>5284</v>
      </c>
      <c r="I934" s="664">
        <v>350.26</v>
      </c>
      <c r="J934" s="664">
        <v>20</v>
      </c>
      <c r="K934" s="665">
        <v>7005.17</v>
      </c>
    </row>
    <row r="935" spans="1:11" ht="14.4" customHeight="1" x14ac:dyDescent="0.3">
      <c r="A935" s="660" t="s">
        <v>579</v>
      </c>
      <c r="B935" s="661" t="s">
        <v>580</v>
      </c>
      <c r="C935" s="662" t="s">
        <v>596</v>
      </c>
      <c r="D935" s="663" t="s">
        <v>2849</v>
      </c>
      <c r="E935" s="662" t="s">
        <v>6138</v>
      </c>
      <c r="F935" s="663" t="s">
        <v>6139</v>
      </c>
      <c r="G935" s="662" t="s">
        <v>5285</v>
      </c>
      <c r="H935" s="662" t="s">
        <v>5286</v>
      </c>
      <c r="I935" s="664">
        <v>1849.91</v>
      </c>
      <c r="J935" s="664">
        <v>5</v>
      </c>
      <c r="K935" s="665">
        <v>9249.5499999999993</v>
      </c>
    </row>
    <row r="936" spans="1:11" ht="14.4" customHeight="1" x14ac:dyDescent="0.3">
      <c r="A936" s="660" t="s">
        <v>579</v>
      </c>
      <c r="B936" s="661" t="s">
        <v>580</v>
      </c>
      <c r="C936" s="662" t="s">
        <v>596</v>
      </c>
      <c r="D936" s="663" t="s">
        <v>2849</v>
      </c>
      <c r="E936" s="662" t="s">
        <v>6138</v>
      </c>
      <c r="F936" s="663" t="s">
        <v>6139</v>
      </c>
      <c r="G936" s="662" t="s">
        <v>5859</v>
      </c>
      <c r="H936" s="662" t="s">
        <v>5860</v>
      </c>
      <c r="I936" s="664">
        <v>25300</v>
      </c>
      <c r="J936" s="664">
        <v>4</v>
      </c>
      <c r="K936" s="665">
        <v>101200</v>
      </c>
    </row>
    <row r="937" spans="1:11" ht="14.4" customHeight="1" x14ac:dyDescent="0.3">
      <c r="A937" s="660" t="s">
        <v>579</v>
      </c>
      <c r="B937" s="661" t="s">
        <v>580</v>
      </c>
      <c r="C937" s="662" t="s">
        <v>596</v>
      </c>
      <c r="D937" s="663" t="s">
        <v>2849</v>
      </c>
      <c r="E937" s="662" t="s">
        <v>6138</v>
      </c>
      <c r="F937" s="663" t="s">
        <v>6139</v>
      </c>
      <c r="G937" s="662" t="s">
        <v>5861</v>
      </c>
      <c r="H937" s="662" t="s">
        <v>5862</v>
      </c>
      <c r="I937" s="664">
        <v>1169.3</v>
      </c>
      <c r="J937" s="664">
        <v>35</v>
      </c>
      <c r="K937" s="665">
        <v>40925.369999999995</v>
      </c>
    </row>
    <row r="938" spans="1:11" ht="14.4" customHeight="1" x14ac:dyDescent="0.3">
      <c r="A938" s="660" t="s">
        <v>579</v>
      </c>
      <c r="B938" s="661" t="s">
        <v>580</v>
      </c>
      <c r="C938" s="662" t="s">
        <v>596</v>
      </c>
      <c r="D938" s="663" t="s">
        <v>2849</v>
      </c>
      <c r="E938" s="662" t="s">
        <v>6138</v>
      </c>
      <c r="F938" s="663" t="s">
        <v>6139</v>
      </c>
      <c r="G938" s="662" t="s">
        <v>5861</v>
      </c>
      <c r="H938" s="662" t="s">
        <v>5863</v>
      </c>
      <c r="I938" s="664">
        <v>1169.3</v>
      </c>
      <c r="J938" s="664">
        <v>45</v>
      </c>
      <c r="K938" s="665">
        <v>52618.349999999991</v>
      </c>
    </row>
    <row r="939" spans="1:11" ht="14.4" customHeight="1" x14ac:dyDescent="0.3">
      <c r="A939" s="660" t="s">
        <v>579</v>
      </c>
      <c r="B939" s="661" t="s">
        <v>580</v>
      </c>
      <c r="C939" s="662" t="s">
        <v>596</v>
      </c>
      <c r="D939" s="663" t="s">
        <v>2849</v>
      </c>
      <c r="E939" s="662" t="s">
        <v>6138</v>
      </c>
      <c r="F939" s="663" t="s">
        <v>6139</v>
      </c>
      <c r="G939" s="662" t="s">
        <v>5291</v>
      </c>
      <c r="H939" s="662" t="s">
        <v>5292</v>
      </c>
      <c r="I939" s="664">
        <v>1285.02</v>
      </c>
      <c r="J939" s="664">
        <v>25</v>
      </c>
      <c r="K939" s="665">
        <v>32125.5</v>
      </c>
    </row>
    <row r="940" spans="1:11" ht="14.4" customHeight="1" x14ac:dyDescent="0.3">
      <c r="A940" s="660" t="s">
        <v>579</v>
      </c>
      <c r="B940" s="661" t="s">
        <v>580</v>
      </c>
      <c r="C940" s="662" t="s">
        <v>596</v>
      </c>
      <c r="D940" s="663" t="s">
        <v>2849</v>
      </c>
      <c r="E940" s="662" t="s">
        <v>6138</v>
      </c>
      <c r="F940" s="663" t="s">
        <v>6139</v>
      </c>
      <c r="G940" s="662" t="s">
        <v>5291</v>
      </c>
      <c r="H940" s="662" t="s">
        <v>5293</v>
      </c>
      <c r="I940" s="664">
        <v>1285.02</v>
      </c>
      <c r="J940" s="664">
        <v>35</v>
      </c>
      <c r="K940" s="665">
        <v>44975.700000000004</v>
      </c>
    </row>
    <row r="941" spans="1:11" ht="14.4" customHeight="1" x14ac:dyDescent="0.3">
      <c r="A941" s="660" t="s">
        <v>579</v>
      </c>
      <c r="B941" s="661" t="s">
        <v>580</v>
      </c>
      <c r="C941" s="662" t="s">
        <v>596</v>
      </c>
      <c r="D941" s="663" t="s">
        <v>2849</v>
      </c>
      <c r="E941" s="662" t="s">
        <v>6138</v>
      </c>
      <c r="F941" s="663" t="s">
        <v>6139</v>
      </c>
      <c r="G941" s="662" t="s">
        <v>5291</v>
      </c>
      <c r="H941" s="662" t="s">
        <v>5294</v>
      </c>
      <c r="I941" s="664">
        <v>1285.0200000000002</v>
      </c>
      <c r="J941" s="664">
        <v>70</v>
      </c>
      <c r="K941" s="665">
        <v>89951.400000000009</v>
      </c>
    </row>
    <row r="942" spans="1:11" ht="14.4" customHeight="1" x14ac:dyDescent="0.3">
      <c r="A942" s="660" t="s">
        <v>579</v>
      </c>
      <c r="B942" s="661" t="s">
        <v>580</v>
      </c>
      <c r="C942" s="662" t="s">
        <v>596</v>
      </c>
      <c r="D942" s="663" t="s">
        <v>2849</v>
      </c>
      <c r="E942" s="662" t="s">
        <v>6138</v>
      </c>
      <c r="F942" s="663" t="s">
        <v>6139</v>
      </c>
      <c r="G942" s="662" t="s">
        <v>5864</v>
      </c>
      <c r="H942" s="662" t="s">
        <v>5865</v>
      </c>
      <c r="I942" s="664">
        <v>413.82</v>
      </c>
      <c r="J942" s="664">
        <v>1</v>
      </c>
      <c r="K942" s="665">
        <v>413.82</v>
      </c>
    </row>
    <row r="943" spans="1:11" ht="14.4" customHeight="1" x14ac:dyDescent="0.3">
      <c r="A943" s="660" t="s">
        <v>579</v>
      </c>
      <c r="B943" s="661" t="s">
        <v>580</v>
      </c>
      <c r="C943" s="662" t="s">
        <v>596</v>
      </c>
      <c r="D943" s="663" t="s">
        <v>2849</v>
      </c>
      <c r="E943" s="662" t="s">
        <v>6138</v>
      </c>
      <c r="F943" s="663" t="s">
        <v>6139</v>
      </c>
      <c r="G943" s="662" t="s">
        <v>5866</v>
      </c>
      <c r="H943" s="662" t="s">
        <v>5867</v>
      </c>
      <c r="I943" s="664">
        <v>35231.660000000003</v>
      </c>
      <c r="J943" s="664">
        <v>8</v>
      </c>
      <c r="K943" s="665">
        <v>281853.28000000003</v>
      </c>
    </row>
    <row r="944" spans="1:11" ht="14.4" customHeight="1" x14ac:dyDescent="0.3">
      <c r="A944" s="660" t="s">
        <v>579</v>
      </c>
      <c r="B944" s="661" t="s">
        <v>580</v>
      </c>
      <c r="C944" s="662" t="s">
        <v>596</v>
      </c>
      <c r="D944" s="663" t="s">
        <v>2849</v>
      </c>
      <c r="E944" s="662" t="s">
        <v>6138</v>
      </c>
      <c r="F944" s="663" t="s">
        <v>6139</v>
      </c>
      <c r="G944" s="662" t="s">
        <v>5868</v>
      </c>
      <c r="H944" s="662" t="s">
        <v>5869</v>
      </c>
      <c r="I944" s="664">
        <v>23836.36</v>
      </c>
      <c r="J944" s="664">
        <v>1</v>
      </c>
      <c r="K944" s="665">
        <v>23836.36</v>
      </c>
    </row>
    <row r="945" spans="1:11" ht="14.4" customHeight="1" x14ac:dyDescent="0.3">
      <c r="A945" s="660" t="s">
        <v>579</v>
      </c>
      <c r="B945" s="661" t="s">
        <v>580</v>
      </c>
      <c r="C945" s="662" t="s">
        <v>596</v>
      </c>
      <c r="D945" s="663" t="s">
        <v>2849</v>
      </c>
      <c r="E945" s="662" t="s">
        <v>6142</v>
      </c>
      <c r="F945" s="663" t="s">
        <v>6143</v>
      </c>
      <c r="G945" s="662" t="s">
        <v>5870</v>
      </c>
      <c r="H945" s="662" t="s">
        <v>5871</v>
      </c>
      <c r="I945" s="664">
        <v>3006.31</v>
      </c>
      <c r="J945" s="664">
        <v>18</v>
      </c>
      <c r="K945" s="665">
        <v>54113.490000000005</v>
      </c>
    </row>
    <row r="946" spans="1:11" ht="14.4" customHeight="1" x14ac:dyDescent="0.3">
      <c r="A946" s="660" t="s">
        <v>579</v>
      </c>
      <c r="B946" s="661" t="s">
        <v>580</v>
      </c>
      <c r="C946" s="662" t="s">
        <v>596</v>
      </c>
      <c r="D946" s="663" t="s">
        <v>2849</v>
      </c>
      <c r="E946" s="662" t="s">
        <v>6142</v>
      </c>
      <c r="F946" s="663" t="s">
        <v>6143</v>
      </c>
      <c r="G946" s="662" t="s">
        <v>5872</v>
      </c>
      <c r="H946" s="662" t="s">
        <v>5873</v>
      </c>
      <c r="I946" s="664">
        <v>217.64</v>
      </c>
      <c r="J946" s="664">
        <v>0</v>
      </c>
      <c r="K946" s="665">
        <v>0</v>
      </c>
    </row>
    <row r="947" spans="1:11" ht="14.4" customHeight="1" x14ac:dyDescent="0.3">
      <c r="A947" s="660" t="s">
        <v>579</v>
      </c>
      <c r="B947" s="661" t="s">
        <v>580</v>
      </c>
      <c r="C947" s="662" t="s">
        <v>596</v>
      </c>
      <c r="D947" s="663" t="s">
        <v>2849</v>
      </c>
      <c r="E947" s="662" t="s">
        <v>6142</v>
      </c>
      <c r="F947" s="663" t="s">
        <v>6143</v>
      </c>
      <c r="G947" s="662" t="s">
        <v>5874</v>
      </c>
      <c r="H947" s="662" t="s">
        <v>5875</v>
      </c>
      <c r="I947" s="664">
        <v>1.21</v>
      </c>
      <c r="J947" s="664">
        <v>1</v>
      </c>
      <c r="K947" s="665">
        <v>1.21</v>
      </c>
    </row>
    <row r="948" spans="1:11" ht="14.4" customHeight="1" x14ac:dyDescent="0.3">
      <c r="A948" s="660" t="s">
        <v>579</v>
      </c>
      <c r="B948" s="661" t="s">
        <v>580</v>
      </c>
      <c r="C948" s="662" t="s">
        <v>596</v>
      </c>
      <c r="D948" s="663" t="s">
        <v>2849</v>
      </c>
      <c r="E948" s="662" t="s">
        <v>6128</v>
      </c>
      <c r="F948" s="663" t="s">
        <v>6129</v>
      </c>
      <c r="G948" s="662" t="s">
        <v>4912</v>
      </c>
      <c r="H948" s="662" t="s">
        <v>4913</v>
      </c>
      <c r="I948" s="664">
        <v>8.17</v>
      </c>
      <c r="J948" s="664">
        <v>300</v>
      </c>
      <c r="K948" s="665">
        <v>2451</v>
      </c>
    </row>
    <row r="949" spans="1:11" ht="14.4" customHeight="1" x14ac:dyDescent="0.3">
      <c r="A949" s="660" t="s">
        <v>579</v>
      </c>
      <c r="B949" s="661" t="s">
        <v>580</v>
      </c>
      <c r="C949" s="662" t="s">
        <v>596</v>
      </c>
      <c r="D949" s="663" t="s">
        <v>2849</v>
      </c>
      <c r="E949" s="662" t="s">
        <v>6128</v>
      </c>
      <c r="F949" s="663" t="s">
        <v>6129</v>
      </c>
      <c r="G949" s="662" t="s">
        <v>4912</v>
      </c>
      <c r="H949" s="662" t="s">
        <v>4914</v>
      </c>
      <c r="I949" s="664">
        <v>8.17</v>
      </c>
      <c r="J949" s="664">
        <v>1100</v>
      </c>
      <c r="K949" s="665">
        <v>8987</v>
      </c>
    </row>
    <row r="950" spans="1:11" ht="14.4" customHeight="1" x14ac:dyDescent="0.3">
      <c r="A950" s="660" t="s">
        <v>579</v>
      </c>
      <c r="B950" s="661" t="s">
        <v>580</v>
      </c>
      <c r="C950" s="662" t="s">
        <v>596</v>
      </c>
      <c r="D950" s="663" t="s">
        <v>2849</v>
      </c>
      <c r="E950" s="662" t="s">
        <v>6128</v>
      </c>
      <c r="F950" s="663" t="s">
        <v>6129</v>
      </c>
      <c r="G950" s="662" t="s">
        <v>4915</v>
      </c>
      <c r="H950" s="662" t="s">
        <v>4916</v>
      </c>
      <c r="I950" s="664">
        <v>164.35285714285715</v>
      </c>
      <c r="J950" s="664">
        <v>630</v>
      </c>
      <c r="K950" s="665">
        <v>104547.85</v>
      </c>
    </row>
    <row r="951" spans="1:11" ht="14.4" customHeight="1" x14ac:dyDescent="0.3">
      <c r="A951" s="660" t="s">
        <v>579</v>
      </c>
      <c r="B951" s="661" t="s">
        <v>580</v>
      </c>
      <c r="C951" s="662" t="s">
        <v>596</v>
      </c>
      <c r="D951" s="663" t="s">
        <v>2849</v>
      </c>
      <c r="E951" s="662" t="s">
        <v>6128</v>
      </c>
      <c r="F951" s="663" t="s">
        <v>6129</v>
      </c>
      <c r="G951" s="662" t="s">
        <v>4917</v>
      </c>
      <c r="H951" s="662" t="s">
        <v>4918</v>
      </c>
      <c r="I951" s="664">
        <v>12.706</v>
      </c>
      <c r="J951" s="664">
        <v>500</v>
      </c>
      <c r="K951" s="665">
        <v>6353</v>
      </c>
    </row>
    <row r="952" spans="1:11" ht="14.4" customHeight="1" x14ac:dyDescent="0.3">
      <c r="A952" s="660" t="s">
        <v>579</v>
      </c>
      <c r="B952" s="661" t="s">
        <v>580</v>
      </c>
      <c r="C952" s="662" t="s">
        <v>596</v>
      </c>
      <c r="D952" s="663" t="s">
        <v>2849</v>
      </c>
      <c r="E952" s="662" t="s">
        <v>6128</v>
      </c>
      <c r="F952" s="663" t="s">
        <v>6129</v>
      </c>
      <c r="G952" s="662" t="s">
        <v>5876</v>
      </c>
      <c r="H952" s="662" t="s">
        <v>5877</v>
      </c>
      <c r="I952" s="664">
        <v>793.93</v>
      </c>
      <c r="J952" s="664">
        <v>80</v>
      </c>
      <c r="K952" s="665">
        <v>63514.350000000006</v>
      </c>
    </row>
    <row r="953" spans="1:11" ht="14.4" customHeight="1" x14ac:dyDescent="0.3">
      <c r="A953" s="660" t="s">
        <v>579</v>
      </c>
      <c r="B953" s="661" t="s">
        <v>580</v>
      </c>
      <c r="C953" s="662" t="s">
        <v>596</v>
      </c>
      <c r="D953" s="663" t="s">
        <v>2849</v>
      </c>
      <c r="E953" s="662" t="s">
        <v>6128</v>
      </c>
      <c r="F953" s="663" t="s">
        <v>6129</v>
      </c>
      <c r="G953" s="662" t="s">
        <v>5876</v>
      </c>
      <c r="H953" s="662" t="s">
        <v>5878</v>
      </c>
      <c r="I953" s="664">
        <v>793.93000000000006</v>
      </c>
      <c r="J953" s="664">
        <v>220</v>
      </c>
      <c r="K953" s="665">
        <v>174664.45</v>
      </c>
    </row>
    <row r="954" spans="1:11" ht="14.4" customHeight="1" x14ac:dyDescent="0.3">
      <c r="A954" s="660" t="s">
        <v>579</v>
      </c>
      <c r="B954" s="661" t="s">
        <v>580</v>
      </c>
      <c r="C954" s="662" t="s">
        <v>596</v>
      </c>
      <c r="D954" s="663" t="s">
        <v>2849</v>
      </c>
      <c r="E954" s="662" t="s">
        <v>6128</v>
      </c>
      <c r="F954" s="663" t="s">
        <v>6129</v>
      </c>
      <c r="G954" s="662" t="s">
        <v>5879</v>
      </c>
      <c r="H954" s="662" t="s">
        <v>5880</v>
      </c>
      <c r="I954" s="664">
        <v>612.86500000000001</v>
      </c>
      <c r="J954" s="664">
        <v>40</v>
      </c>
      <c r="K954" s="665">
        <v>24514.65</v>
      </c>
    </row>
    <row r="955" spans="1:11" ht="14.4" customHeight="1" x14ac:dyDescent="0.3">
      <c r="A955" s="660" t="s">
        <v>579</v>
      </c>
      <c r="B955" s="661" t="s">
        <v>580</v>
      </c>
      <c r="C955" s="662" t="s">
        <v>596</v>
      </c>
      <c r="D955" s="663" t="s">
        <v>2849</v>
      </c>
      <c r="E955" s="662" t="s">
        <v>6128</v>
      </c>
      <c r="F955" s="663" t="s">
        <v>6129</v>
      </c>
      <c r="G955" s="662" t="s">
        <v>5881</v>
      </c>
      <c r="H955" s="662" t="s">
        <v>5882</v>
      </c>
      <c r="I955" s="664">
        <v>60.5</v>
      </c>
      <c r="J955" s="664">
        <v>150</v>
      </c>
      <c r="K955" s="665">
        <v>9075</v>
      </c>
    </row>
    <row r="956" spans="1:11" ht="14.4" customHeight="1" x14ac:dyDescent="0.3">
      <c r="A956" s="660" t="s">
        <v>579</v>
      </c>
      <c r="B956" s="661" t="s">
        <v>580</v>
      </c>
      <c r="C956" s="662" t="s">
        <v>596</v>
      </c>
      <c r="D956" s="663" t="s">
        <v>2849</v>
      </c>
      <c r="E956" s="662" t="s">
        <v>6128</v>
      </c>
      <c r="F956" s="663" t="s">
        <v>6129</v>
      </c>
      <c r="G956" s="662" t="s">
        <v>5881</v>
      </c>
      <c r="H956" s="662" t="s">
        <v>5883</v>
      </c>
      <c r="I956" s="664">
        <v>60.5</v>
      </c>
      <c r="J956" s="664">
        <v>100</v>
      </c>
      <c r="K956" s="665">
        <v>6050</v>
      </c>
    </row>
    <row r="957" spans="1:11" ht="14.4" customHeight="1" x14ac:dyDescent="0.3">
      <c r="A957" s="660" t="s">
        <v>579</v>
      </c>
      <c r="B957" s="661" t="s">
        <v>580</v>
      </c>
      <c r="C957" s="662" t="s">
        <v>596</v>
      </c>
      <c r="D957" s="663" t="s">
        <v>2849</v>
      </c>
      <c r="E957" s="662" t="s">
        <v>6128</v>
      </c>
      <c r="F957" s="663" t="s">
        <v>6129</v>
      </c>
      <c r="G957" s="662" t="s">
        <v>5884</v>
      </c>
      <c r="H957" s="662" t="s">
        <v>5885</v>
      </c>
      <c r="I957" s="664">
        <v>1010.35</v>
      </c>
      <c r="J957" s="664">
        <v>15</v>
      </c>
      <c r="K957" s="665">
        <v>15155.25</v>
      </c>
    </row>
    <row r="958" spans="1:11" ht="14.4" customHeight="1" x14ac:dyDescent="0.3">
      <c r="A958" s="660" t="s">
        <v>579</v>
      </c>
      <c r="B958" s="661" t="s">
        <v>580</v>
      </c>
      <c r="C958" s="662" t="s">
        <v>596</v>
      </c>
      <c r="D958" s="663" t="s">
        <v>2849</v>
      </c>
      <c r="E958" s="662" t="s">
        <v>6128</v>
      </c>
      <c r="F958" s="663" t="s">
        <v>6129</v>
      </c>
      <c r="G958" s="662" t="s">
        <v>5886</v>
      </c>
      <c r="H958" s="662" t="s">
        <v>5887</v>
      </c>
      <c r="I958" s="664">
        <v>1010.35</v>
      </c>
      <c r="J958" s="664">
        <v>10</v>
      </c>
      <c r="K958" s="665">
        <v>10103.5</v>
      </c>
    </row>
    <row r="959" spans="1:11" ht="14.4" customHeight="1" x14ac:dyDescent="0.3">
      <c r="A959" s="660" t="s">
        <v>579</v>
      </c>
      <c r="B959" s="661" t="s">
        <v>580</v>
      </c>
      <c r="C959" s="662" t="s">
        <v>596</v>
      </c>
      <c r="D959" s="663" t="s">
        <v>2849</v>
      </c>
      <c r="E959" s="662" t="s">
        <v>6128</v>
      </c>
      <c r="F959" s="663" t="s">
        <v>6129</v>
      </c>
      <c r="G959" s="662" t="s">
        <v>5888</v>
      </c>
      <c r="H959" s="662" t="s">
        <v>5889</v>
      </c>
      <c r="I959" s="664">
        <v>5770.5144444444431</v>
      </c>
      <c r="J959" s="664">
        <v>29</v>
      </c>
      <c r="K959" s="665">
        <v>167344.85</v>
      </c>
    </row>
    <row r="960" spans="1:11" ht="14.4" customHeight="1" x14ac:dyDescent="0.3">
      <c r="A960" s="660" t="s">
        <v>579</v>
      </c>
      <c r="B960" s="661" t="s">
        <v>580</v>
      </c>
      <c r="C960" s="662" t="s">
        <v>596</v>
      </c>
      <c r="D960" s="663" t="s">
        <v>2849</v>
      </c>
      <c r="E960" s="662" t="s">
        <v>6128</v>
      </c>
      <c r="F960" s="663" t="s">
        <v>6129</v>
      </c>
      <c r="G960" s="662" t="s">
        <v>5890</v>
      </c>
      <c r="H960" s="662" t="s">
        <v>5891</v>
      </c>
      <c r="I960" s="664">
        <v>1652.8600000000001</v>
      </c>
      <c r="J960" s="664">
        <v>8</v>
      </c>
      <c r="K960" s="665">
        <v>13222.880000000001</v>
      </c>
    </row>
    <row r="961" spans="1:11" ht="14.4" customHeight="1" x14ac:dyDescent="0.3">
      <c r="A961" s="660" t="s">
        <v>579</v>
      </c>
      <c r="B961" s="661" t="s">
        <v>580</v>
      </c>
      <c r="C961" s="662" t="s">
        <v>596</v>
      </c>
      <c r="D961" s="663" t="s">
        <v>2849</v>
      </c>
      <c r="E961" s="662" t="s">
        <v>6128</v>
      </c>
      <c r="F961" s="663" t="s">
        <v>6129</v>
      </c>
      <c r="G961" s="662" t="s">
        <v>5892</v>
      </c>
      <c r="H961" s="662" t="s">
        <v>5893</v>
      </c>
      <c r="I961" s="664">
        <v>1652.8600000000001</v>
      </c>
      <c r="J961" s="664">
        <v>7</v>
      </c>
      <c r="K961" s="665">
        <v>11570.02</v>
      </c>
    </row>
    <row r="962" spans="1:11" ht="14.4" customHeight="1" x14ac:dyDescent="0.3">
      <c r="A962" s="660" t="s">
        <v>579</v>
      </c>
      <c r="B962" s="661" t="s">
        <v>580</v>
      </c>
      <c r="C962" s="662" t="s">
        <v>596</v>
      </c>
      <c r="D962" s="663" t="s">
        <v>2849</v>
      </c>
      <c r="E962" s="662" t="s">
        <v>6128</v>
      </c>
      <c r="F962" s="663" t="s">
        <v>6129</v>
      </c>
      <c r="G962" s="662" t="s">
        <v>5894</v>
      </c>
      <c r="H962" s="662" t="s">
        <v>5895</v>
      </c>
      <c r="I962" s="664">
        <v>4800.68</v>
      </c>
      <c r="J962" s="664">
        <v>30</v>
      </c>
      <c r="K962" s="665">
        <v>144020.25</v>
      </c>
    </row>
    <row r="963" spans="1:11" ht="14.4" customHeight="1" x14ac:dyDescent="0.3">
      <c r="A963" s="660" t="s">
        <v>579</v>
      </c>
      <c r="B963" s="661" t="s">
        <v>580</v>
      </c>
      <c r="C963" s="662" t="s">
        <v>596</v>
      </c>
      <c r="D963" s="663" t="s">
        <v>2849</v>
      </c>
      <c r="E963" s="662" t="s">
        <v>6128</v>
      </c>
      <c r="F963" s="663" t="s">
        <v>6129</v>
      </c>
      <c r="G963" s="662" t="s">
        <v>5896</v>
      </c>
      <c r="H963" s="662" t="s">
        <v>5897</v>
      </c>
      <c r="I963" s="664">
        <v>2407.9499999999998</v>
      </c>
      <c r="J963" s="664">
        <v>3</v>
      </c>
      <c r="K963" s="665">
        <v>7223.9</v>
      </c>
    </row>
    <row r="964" spans="1:11" ht="14.4" customHeight="1" x14ac:dyDescent="0.3">
      <c r="A964" s="660" t="s">
        <v>579</v>
      </c>
      <c r="B964" s="661" t="s">
        <v>580</v>
      </c>
      <c r="C964" s="662" t="s">
        <v>596</v>
      </c>
      <c r="D964" s="663" t="s">
        <v>2849</v>
      </c>
      <c r="E964" s="662" t="s">
        <v>6144</v>
      </c>
      <c r="F964" s="663" t="s">
        <v>6145</v>
      </c>
      <c r="G964" s="662" t="s">
        <v>5898</v>
      </c>
      <c r="H964" s="662" t="s">
        <v>5899</v>
      </c>
      <c r="I964" s="664">
        <v>205.39</v>
      </c>
      <c r="J964" s="664">
        <v>12</v>
      </c>
      <c r="K964" s="665">
        <v>2464.67</v>
      </c>
    </row>
    <row r="965" spans="1:11" ht="14.4" customHeight="1" x14ac:dyDescent="0.3">
      <c r="A965" s="660" t="s">
        <v>579</v>
      </c>
      <c r="B965" s="661" t="s">
        <v>580</v>
      </c>
      <c r="C965" s="662" t="s">
        <v>596</v>
      </c>
      <c r="D965" s="663" t="s">
        <v>2849</v>
      </c>
      <c r="E965" s="662" t="s">
        <v>6144</v>
      </c>
      <c r="F965" s="663" t="s">
        <v>6145</v>
      </c>
      <c r="G965" s="662" t="s">
        <v>5900</v>
      </c>
      <c r="H965" s="662" t="s">
        <v>5901</v>
      </c>
      <c r="I965" s="664">
        <v>266.125</v>
      </c>
      <c r="J965" s="664">
        <v>36</v>
      </c>
      <c r="K965" s="665">
        <v>9580.35</v>
      </c>
    </row>
    <row r="966" spans="1:11" ht="14.4" customHeight="1" x14ac:dyDescent="0.3">
      <c r="A966" s="660" t="s">
        <v>579</v>
      </c>
      <c r="B966" s="661" t="s">
        <v>580</v>
      </c>
      <c r="C966" s="662" t="s">
        <v>596</v>
      </c>
      <c r="D966" s="663" t="s">
        <v>2849</v>
      </c>
      <c r="E966" s="662" t="s">
        <v>6144</v>
      </c>
      <c r="F966" s="663" t="s">
        <v>6145</v>
      </c>
      <c r="G966" s="662" t="s">
        <v>5902</v>
      </c>
      <c r="H966" s="662" t="s">
        <v>5903</v>
      </c>
      <c r="I966" s="664">
        <v>34.5</v>
      </c>
      <c r="J966" s="664">
        <v>36</v>
      </c>
      <c r="K966" s="665">
        <v>1242</v>
      </c>
    </row>
    <row r="967" spans="1:11" ht="14.4" customHeight="1" x14ac:dyDescent="0.3">
      <c r="A967" s="660" t="s">
        <v>579</v>
      </c>
      <c r="B967" s="661" t="s">
        <v>580</v>
      </c>
      <c r="C967" s="662" t="s">
        <v>596</v>
      </c>
      <c r="D967" s="663" t="s">
        <v>2849</v>
      </c>
      <c r="E967" s="662" t="s">
        <v>6144</v>
      </c>
      <c r="F967" s="663" t="s">
        <v>6145</v>
      </c>
      <c r="G967" s="662" t="s">
        <v>5904</v>
      </c>
      <c r="H967" s="662" t="s">
        <v>5905</v>
      </c>
      <c r="I967" s="664">
        <v>58.24</v>
      </c>
      <c r="J967" s="664">
        <v>468</v>
      </c>
      <c r="K967" s="665">
        <v>27254.449999999997</v>
      </c>
    </row>
    <row r="968" spans="1:11" ht="14.4" customHeight="1" x14ac:dyDescent="0.3">
      <c r="A968" s="660" t="s">
        <v>579</v>
      </c>
      <c r="B968" s="661" t="s">
        <v>580</v>
      </c>
      <c r="C968" s="662" t="s">
        <v>596</v>
      </c>
      <c r="D968" s="663" t="s">
        <v>2849</v>
      </c>
      <c r="E968" s="662" t="s">
        <v>6144</v>
      </c>
      <c r="F968" s="663" t="s">
        <v>6145</v>
      </c>
      <c r="G968" s="662" t="s">
        <v>5904</v>
      </c>
      <c r="H968" s="662" t="s">
        <v>5906</v>
      </c>
      <c r="I968" s="664">
        <v>58.239999999999995</v>
      </c>
      <c r="J968" s="664">
        <v>432</v>
      </c>
      <c r="K968" s="665">
        <v>25157.949999999997</v>
      </c>
    </row>
    <row r="969" spans="1:11" ht="14.4" customHeight="1" x14ac:dyDescent="0.3">
      <c r="A969" s="660" t="s">
        <v>579</v>
      </c>
      <c r="B969" s="661" t="s">
        <v>580</v>
      </c>
      <c r="C969" s="662" t="s">
        <v>596</v>
      </c>
      <c r="D969" s="663" t="s">
        <v>2849</v>
      </c>
      <c r="E969" s="662" t="s">
        <v>6144</v>
      </c>
      <c r="F969" s="663" t="s">
        <v>6145</v>
      </c>
      <c r="G969" s="662" t="s">
        <v>5907</v>
      </c>
      <c r="H969" s="662" t="s">
        <v>5908</v>
      </c>
      <c r="I969" s="664">
        <v>205.36999999999995</v>
      </c>
      <c r="J969" s="664">
        <v>624</v>
      </c>
      <c r="K969" s="665">
        <v>128153.80999999998</v>
      </c>
    </row>
    <row r="970" spans="1:11" ht="14.4" customHeight="1" x14ac:dyDescent="0.3">
      <c r="A970" s="660" t="s">
        <v>579</v>
      </c>
      <c r="B970" s="661" t="s">
        <v>580</v>
      </c>
      <c r="C970" s="662" t="s">
        <v>596</v>
      </c>
      <c r="D970" s="663" t="s">
        <v>2849</v>
      </c>
      <c r="E970" s="662" t="s">
        <v>6144</v>
      </c>
      <c r="F970" s="663" t="s">
        <v>6145</v>
      </c>
      <c r="G970" s="662" t="s">
        <v>5909</v>
      </c>
      <c r="H970" s="662" t="s">
        <v>5910</v>
      </c>
      <c r="I970" s="664">
        <v>408.98999999999995</v>
      </c>
      <c r="J970" s="664">
        <v>1008</v>
      </c>
      <c r="K970" s="665">
        <v>412265</v>
      </c>
    </row>
    <row r="971" spans="1:11" ht="14.4" customHeight="1" x14ac:dyDescent="0.3">
      <c r="A971" s="660" t="s">
        <v>579</v>
      </c>
      <c r="B971" s="661" t="s">
        <v>580</v>
      </c>
      <c r="C971" s="662" t="s">
        <v>596</v>
      </c>
      <c r="D971" s="663" t="s">
        <v>2849</v>
      </c>
      <c r="E971" s="662" t="s">
        <v>6144</v>
      </c>
      <c r="F971" s="663" t="s">
        <v>6145</v>
      </c>
      <c r="G971" s="662" t="s">
        <v>5911</v>
      </c>
      <c r="H971" s="662" t="s">
        <v>5912</v>
      </c>
      <c r="I971" s="664">
        <v>222.36</v>
      </c>
      <c r="J971" s="664">
        <v>252</v>
      </c>
      <c r="K971" s="665">
        <v>56034.369999999995</v>
      </c>
    </row>
    <row r="972" spans="1:11" ht="14.4" customHeight="1" x14ac:dyDescent="0.3">
      <c r="A972" s="660" t="s">
        <v>579</v>
      </c>
      <c r="B972" s="661" t="s">
        <v>580</v>
      </c>
      <c r="C972" s="662" t="s">
        <v>596</v>
      </c>
      <c r="D972" s="663" t="s">
        <v>2849</v>
      </c>
      <c r="E972" s="662" t="s">
        <v>6144</v>
      </c>
      <c r="F972" s="663" t="s">
        <v>6145</v>
      </c>
      <c r="G972" s="662" t="s">
        <v>5911</v>
      </c>
      <c r="H972" s="662" t="s">
        <v>5913</v>
      </c>
      <c r="I972" s="664">
        <v>222.36000000000004</v>
      </c>
      <c r="J972" s="664">
        <v>252</v>
      </c>
      <c r="K972" s="665">
        <v>56034.36</v>
      </c>
    </row>
    <row r="973" spans="1:11" ht="14.4" customHeight="1" x14ac:dyDescent="0.3">
      <c r="A973" s="660" t="s">
        <v>579</v>
      </c>
      <c r="B973" s="661" t="s">
        <v>580</v>
      </c>
      <c r="C973" s="662" t="s">
        <v>596</v>
      </c>
      <c r="D973" s="663" t="s">
        <v>2849</v>
      </c>
      <c r="E973" s="662" t="s">
        <v>6144</v>
      </c>
      <c r="F973" s="663" t="s">
        <v>6145</v>
      </c>
      <c r="G973" s="662" t="s">
        <v>5914</v>
      </c>
      <c r="H973" s="662" t="s">
        <v>5915</v>
      </c>
      <c r="I973" s="664">
        <v>36.729999999999997</v>
      </c>
      <c r="J973" s="664">
        <v>252</v>
      </c>
      <c r="K973" s="665">
        <v>9256.619999999999</v>
      </c>
    </row>
    <row r="974" spans="1:11" ht="14.4" customHeight="1" x14ac:dyDescent="0.3">
      <c r="A974" s="660" t="s">
        <v>579</v>
      </c>
      <c r="B974" s="661" t="s">
        <v>580</v>
      </c>
      <c r="C974" s="662" t="s">
        <v>596</v>
      </c>
      <c r="D974" s="663" t="s">
        <v>2849</v>
      </c>
      <c r="E974" s="662" t="s">
        <v>6144</v>
      </c>
      <c r="F974" s="663" t="s">
        <v>6145</v>
      </c>
      <c r="G974" s="662" t="s">
        <v>5914</v>
      </c>
      <c r="H974" s="662" t="s">
        <v>5916</v>
      </c>
      <c r="I974" s="664">
        <v>36.739999999999995</v>
      </c>
      <c r="J974" s="664">
        <v>144</v>
      </c>
      <c r="K974" s="665">
        <v>5290.43</v>
      </c>
    </row>
    <row r="975" spans="1:11" ht="14.4" customHeight="1" x14ac:dyDescent="0.3">
      <c r="A975" s="660" t="s">
        <v>579</v>
      </c>
      <c r="B975" s="661" t="s">
        <v>580</v>
      </c>
      <c r="C975" s="662" t="s">
        <v>596</v>
      </c>
      <c r="D975" s="663" t="s">
        <v>2849</v>
      </c>
      <c r="E975" s="662" t="s">
        <v>6144</v>
      </c>
      <c r="F975" s="663" t="s">
        <v>6145</v>
      </c>
      <c r="G975" s="662" t="s">
        <v>5917</v>
      </c>
      <c r="H975" s="662" t="s">
        <v>5918</v>
      </c>
      <c r="I975" s="664">
        <v>45.608000000000004</v>
      </c>
      <c r="J975" s="664">
        <v>756</v>
      </c>
      <c r="K975" s="665">
        <v>34477.939999999995</v>
      </c>
    </row>
    <row r="976" spans="1:11" ht="14.4" customHeight="1" x14ac:dyDescent="0.3">
      <c r="A976" s="660" t="s">
        <v>579</v>
      </c>
      <c r="B976" s="661" t="s">
        <v>580</v>
      </c>
      <c r="C976" s="662" t="s">
        <v>596</v>
      </c>
      <c r="D976" s="663" t="s">
        <v>2849</v>
      </c>
      <c r="E976" s="662" t="s">
        <v>6144</v>
      </c>
      <c r="F976" s="663" t="s">
        <v>6145</v>
      </c>
      <c r="G976" s="662" t="s">
        <v>5919</v>
      </c>
      <c r="H976" s="662" t="s">
        <v>5920</v>
      </c>
      <c r="I976" s="664">
        <v>48.78</v>
      </c>
      <c r="J976" s="664">
        <v>324</v>
      </c>
      <c r="K976" s="665">
        <v>15803.450000000003</v>
      </c>
    </row>
    <row r="977" spans="1:11" ht="14.4" customHeight="1" x14ac:dyDescent="0.3">
      <c r="A977" s="660" t="s">
        <v>579</v>
      </c>
      <c r="B977" s="661" t="s">
        <v>580</v>
      </c>
      <c r="C977" s="662" t="s">
        <v>596</v>
      </c>
      <c r="D977" s="663" t="s">
        <v>2849</v>
      </c>
      <c r="E977" s="662" t="s">
        <v>6144</v>
      </c>
      <c r="F977" s="663" t="s">
        <v>6145</v>
      </c>
      <c r="G977" s="662" t="s">
        <v>5921</v>
      </c>
      <c r="H977" s="662" t="s">
        <v>5922</v>
      </c>
      <c r="I977" s="664">
        <v>245.97</v>
      </c>
      <c r="J977" s="664">
        <v>156</v>
      </c>
      <c r="K977" s="665">
        <v>38371.120000000003</v>
      </c>
    </row>
    <row r="978" spans="1:11" ht="14.4" customHeight="1" x14ac:dyDescent="0.3">
      <c r="A978" s="660" t="s">
        <v>579</v>
      </c>
      <c r="B978" s="661" t="s">
        <v>580</v>
      </c>
      <c r="C978" s="662" t="s">
        <v>596</v>
      </c>
      <c r="D978" s="663" t="s">
        <v>2849</v>
      </c>
      <c r="E978" s="662" t="s">
        <v>6144</v>
      </c>
      <c r="F978" s="663" t="s">
        <v>6145</v>
      </c>
      <c r="G978" s="662" t="s">
        <v>5923</v>
      </c>
      <c r="H978" s="662" t="s">
        <v>5924</v>
      </c>
      <c r="I978" s="664">
        <v>38.909999999999997</v>
      </c>
      <c r="J978" s="664">
        <v>72</v>
      </c>
      <c r="K978" s="665">
        <v>2801.4</v>
      </c>
    </row>
    <row r="979" spans="1:11" ht="14.4" customHeight="1" x14ac:dyDescent="0.3">
      <c r="A979" s="660" t="s">
        <v>579</v>
      </c>
      <c r="B979" s="661" t="s">
        <v>580</v>
      </c>
      <c r="C979" s="662" t="s">
        <v>596</v>
      </c>
      <c r="D979" s="663" t="s">
        <v>2849</v>
      </c>
      <c r="E979" s="662" t="s">
        <v>6144</v>
      </c>
      <c r="F979" s="663" t="s">
        <v>6145</v>
      </c>
      <c r="G979" s="662" t="s">
        <v>5925</v>
      </c>
      <c r="H979" s="662" t="s">
        <v>5926</v>
      </c>
      <c r="I979" s="664">
        <v>33.350000000000009</v>
      </c>
      <c r="J979" s="664">
        <v>1368</v>
      </c>
      <c r="K979" s="665">
        <v>45622.8</v>
      </c>
    </row>
    <row r="980" spans="1:11" ht="14.4" customHeight="1" x14ac:dyDescent="0.3">
      <c r="A980" s="660" t="s">
        <v>579</v>
      </c>
      <c r="B980" s="661" t="s">
        <v>580</v>
      </c>
      <c r="C980" s="662" t="s">
        <v>596</v>
      </c>
      <c r="D980" s="663" t="s">
        <v>2849</v>
      </c>
      <c r="E980" s="662" t="s">
        <v>6144</v>
      </c>
      <c r="F980" s="663" t="s">
        <v>6145</v>
      </c>
      <c r="G980" s="662" t="s">
        <v>5927</v>
      </c>
      <c r="H980" s="662" t="s">
        <v>5928</v>
      </c>
      <c r="I980" s="664">
        <v>67.850000000000009</v>
      </c>
      <c r="J980" s="664">
        <v>1260</v>
      </c>
      <c r="K980" s="665">
        <v>85491.000000000015</v>
      </c>
    </row>
    <row r="981" spans="1:11" ht="14.4" customHeight="1" x14ac:dyDescent="0.3">
      <c r="A981" s="660" t="s">
        <v>579</v>
      </c>
      <c r="B981" s="661" t="s">
        <v>580</v>
      </c>
      <c r="C981" s="662" t="s">
        <v>596</v>
      </c>
      <c r="D981" s="663" t="s">
        <v>2849</v>
      </c>
      <c r="E981" s="662" t="s">
        <v>6144</v>
      </c>
      <c r="F981" s="663" t="s">
        <v>6145</v>
      </c>
      <c r="G981" s="662" t="s">
        <v>5929</v>
      </c>
      <c r="H981" s="662" t="s">
        <v>5930</v>
      </c>
      <c r="I981" s="664">
        <v>69</v>
      </c>
      <c r="J981" s="664">
        <v>432</v>
      </c>
      <c r="K981" s="665">
        <v>29808</v>
      </c>
    </row>
    <row r="982" spans="1:11" ht="14.4" customHeight="1" x14ac:dyDescent="0.3">
      <c r="A982" s="660" t="s">
        <v>579</v>
      </c>
      <c r="B982" s="661" t="s">
        <v>580</v>
      </c>
      <c r="C982" s="662" t="s">
        <v>596</v>
      </c>
      <c r="D982" s="663" t="s">
        <v>2849</v>
      </c>
      <c r="E982" s="662" t="s">
        <v>6144</v>
      </c>
      <c r="F982" s="663" t="s">
        <v>6145</v>
      </c>
      <c r="G982" s="662" t="s">
        <v>5931</v>
      </c>
      <c r="H982" s="662" t="s">
        <v>5932</v>
      </c>
      <c r="I982" s="664">
        <v>191.59999999999997</v>
      </c>
      <c r="J982" s="664">
        <v>240</v>
      </c>
      <c r="K982" s="665">
        <v>45983.239999999991</v>
      </c>
    </row>
    <row r="983" spans="1:11" ht="14.4" customHeight="1" x14ac:dyDescent="0.3">
      <c r="A983" s="660" t="s">
        <v>579</v>
      </c>
      <c r="B983" s="661" t="s">
        <v>580</v>
      </c>
      <c r="C983" s="662" t="s">
        <v>596</v>
      </c>
      <c r="D983" s="663" t="s">
        <v>2849</v>
      </c>
      <c r="E983" s="662" t="s">
        <v>6144</v>
      </c>
      <c r="F983" s="663" t="s">
        <v>6145</v>
      </c>
      <c r="G983" s="662" t="s">
        <v>5933</v>
      </c>
      <c r="H983" s="662" t="s">
        <v>5934</v>
      </c>
      <c r="I983" s="664">
        <v>357.95</v>
      </c>
      <c r="J983" s="664">
        <v>60</v>
      </c>
      <c r="K983" s="665">
        <v>21477</v>
      </c>
    </row>
    <row r="984" spans="1:11" ht="14.4" customHeight="1" x14ac:dyDescent="0.3">
      <c r="A984" s="660" t="s">
        <v>579</v>
      </c>
      <c r="B984" s="661" t="s">
        <v>580</v>
      </c>
      <c r="C984" s="662" t="s">
        <v>596</v>
      </c>
      <c r="D984" s="663" t="s">
        <v>2849</v>
      </c>
      <c r="E984" s="662" t="s">
        <v>6144</v>
      </c>
      <c r="F984" s="663" t="s">
        <v>6145</v>
      </c>
      <c r="G984" s="662" t="s">
        <v>5935</v>
      </c>
      <c r="H984" s="662" t="s">
        <v>5936</v>
      </c>
      <c r="I984" s="664">
        <v>39.229999999999997</v>
      </c>
      <c r="J984" s="664">
        <v>144</v>
      </c>
      <c r="K984" s="665">
        <v>5648.8</v>
      </c>
    </row>
    <row r="985" spans="1:11" ht="14.4" customHeight="1" x14ac:dyDescent="0.3">
      <c r="A985" s="660" t="s">
        <v>579</v>
      </c>
      <c r="B985" s="661" t="s">
        <v>580</v>
      </c>
      <c r="C985" s="662" t="s">
        <v>596</v>
      </c>
      <c r="D985" s="663" t="s">
        <v>2849</v>
      </c>
      <c r="E985" s="662" t="s">
        <v>6144</v>
      </c>
      <c r="F985" s="663" t="s">
        <v>6145</v>
      </c>
      <c r="G985" s="662" t="s">
        <v>5937</v>
      </c>
      <c r="H985" s="662" t="s">
        <v>5938</v>
      </c>
      <c r="I985" s="664">
        <v>479.92</v>
      </c>
      <c r="J985" s="664">
        <v>168</v>
      </c>
      <c r="K985" s="665">
        <v>80627.320000000007</v>
      </c>
    </row>
    <row r="986" spans="1:11" ht="14.4" customHeight="1" x14ac:dyDescent="0.3">
      <c r="A986" s="660" t="s">
        <v>579</v>
      </c>
      <c r="B986" s="661" t="s">
        <v>580</v>
      </c>
      <c r="C986" s="662" t="s">
        <v>596</v>
      </c>
      <c r="D986" s="663" t="s">
        <v>2849</v>
      </c>
      <c r="E986" s="662" t="s">
        <v>6144</v>
      </c>
      <c r="F986" s="663" t="s">
        <v>6145</v>
      </c>
      <c r="G986" s="662" t="s">
        <v>5939</v>
      </c>
      <c r="H986" s="662" t="s">
        <v>5940</v>
      </c>
      <c r="I986" s="664">
        <v>357.95</v>
      </c>
      <c r="J986" s="664">
        <v>12</v>
      </c>
      <c r="K986" s="665">
        <v>4295.3999999999996</v>
      </c>
    </row>
    <row r="987" spans="1:11" ht="14.4" customHeight="1" x14ac:dyDescent="0.3">
      <c r="A987" s="660" t="s">
        <v>579</v>
      </c>
      <c r="B987" s="661" t="s">
        <v>580</v>
      </c>
      <c r="C987" s="662" t="s">
        <v>596</v>
      </c>
      <c r="D987" s="663" t="s">
        <v>2849</v>
      </c>
      <c r="E987" s="662" t="s">
        <v>6144</v>
      </c>
      <c r="F987" s="663" t="s">
        <v>6145</v>
      </c>
      <c r="G987" s="662" t="s">
        <v>5941</v>
      </c>
      <c r="H987" s="662" t="s">
        <v>5942</v>
      </c>
      <c r="I987" s="664">
        <v>245.97</v>
      </c>
      <c r="J987" s="664">
        <v>12</v>
      </c>
      <c r="K987" s="665">
        <v>2951.63</v>
      </c>
    </row>
    <row r="988" spans="1:11" ht="14.4" customHeight="1" x14ac:dyDescent="0.3">
      <c r="A988" s="660" t="s">
        <v>579</v>
      </c>
      <c r="B988" s="661" t="s">
        <v>580</v>
      </c>
      <c r="C988" s="662" t="s">
        <v>596</v>
      </c>
      <c r="D988" s="663" t="s">
        <v>2849</v>
      </c>
      <c r="E988" s="662" t="s">
        <v>6144</v>
      </c>
      <c r="F988" s="663" t="s">
        <v>6145</v>
      </c>
      <c r="G988" s="662" t="s">
        <v>5943</v>
      </c>
      <c r="H988" s="662" t="s">
        <v>5944</v>
      </c>
      <c r="I988" s="664">
        <v>408.99</v>
      </c>
      <c r="J988" s="664">
        <v>12</v>
      </c>
      <c r="K988" s="665">
        <v>4907.92</v>
      </c>
    </row>
    <row r="989" spans="1:11" ht="14.4" customHeight="1" x14ac:dyDescent="0.3">
      <c r="A989" s="660" t="s">
        <v>579</v>
      </c>
      <c r="B989" s="661" t="s">
        <v>580</v>
      </c>
      <c r="C989" s="662" t="s">
        <v>596</v>
      </c>
      <c r="D989" s="663" t="s">
        <v>2849</v>
      </c>
      <c r="E989" s="662" t="s">
        <v>6144</v>
      </c>
      <c r="F989" s="663" t="s">
        <v>6145</v>
      </c>
      <c r="G989" s="662" t="s">
        <v>5945</v>
      </c>
      <c r="H989" s="662" t="s">
        <v>5946</v>
      </c>
      <c r="I989" s="664">
        <v>175.14000000000001</v>
      </c>
      <c r="J989" s="664">
        <v>384</v>
      </c>
      <c r="K989" s="665">
        <v>67252.75</v>
      </c>
    </row>
    <row r="990" spans="1:11" ht="14.4" customHeight="1" x14ac:dyDescent="0.3">
      <c r="A990" s="660" t="s">
        <v>579</v>
      </c>
      <c r="B990" s="661" t="s">
        <v>580</v>
      </c>
      <c r="C990" s="662" t="s">
        <v>596</v>
      </c>
      <c r="D990" s="663" t="s">
        <v>2849</v>
      </c>
      <c r="E990" s="662" t="s">
        <v>6144</v>
      </c>
      <c r="F990" s="663" t="s">
        <v>6145</v>
      </c>
      <c r="G990" s="662" t="s">
        <v>5947</v>
      </c>
      <c r="H990" s="662" t="s">
        <v>5948</v>
      </c>
      <c r="I990" s="664">
        <v>81.52</v>
      </c>
      <c r="J990" s="664">
        <v>144</v>
      </c>
      <c r="K990" s="665">
        <v>11739.38</v>
      </c>
    </row>
    <row r="991" spans="1:11" ht="14.4" customHeight="1" x14ac:dyDescent="0.3">
      <c r="A991" s="660" t="s">
        <v>579</v>
      </c>
      <c r="B991" s="661" t="s">
        <v>580</v>
      </c>
      <c r="C991" s="662" t="s">
        <v>596</v>
      </c>
      <c r="D991" s="663" t="s">
        <v>2849</v>
      </c>
      <c r="E991" s="662" t="s">
        <v>6144</v>
      </c>
      <c r="F991" s="663" t="s">
        <v>6145</v>
      </c>
      <c r="G991" s="662" t="s">
        <v>5947</v>
      </c>
      <c r="H991" s="662" t="s">
        <v>5949</v>
      </c>
      <c r="I991" s="664">
        <v>81.52</v>
      </c>
      <c r="J991" s="664">
        <v>180</v>
      </c>
      <c r="K991" s="665">
        <v>14674.240000000002</v>
      </c>
    </row>
    <row r="992" spans="1:11" ht="14.4" customHeight="1" x14ac:dyDescent="0.3">
      <c r="A992" s="660" t="s">
        <v>579</v>
      </c>
      <c r="B992" s="661" t="s">
        <v>580</v>
      </c>
      <c r="C992" s="662" t="s">
        <v>596</v>
      </c>
      <c r="D992" s="663" t="s">
        <v>2849</v>
      </c>
      <c r="E992" s="662" t="s">
        <v>6144</v>
      </c>
      <c r="F992" s="663" t="s">
        <v>6145</v>
      </c>
      <c r="G992" s="662" t="s">
        <v>5950</v>
      </c>
      <c r="H992" s="662" t="s">
        <v>5951</v>
      </c>
      <c r="I992" s="664">
        <v>245.97</v>
      </c>
      <c r="J992" s="664">
        <v>12</v>
      </c>
      <c r="K992" s="665">
        <v>2951.63</v>
      </c>
    </row>
    <row r="993" spans="1:11" ht="14.4" customHeight="1" x14ac:dyDescent="0.3">
      <c r="A993" s="660" t="s">
        <v>579</v>
      </c>
      <c r="B993" s="661" t="s">
        <v>580</v>
      </c>
      <c r="C993" s="662" t="s">
        <v>596</v>
      </c>
      <c r="D993" s="663" t="s">
        <v>2849</v>
      </c>
      <c r="E993" s="662" t="s">
        <v>6144</v>
      </c>
      <c r="F993" s="663" t="s">
        <v>6145</v>
      </c>
      <c r="G993" s="662" t="s">
        <v>5952</v>
      </c>
      <c r="H993" s="662" t="s">
        <v>5953</v>
      </c>
      <c r="I993" s="664">
        <v>200.84</v>
      </c>
      <c r="J993" s="664">
        <v>12</v>
      </c>
      <c r="K993" s="665">
        <v>2410.12</v>
      </c>
    </row>
    <row r="994" spans="1:11" ht="14.4" customHeight="1" x14ac:dyDescent="0.3">
      <c r="A994" s="660" t="s">
        <v>579</v>
      </c>
      <c r="B994" s="661" t="s">
        <v>580</v>
      </c>
      <c r="C994" s="662" t="s">
        <v>596</v>
      </c>
      <c r="D994" s="663" t="s">
        <v>2849</v>
      </c>
      <c r="E994" s="662" t="s">
        <v>6144</v>
      </c>
      <c r="F994" s="663" t="s">
        <v>6145</v>
      </c>
      <c r="G994" s="662" t="s">
        <v>5954</v>
      </c>
      <c r="H994" s="662" t="s">
        <v>5955</v>
      </c>
      <c r="I994" s="664">
        <v>161.16999999999999</v>
      </c>
      <c r="J994" s="664">
        <v>24</v>
      </c>
      <c r="K994" s="665">
        <v>3868.08</v>
      </c>
    </row>
    <row r="995" spans="1:11" ht="14.4" customHeight="1" x14ac:dyDescent="0.3">
      <c r="A995" s="660" t="s">
        <v>579</v>
      </c>
      <c r="B995" s="661" t="s">
        <v>580</v>
      </c>
      <c r="C995" s="662" t="s">
        <v>596</v>
      </c>
      <c r="D995" s="663" t="s">
        <v>2849</v>
      </c>
      <c r="E995" s="662" t="s">
        <v>6144</v>
      </c>
      <c r="F995" s="663" t="s">
        <v>6145</v>
      </c>
      <c r="G995" s="662" t="s">
        <v>5954</v>
      </c>
      <c r="H995" s="662" t="s">
        <v>5956</v>
      </c>
      <c r="I995" s="664">
        <v>161.16999999999999</v>
      </c>
      <c r="J995" s="664">
        <v>48</v>
      </c>
      <c r="K995" s="665">
        <v>7736.16</v>
      </c>
    </row>
    <row r="996" spans="1:11" ht="14.4" customHeight="1" x14ac:dyDescent="0.3">
      <c r="A996" s="660" t="s">
        <v>579</v>
      </c>
      <c r="B996" s="661" t="s">
        <v>580</v>
      </c>
      <c r="C996" s="662" t="s">
        <v>596</v>
      </c>
      <c r="D996" s="663" t="s">
        <v>2849</v>
      </c>
      <c r="E996" s="662" t="s">
        <v>6144</v>
      </c>
      <c r="F996" s="663" t="s">
        <v>6145</v>
      </c>
      <c r="G996" s="662" t="s">
        <v>5957</v>
      </c>
      <c r="H996" s="662" t="s">
        <v>5958</v>
      </c>
      <c r="I996" s="664">
        <v>52.9</v>
      </c>
      <c r="J996" s="664">
        <v>360</v>
      </c>
      <c r="K996" s="665">
        <v>19044</v>
      </c>
    </row>
    <row r="997" spans="1:11" ht="14.4" customHeight="1" x14ac:dyDescent="0.3">
      <c r="A997" s="660" t="s">
        <v>579</v>
      </c>
      <c r="B997" s="661" t="s">
        <v>580</v>
      </c>
      <c r="C997" s="662" t="s">
        <v>596</v>
      </c>
      <c r="D997" s="663" t="s">
        <v>2849</v>
      </c>
      <c r="E997" s="662" t="s">
        <v>6144</v>
      </c>
      <c r="F997" s="663" t="s">
        <v>6145</v>
      </c>
      <c r="G997" s="662" t="s">
        <v>5959</v>
      </c>
      <c r="H997" s="662" t="s">
        <v>5960</v>
      </c>
      <c r="I997" s="664">
        <v>52.899999999999984</v>
      </c>
      <c r="J997" s="664">
        <v>1224</v>
      </c>
      <c r="K997" s="665">
        <v>64749.599999999999</v>
      </c>
    </row>
    <row r="998" spans="1:11" ht="14.4" customHeight="1" x14ac:dyDescent="0.3">
      <c r="A998" s="660" t="s">
        <v>579</v>
      </c>
      <c r="B998" s="661" t="s">
        <v>580</v>
      </c>
      <c r="C998" s="662" t="s">
        <v>596</v>
      </c>
      <c r="D998" s="663" t="s">
        <v>2849</v>
      </c>
      <c r="E998" s="662" t="s">
        <v>6144</v>
      </c>
      <c r="F998" s="663" t="s">
        <v>6145</v>
      </c>
      <c r="G998" s="662" t="s">
        <v>5961</v>
      </c>
      <c r="H998" s="662" t="s">
        <v>5962</v>
      </c>
      <c r="I998" s="664">
        <v>65.55</v>
      </c>
      <c r="J998" s="664">
        <v>144</v>
      </c>
      <c r="K998" s="665">
        <v>9439.2000000000007</v>
      </c>
    </row>
    <row r="999" spans="1:11" ht="14.4" customHeight="1" x14ac:dyDescent="0.3">
      <c r="A999" s="660" t="s">
        <v>579</v>
      </c>
      <c r="B999" s="661" t="s">
        <v>580</v>
      </c>
      <c r="C999" s="662" t="s">
        <v>596</v>
      </c>
      <c r="D999" s="663" t="s">
        <v>2849</v>
      </c>
      <c r="E999" s="662" t="s">
        <v>6144</v>
      </c>
      <c r="F999" s="663" t="s">
        <v>6145</v>
      </c>
      <c r="G999" s="662" t="s">
        <v>5963</v>
      </c>
      <c r="H999" s="662" t="s">
        <v>5964</v>
      </c>
      <c r="I999" s="664">
        <v>81.739999999999995</v>
      </c>
      <c r="J999" s="664">
        <v>36</v>
      </c>
      <c r="K999" s="665">
        <v>2942.71</v>
      </c>
    </row>
    <row r="1000" spans="1:11" ht="14.4" customHeight="1" x14ac:dyDescent="0.3">
      <c r="A1000" s="660" t="s">
        <v>579</v>
      </c>
      <c r="B1000" s="661" t="s">
        <v>580</v>
      </c>
      <c r="C1000" s="662" t="s">
        <v>596</v>
      </c>
      <c r="D1000" s="663" t="s">
        <v>2849</v>
      </c>
      <c r="E1000" s="662" t="s">
        <v>6144</v>
      </c>
      <c r="F1000" s="663" t="s">
        <v>6145</v>
      </c>
      <c r="G1000" s="662" t="s">
        <v>5965</v>
      </c>
      <c r="H1000" s="662" t="s">
        <v>5966</v>
      </c>
      <c r="I1000" s="664">
        <v>263.54000000000002</v>
      </c>
      <c r="J1000" s="664">
        <v>36</v>
      </c>
      <c r="K1000" s="665">
        <v>9487.41</v>
      </c>
    </row>
    <row r="1001" spans="1:11" ht="14.4" customHeight="1" x14ac:dyDescent="0.3">
      <c r="A1001" s="660" t="s">
        <v>579</v>
      </c>
      <c r="B1001" s="661" t="s">
        <v>580</v>
      </c>
      <c r="C1001" s="662" t="s">
        <v>596</v>
      </c>
      <c r="D1001" s="663" t="s">
        <v>2849</v>
      </c>
      <c r="E1001" s="662" t="s">
        <v>6144</v>
      </c>
      <c r="F1001" s="663" t="s">
        <v>6145</v>
      </c>
      <c r="G1001" s="662" t="s">
        <v>5967</v>
      </c>
      <c r="H1001" s="662" t="s">
        <v>5968</v>
      </c>
      <c r="I1001" s="664">
        <v>289.25</v>
      </c>
      <c r="J1001" s="664">
        <v>36</v>
      </c>
      <c r="K1001" s="665">
        <v>10412.84</v>
      </c>
    </row>
    <row r="1002" spans="1:11" ht="14.4" customHeight="1" x14ac:dyDescent="0.3">
      <c r="A1002" s="660" t="s">
        <v>579</v>
      </c>
      <c r="B1002" s="661" t="s">
        <v>580</v>
      </c>
      <c r="C1002" s="662" t="s">
        <v>596</v>
      </c>
      <c r="D1002" s="663" t="s">
        <v>2849</v>
      </c>
      <c r="E1002" s="662" t="s">
        <v>6144</v>
      </c>
      <c r="F1002" s="663" t="s">
        <v>6145</v>
      </c>
      <c r="G1002" s="662" t="s">
        <v>5969</v>
      </c>
      <c r="H1002" s="662" t="s">
        <v>5970</v>
      </c>
      <c r="I1002" s="664">
        <v>79.55</v>
      </c>
      <c r="J1002" s="664">
        <v>36</v>
      </c>
      <c r="K1002" s="665">
        <v>2863.64</v>
      </c>
    </row>
    <row r="1003" spans="1:11" ht="14.4" customHeight="1" x14ac:dyDescent="0.3">
      <c r="A1003" s="660" t="s">
        <v>579</v>
      </c>
      <c r="B1003" s="661" t="s">
        <v>580</v>
      </c>
      <c r="C1003" s="662" t="s">
        <v>596</v>
      </c>
      <c r="D1003" s="663" t="s">
        <v>2849</v>
      </c>
      <c r="E1003" s="662" t="s">
        <v>6144</v>
      </c>
      <c r="F1003" s="663" t="s">
        <v>6145</v>
      </c>
      <c r="G1003" s="662" t="s">
        <v>5971</v>
      </c>
      <c r="H1003" s="662" t="s">
        <v>5972</v>
      </c>
      <c r="I1003" s="664">
        <v>195.17</v>
      </c>
      <c r="J1003" s="664">
        <v>72</v>
      </c>
      <c r="K1003" s="665">
        <v>14052.44</v>
      </c>
    </row>
    <row r="1004" spans="1:11" ht="14.4" customHeight="1" x14ac:dyDescent="0.3">
      <c r="A1004" s="660" t="s">
        <v>579</v>
      </c>
      <c r="B1004" s="661" t="s">
        <v>580</v>
      </c>
      <c r="C1004" s="662" t="s">
        <v>596</v>
      </c>
      <c r="D1004" s="663" t="s">
        <v>2849</v>
      </c>
      <c r="E1004" s="662" t="s">
        <v>6144</v>
      </c>
      <c r="F1004" s="663" t="s">
        <v>6145</v>
      </c>
      <c r="G1004" s="662" t="s">
        <v>5971</v>
      </c>
      <c r="H1004" s="662" t="s">
        <v>5973</v>
      </c>
      <c r="I1004" s="664">
        <v>195.17</v>
      </c>
      <c r="J1004" s="664">
        <v>72</v>
      </c>
      <c r="K1004" s="665">
        <v>14052.42</v>
      </c>
    </row>
    <row r="1005" spans="1:11" ht="14.4" customHeight="1" x14ac:dyDescent="0.3">
      <c r="A1005" s="660" t="s">
        <v>579</v>
      </c>
      <c r="B1005" s="661" t="s">
        <v>580</v>
      </c>
      <c r="C1005" s="662" t="s">
        <v>596</v>
      </c>
      <c r="D1005" s="663" t="s">
        <v>2849</v>
      </c>
      <c r="E1005" s="662" t="s">
        <v>6144</v>
      </c>
      <c r="F1005" s="663" t="s">
        <v>6145</v>
      </c>
      <c r="G1005" s="662" t="s">
        <v>5974</v>
      </c>
      <c r="H1005" s="662" t="s">
        <v>5975</v>
      </c>
      <c r="I1005" s="664">
        <v>248.37</v>
      </c>
      <c r="J1005" s="664">
        <v>36</v>
      </c>
      <c r="K1005" s="665">
        <v>8941.44</v>
      </c>
    </row>
    <row r="1006" spans="1:11" ht="14.4" customHeight="1" x14ac:dyDescent="0.3">
      <c r="A1006" s="660" t="s">
        <v>579</v>
      </c>
      <c r="B1006" s="661" t="s">
        <v>580</v>
      </c>
      <c r="C1006" s="662" t="s">
        <v>596</v>
      </c>
      <c r="D1006" s="663" t="s">
        <v>2849</v>
      </c>
      <c r="E1006" s="662" t="s">
        <v>6144</v>
      </c>
      <c r="F1006" s="663" t="s">
        <v>6145</v>
      </c>
      <c r="G1006" s="662" t="s">
        <v>5583</v>
      </c>
      <c r="H1006" s="662" t="s">
        <v>5976</v>
      </c>
      <c r="I1006" s="664">
        <v>34.85</v>
      </c>
      <c r="J1006" s="664">
        <v>108</v>
      </c>
      <c r="K1006" s="665">
        <v>3763.44</v>
      </c>
    </row>
    <row r="1007" spans="1:11" ht="14.4" customHeight="1" x14ac:dyDescent="0.3">
      <c r="A1007" s="660" t="s">
        <v>579</v>
      </c>
      <c r="B1007" s="661" t="s">
        <v>580</v>
      </c>
      <c r="C1007" s="662" t="s">
        <v>596</v>
      </c>
      <c r="D1007" s="663" t="s">
        <v>2849</v>
      </c>
      <c r="E1007" s="662" t="s">
        <v>6144</v>
      </c>
      <c r="F1007" s="663" t="s">
        <v>6145</v>
      </c>
      <c r="G1007" s="662" t="s">
        <v>5977</v>
      </c>
      <c r="H1007" s="662" t="s">
        <v>5978</v>
      </c>
      <c r="I1007" s="664">
        <v>43.37</v>
      </c>
      <c r="J1007" s="664">
        <v>36</v>
      </c>
      <c r="K1007" s="665">
        <v>1561.36</v>
      </c>
    </row>
    <row r="1008" spans="1:11" ht="14.4" customHeight="1" x14ac:dyDescent="0.3">
      <c r="A1008" s="660" t="s">
        <v>579</v>
      </c>
      <c r="B1008" s="661" t="s">
        <v>580</v>
      </c>
      <c r="C1008" s="662" t="s">
        <v>596</v>
      </c>
      <c r="D1008" s="663" t="s">
        <v>2849</v>
      </c>
      <c r="E1008" s="662" t="s">
        <v>6144</v>
      </c>
      <c r="F1008" s="663" t="s">
        <v>6145</v>
      </c>
      <c r="G1008" s="662" t="s">
        <v>5979</v>
      </c>
      <c r="H1008" s="662" t="s">
        <v>5980</v>
      </c>
      <c r="I1008" s="664">
        <v>111.19</v>
      </c>
      <c r="J1008" s="664">
        <v>72</v>
      </c>
      <c r="K1008" s="665">
        <v>8005.8</v>
      </c>
    </row>
    <row r="1009" spans="1:11" ht="14.4" customHeight="1" x14ac:dyDescent="0.3">
      <c r="A1009" s="660" t="s">
        <v>579</v>
      </c>
      <c r="B1009" s="661" t="s">
        <v>580</v>
      </c>
      <c r="C1009" s="662" t="s">
        <v>596</v>
      </c>
      <c r="D1009" s="663" t="s">
        <v>2849</v>
      </c>
      <c r="E1009" s="662" t="s">
        <v>6144</v>
      </c>
      <c r="F1009" s="663" t="s">
        <v>6145</v>
      </c>
      <c r="G1009" s="662" t="s">
        <v>5981</v>
      </c>
      <c r="H1009" s="662" t="s">
        <v>5982</v>
      </c>
      <c r="I1009" s="664">
        <v>52.899999999999984</v>
      </c>
      <c r="J1009" s="664">
        <v>1056</v>
      </c>
      <c r="K1009" s="665">
        <v>55862.399999999994</v>
      </c>
    </row>
    <row r="1010" spans="1:11" ht="14.4" customHeight="1" x14ac:dyDescent="0.3">
      <c r="A1010" s="660" t="s">
        <v>579</v>
      </c>
      <c r="B1010" s="661" t="s">
        <v>580</v>
      </c>
      <c r="C1010" s="662" t="s">
        <v>596</v>
      </c>
      <c r="D1010" s="663" t="s">
        <v>2849</v>
      </c>
      <c r="E1010" s="662" t="s">
        <v>6144</v>
      </c>
      <c r="F1010" s="663" t="s">
        <v>6145</v>
      </c>
      <c r="G1010" s="662" t="s">
        <v>5983</v>
      </c>
      <c r="H1010" s="662" t="s">
        <v>5984</v>
      </c>
      <c r="I1010" s="664">
        <v>1545.6</v>
      </c>
      <c r="J1010" s="664">
        <v>12</v>
      </c>
      <c r="K1010" s="665">
        <v>18547.2</v>
      </c>
    </row>
    <row r="1011" spans="1:11" ht="14.4" customHeight="1" x14ac:dyDescent="0.3">
      <c r="A1011" s="660" t="s">
        <v>579</v>
      </c>
      <c r="B1011" s="661" t="s">
        <v>580</v>
      </c>
      <c r="C1011" s="662" t="s">
        <v>596</v>
      </c>
      <c r="D1011" s="663" t="s">
        <v>2849</v>
      </c>
      <c r="E1011" s="662" t="s">
        <v>6144</v>
      </c>
      <c r="F1011" s="663" t="s">
        <v>6145</v>
      </c>
      <c r="G1011" s="662" t="s">
        <v>5985</v>
      </c>
      <c r="H1011" s="662" t="s">
        <v>5986</v>
      </c>
      <c r="I1011" s="664">
        <v>69</v>
      </c>
      <c r="J1011" s="664">
        <v>72</v>
      </c>
      <c r="K1011" s="665">
        <v>4968</v>
      </c>
    </row>
    <row r="1012" spans="1:11" ht="14.4" customHeight="1" x14ac:dyDescent="0.3">
      <c r="A1012" s="660" t="s">
        <v>579</v>
      </c>
      <c r="B1012" s="661" t="s">
        <v>580</v>
      </c>
      <c r="C1012" s="662" t="s">
        <v>596</v>
      </c>
      <c r="D1012" s="663" t="s">
        <v>2849</v>
      </c>
      <c r="E1012" s="662" t="s">
        <v>6144</v>
      </c>
      <c r="F1012" s="663" t="s">
        <v>6145</v>
      </c>
      <c r="G1012" s="662" t="s">
        <v>5987</v>
      </c>
      <c r="H1012" s="662" t="s">
        <v>5988</v>
      </c>
      <c r="I1012" s="664">
        <v>109.25</v>
      </c>
      <c r="J1012" s="664">
        <v>24</v>
      </c>
      <c r="K1012" s="665">
        <v>2622</v>
      </c>
    </row>
    <row r="1013" spans="1:11" ht="14.4" customHeight="1" x14ac:dyDescent="0.3">
      <c r="A1013" s="660" t="s">
        <v>579</v>
      </c>
      <c r="B1013" s="661" t="s">
        <v>580</v>
      </c>
      <c r="C1013" s="662" t="s">
        <v>596</v>
      </c>
      <c r="D1013" s="663" t="s">
        <v>2849</v>
      </c>
      <c r="E1013" s="662" t="s">
        <v>6144</v>
      </c>
      <c r="F1013" s="663" t="s">
        <v>6145</v>
      </c>
      <c r="G1013" s="662" t="s">
        <v>5989</v>
      </c>
      <c r="H1013" s="662" t="s">
        <v>5990</v>
      </c>
      <c r="I1013" s="664">
        <v>135.63</v>
      </c>
      <c r="J1013" s="664">
        <v>36</v>
      </c>
      <c r="K1013" s="665">
        <v>4882.83</v>
      </c>
    </row>
    <row r="1014" spans="1:11" ht="14.4" customHeight="1" x14ac:dyDescent="0.3">
      <c r="A1014" s="660" t="s">
        <v>579</v>
      </c>
      <c r="B1014" s="661" t="s">
        <v>580</v>
      </c>
      <c r="C1014" s="662" t="s">
        <v>596</v>
      </c>
      <c r="D1014" s="663" t="s">
        <v>2849</v>
      </c>
      <c r="E1014" s="662" t="s">
        <v>6144</v>
      </c>
      <c r="F1014" s="663" t="s">
        <v>6145</v>
      </c>
      <c r="G1014" s="662" t="s">
        <v>5991</v>
      </c>
      <c r="H1014" s="662" t="s">
        <v>5992</v>
      </c>
      <c r="I1014" s="664">
        <v>104.01</v>
      </c>
      <c r="J1014" s="664">
        <v>36</v>
      </c>
      <c r="K1014" s="665">
        <v>3744.4</v>
      </c>
    </row>
    <row r="1015" spans="1:11" ht="14.4" customHeight="1" x14ac:dyDescent="0.3">
      <c r="A1015" s="660" t="s">
        <v>579</v>
      </c>
      <c r="B1015" s="661" t="s">
        <v>580</v>
      </c>
      <c r="C1015" s="662" t="s">
        <v>596</v>
      </c>
      <c r="D1015" s="663" t="s">
        <v>2849</v>
      </c>
      <c r="E1015" s="662" t="s">
        <v>6144</v>
      </c>
      <c r="F1015" s="663" t="s">
        <v>6145</v>
      </c>
      <c r="G1015" s="662" t="s">
        <v>5993</v>
      </c>
      <c r="H1015" s="662" t="s">
        <v>5994</v>
      </c>
      <c r="I1015" s="664">
        <v>175.69</v>
      </c>
      <c r="J1015" s="664">
        <v>36</v>
      </c>
      <c r="K1015" s="665">
        <v>6324.92</v>
      </c>
    </row>
    <row r="1016" spans="1:11" ht="14.4" customHeight="1" x14ac:dyDescent="0.3">
      <c r="A1016" s="660" t="s">
        <v>579</v>
      </c>
      <c r="B1016" s="661" t="s">
        <v>580</v>
      </c>
      <c r="C1016" s="662" t="s">
        <v>596</v>
      </c>
      <c r="D1016" s="663" t="s">
        <v>2849</v>
      </c>
      <c r="E1016" s="662" t="s">
        <v>6144</v>
      </c>
      <c r="F1016" s="663" t="s">
        <v>6145</v>
      </c>
      <c r="G1016" s="662" t="s">
        <v>5995</v>
      </c>
      <c r="H1016" s="662" t="s">
        <v>5996</v>
      </c>
      <c r="I1016" s="664">
        <v>385.88</v>
      </c>
      <c r="J1016" s="664">
        <v>48</v>
      </c>
      <c r="K1016" s="665">
        <v>18522.04</v>
      </c>
    </row>
    <row r="1017" spans="1:11" ht="14.4" customHeight="1" x14ac:dyDescent="0.3">
      <c r="A1017" s="660" t="s">
        <v>579</v>
      </c>
      <c r="B1017" s="661" t="s">
        <v>580</v>
      </c>
      <c r="C1017" s="662" t="s">
        <v>596</v>
      </c>
      <c r="D1017" s="663" t="s">
        <v>2849</v>
      </c>
      <c r="E1017" s="662" t="s">
        <v>6144</v>
      </c>
      <c r="F1017" s="663" t="s">
        <v>6145</v>
      </c>
      <c r="G1017" s="662" t="s">
        <v>5997</v>
      </c>
      <c r="H1017" s="662" t="s">
        <v>5998</v>
      </c>
      <c r="I1017" s="664">
        <v>47.99</v>
      </c>
      <c r="J1017" s="664">
        <v>36</v>
      </c>
      <c r="K1017" s="665">
        <v>1727.53</v>
      </c>
    </row>
    <row r="1018" spans="1:11" ht="14.4" customHeight="1" x14ac:dyDescent="0.3">
      <c r="A1018" s="660" t="s">
        <v>579</v>
      </c>
      <c r="B1018" s="661" t="s">
        <v>580</v>
      </c>
      <c r="C1018" s="662" t="s">
        <v>596</v>
      </c>
      <c r="D1018" s="663" t="s">
        <v>2849</v>
      </c>
      <c r="E1018" s="662" t="s">
        <v>6144</v>
      </c>
      <c r="F1018" s="663" t="s">
        <v>6145</v>
      </c>
      <c r="G1018" s="662" t="s">
        <v>5999</v>
      </c>
      <c r="H1018" s="662" t="s">
        <v>6000</v>
      </c>
      <c r="I1018" s="664">
        <v>113.85</v>
      </c>
      <c r="J1018" s="664">
        <v>24</v>
      </c>
      <c r="K1018" s="665">
        <v>2732.4</v>
      </c>
    </row>
    <row r="1019" spans="1:11" ht="14.4" customHeight="1" x14ac:dyDescent="0.3">
      <c r="A1019" s="660" t="s">
        <v>579</v>
      </c>
      <c r="B1019" s="661" t="s">
        <v>580</v>
      </c>
      <c r="C1019" s="662" t="s">
        <v>596</v>
      </c>
      <c r="D1019" s="663" t="s">
        <v>2849</v>
      </c>
      <c r="E1019" s="662" t="s">
        <v>6144</v>
      </c>
      <c r="F1019" s="663" t="s">
        <v>6145</v>
      </c>
      <c r="G1019" s="662" t="s">
        <v>6001</v>
      </c>
      <c r="H1019" s="662" t="s">
        <v>6002</v>
      </c>
      <c r="I1019" s="664">
        <v>648.03</v>
      </c>
      <c r="J1019" s="664">
        <v>24</v>
      </c>
      <c r="K1019" s="665">
        <v>15552.64</v>
      </c>
    </row>
    <row r="1020" spans="1:11" ht="14.4" customHeight="1" x14ac:dyDescent="0.3">
      <c r="A1020" s="660" t="s">
        <v>579</v>
      </c>
      <c r="B1020" s="661" t="s">
        <v>580</v>
      </c>
      <c r="C1020" s="662" t="s">
        <v>596</v>
      </c>
      <c r="D1020" s="663" t="s">
        <v>2849</v>
      </c>
      <c r="E1020" s="662" t="s">
        <v>6144</v>
      </c>
      <c r="F1020" s="663" t="s">
        <v>6145</v>
      </c>
      <c r="G1020" s="662" t="s">
        <v>6003</v>
      </c>
      <c r="H1020" s="662" t="s">
        <v>6004</v>
      </c>
      <c r="I1020" s="664">
        <v>421.26000000000005</v>
      </c>
      <c r="J1020" s="664">
        <v>144</v>
      </c>
      <c r="K1020" s="665">
        <v>60662.03</v>
      </c>
    </row>
    <row r="1021" spans="1:11" ht="14.4" customHeight="1" x14ac:dyDescent="0.3">
      <c r="A1021" s="660" t="s">
        <v>579</v>
      </c>
      <c r="B1021" s="661" t="s">
        <v>580</v>
      </c>
      <c r="C1021" s="662" t="s">
        <v>596</v>
      </c>
      <c r="D1021" s="663" t="s">
        <v>2849</v>
      </c>
      <c r="E1021" s="662" t="s">
        <v>6144</v>
      </c>
      <c r="F1021" s="663" t="s">
        <v>6145</v>
      </c>
      <c r="G1021" s="662" t="s">
        <v>6005</v>
      </c>
      <c r="H1021" s="662" t="s">
        <v>6006</v>
      </c>
      <c r="I1021" s="664">
        <v>574.51</v>
      </c>
      <c r="J1021" s="664">
        <v>24</v>
      </c>
      <c r="K1021" s="665">
        <v>13788.32</v>
      </c>
    </row>
    <row r="1022" spans="1:11" ht="14.4" customHeight="1" x14ac:dyDescent="0.3">
      <c r="A1022" s="660" t="s">
        <v>579</v>
      </c>
      <c r="B1022" s="661" t="s">
        <v>580</v>
      </c>
      <c r="C1022" s="662" t="s">
        <v>596</v>
      </c>
      <c r="D1022" s="663" t="s">
        <v>2849</v>
      </c>
      <c r="E1022" s="662" t="s">
        <v>6144</v>
      </c>
      <c r="F1022" s="663" t="s">
        <v>6145</v>
      </c>
      <c r="G1022" s="662" t="s">
        <v>6007</v>
      </c>
      <c r="H1022" s="662" t="s">
        <v>6008</v>
      </c>
      <c r="I1022" s="664">
        <v>67.849999999999994</v>
      </c>
      <c r="J1022" s="664">
        <v>72</v>
      </c>
      <c r="K1022" s="665">
        <v>4885.2</v>
      </c>
    </row>
    <row r="1023" spans="1:11" ht="14.4" customHeight="1" x14ac:dyDescent="0.3">
      <c r="A1023" s="660" t="s">
        <v>579</v>
      </c>
      <c r="B1023" s="661" t="s">
        <v>580</v>
      </c>
      <c r="C1023" s="662" t="s">
        <v>596</v>
      </c>
      <c r="D1023" s="663" t="s">
        <v>2849</v>
      </c>
      <c r="E1023" s="662" t="s">
        <v>6144</v>
      </c>
      <c r="F1023" s="663" t="s">
        <v>6145</v>
      </c>
      <c r="G1023" s="662" t="s">
        <v>6009</v>
      </c>
      <c r="H1023" s="662" t="s">
        <v>6010</v>
      </c>
      <c r="I1023" s="664">
        <v>298.31</v>
      </c>
      <c r="J1023" s="664">
        <v>60</v>
      </c>
      <c r="K1023" s="665">
        <v>17898.439999999999</v>
      </c>
    </row>
    <row r="1024" spans="1:11" ht="14.4" customHeight="1" x14ac:dyDescent="0.3">
      <c r="A1024" s="660" t="s">
        <v>579</v>
      </c>
      <c r="B1024" s="661" t="s">
        <v>580</v>
      </c>
      <c r="C1024" s="662" t="s">
        <v>596</v>
      </c>
      <c r="D1024" s="663" t="s">
        <v>2849</v>
      </c>
      <c r="E1024" s="662" t="s">
        <v>6144</v>
      </c>
      <c r="F1024" s="663" t="s">
        <v>6145</v>
      </c>
      <c r="G1024" s="662" t="s">
        <v>6011</v>
      </c>
      <c r="H1024" s="662" t="s">
        <v>6012</v>
      </c>
      <c r="I1024" s="664">
        <v>1545.6</v>
      </c>
      <c r="J1024" s="664">
        <v>12</v>
      </c>
      <c r="K1024" s="665">
        <v>18547.2</v>
      </c>
    </row>
    <row r="1025" spans="1:11" ht="14.4" customHeight="1" x14ac:dyDescent="0.3">
      <c r="A1025" s="660" t="s">
        <v>579</v>
      </c>
      <c r="B1025" s="661" t="s">
        <v>580</v>
      </c>
      <c r="C1025" s="662" t="s">
        <v>596</v>
      </c>
      <c r="D1025" s="663" t="s">
        <v>2849</v>
      </c>
      <c r="E1025" s="662" t="s">
        <v>6144</v>
      </c>
      <c r="F1025" s="663" t="s">
        <v>6145</v>
      </c>
      <c r="G1025" s="662" t="s">
        <v>6013</v>
      </c>
      <c r="H1025" s="662" t="s">
        <v>6014</v>
      </c>
      <c r="I1025" s="664">
        <v>479.16</v>
      </c>
      <c r="J1025" s="664">
        <v>12</v>
      </c>
      <c r="K1025" s="665">
        <v>5749.9</v>
      </c>
    </row>
    <row r="1026" spans="1:11" ht="14.4" customHeight="1" x14ac:dyDescent="0.3">
      <c r="A1026" s="660" t="s">
        <v>579</v>
      </c>
      <c r="B1026" s="661" t="s">
        <v>580</v>
      </c>
      <c r="C1026" s="662" t="s">
        <v>596</v>
      </c>
      <c r="D1026" s="663" t="s">
        <v>2849</v>
      </c>
      <c r="E1026" s="662" t="s">
        <v>6144</v>
      </c>
      <c r="F1026" s="663" t="s">
        <v>6145</v>
      </c>
      <c r="G1026" s="662" t="s">
        <v>6015</v>
      </c>
      <c r="H1026" s="662" t="s">
        <v>6016</v>
      </c>
      <c r="I1026" s="664">
        <v>665.45</v>
      </c>
      <c r="J1026" s="664">
        <v>12</v>
      </c>
      <c r="K1026" s="665">
        <v>7985.4</v>
      </c>
    </row>
    <row r="1027" spans="1:11" ht="14.4" customHeight="1" x14ac:dyDescent="0.3">
      <c r="A1027" s="660" t="s">
        <v>579</v>
      </c>
      <c r="B1027" s="661" t="s">
        <v>580</v>
      </c>
      <c r="C1027" s="662" t="s">
        <v>596</v>
      </c>
      <c r="D1027" s="663" t="s">
        <v>2849</v>
      </c>
      <c r="E1027" s="662" t="s">
        <v>6144</v>
      </c>
      <c r="F1027" s="663" t="s">
        <v>6145</v>
      </c>
      <c r="G1027" s="662" t="s">
        <v>6017</v>
      </c>
      <c r="H1027" s="662" t="s">
        <v>6018</v>
      </c>
      <c r="I1027" s="664">
        <v>59.26</v>
      </c>
      <c r="J1027" s="664">
        <v>144</v>
      </c>
      <c r="K1027" s="665">
        <v>8533.36</v>
      </c>
    </row>
    <row r="1028" spans="1:11" ht="14.4" customHeight="1" x14ac:dyDescent="0.3">
      <c r="A1028" s="660" t="s">
        <v>579</v>
      </c>
      <c r="B1028" s="661" t="s">
        <v>580</v>
      </c>
      <c r="C1028" s="662" t="s">
        <v>596</v>
      </c>
      <c r="D1028" s="663" t="s">
        <v>2849</v>
      </c>
      <c r="E1028" s="662" t="s">
        <v>6144</v>
      </c>
      <c r="F1028" s="663" t="s">
        <v>6145</v>
      </c>
      <c r="G1028" s="662" t="s">
        <v>6019</v>
      </c>
      <c r="H1028" s="662" t="s">
        <v>6020</v>
      </c>
      <c r="I1028" s="664">
        <v>79.38</v>
      </c>
      <c r="J1028" s="664">
        <v>36</v>
      </c>
      <c r="K1028" s="665">
        <v>2857.84</v>
      </c>
    </row>
    <row r="1029" spans="1:11" ht="14.4" customHeight="1" x14ac:dyDescent="0.3">
      <c r="A1029" s="660" t="s">
        <v>579</v>
      </c>
      <c r="B1029" s="661" t="s">
        <v>580</v>
      </c>
      <c r="C1029" s="662" t="s">
        <v>596</v>
      </c>
      <c r="D1029" s="663" t="s">
        <v>2849</v>
      </c>
      <c r="E1029" s="662" t="s">
        <v>6144</v>
      </c>
      <c r="F1029" s="663" t="s">
        <v>6145</v>
      </c>
      <c r="G1029" s="662" t="s">
        <v>6021</v>
      </c>
      <c r="H1029" s="662" t="s">
        <v>6022</v>
      </c>
      <c r="I1029" s="664">
        <v>1545.6</v>
      </c>
      <c r="J1029" s="664">
        <v>12</v>
      </c>
      <c r="K1029" s="665">
        <v>18547.2</v>
      </c>
    </row>
    <row r="1030" spans="1:11" ht="14.4" customHeight="1" x14ac:dyDescent="0.3">
      <c r="A1030" s="660" t="s">
        <v>579</v>
      </c>
      <c r="B1030" s="661" t="s">
        <v>580</v>
      </c>
      <c r="C1030" s="662" t="s">
        <v>596</v>
      </c>
      <c r="D1030" s="663" t="s">
        <v>2849</v>
      </c>
      <c r="E1030" s="662" t="s">
        <v>6144</v>
      </c>
      <c r="F1030" s="663" t="s">
        <v>6145</v>
      </c>
      <c r="G1030" s="662" t="s">
        <v>6023</v>
      </c>
      <c r="H1030" s="662" t="s">
        <v>6024</v>
      </c>
      <c r="I1030" s="664">
        <v>266.13</v>
      </c>
      <c r="J1030" s="664">
        <v>12</v>
      </c>
      <c r="K1030" s="665">
        <v>3193.53</v>
      </c>
    </row>
    <row r="1031" spans="1:11" ht="14.4" customHeight="1" x14ac:dyDescent="0.3">
      <c r="A1031" s="660" t="s">
        <v>579</v>
      </c>
      <c r="B1031" s="661" t="s">
        <v>580</v>
      </c>
      <c r="C1031" s="662" t="s">
        <v>596</v>
      </c>
      <c r="D1031" s="663" t="s">
        <v>2849</v>
      </c>
      <c r="E1031" s="662" t="s">
        <v>6144</v>
      </c>
      <c r="F1031" s="663" t="s">
        <v>6145</v>
      </c>
      <c r="G1031" s="662" t="s">
        <v>6025</v>
      </c>
      <c r="H1031" s="662" t="s">
        <v>6026</v>
      </c>
      <c r="I1031" s="664">
        <v>184.48</v>
      </c>
      <c r="J1031" s="664">
        <v>24</v>
      </c>
      <c r="K1031" s="665">
        <v>4427.45</v>
      </c>
    </row>
    <row r="1032" spans="1:11" ht="14.4" customHeight="1" x14ac:dyDescent="0.3">
      <c r="A1032" s="660" t="s">
        <v>579</v>
      </c>
      <c r="B1032" s="661" t="s">
        <v>580</v>
      </c>
      <c r="C1032" s="662" t="s">
        <v>596</v>
      </c>
      <c r="D1032" s="663" t="s">
        <v>2849</v>
      </c>
      <c r="E1032" s="662" t="s">
        <v>6144</v>
      </c>
      <c r="F1032" s="663" t="s">
        <v>6145</v>
      </c>
      <c r="G1032" s="662" t="s">
        <v>6027</v>
      </c>
      <c r="H1032" s="662" t="s">
        <v>6028</v>
      </c>
      <c r="I1032" s="664">
        <v>619.23</v>
      </c>
      <c r="J1032" s="664">
        <v>24</v>
      </c>
      <c r="K1032" s="665">
        <v>14861.45</v>
      </c>
    </row>
    <row r="1033" spans="1:11" ht="14.4" customHeight="1" x14ac:dyDescent="0.3">
      <c r="A1033" s="660" t="s">
        <v>579</v>
      </c>
      <c r="B1033" s="661" t="s">
        <v>580</v>
      </c>
      <c r="C1033" s="662" t="s">
        <v>596</v>
      </c>
      <c r="D1033" s="663" t="s">
        <v>2849</v>
      </c>
      <c r="E1033" s="662" t="s">
        <v>6144</v>
      </c>
      <c r="F1033" s="663" t="s">
        <v>6145</v>
      </c>
      <c r="G1033" s="662" t="s">
        <v>6029</v>
      </c>
      <c r="H1033" s="662" t="s">
        <v>6030</v>
      </c>
      <c r="I1033" s="664">
        <v>184.48</v>
      </c>
      <c r="J1033" s="664">
        <v>24</v>
      </c>
      <c r="K1033" s="665">
        <v>4427.45</v>
      </c>
    </row>
    <row r="1034" spans="1:11" ht="14.4" customHeight="1" x14ac:dyDescent="0.3">
      <c r="A1034" s="660" t="s">
        <v>579</v>
      </c>
      <c r="B1034" s="661" t="s">
        <v>580</v>
      </c>
      <c r="C1034" s="662" t="s">
        <v>596</v>
      </c>
      <c r="D1034" s="663" t="s">
        <v>2849</v>
      </c>
      <c r="E1034" s="662" t="s">
        <v>6144</v>
      </c>
      <c r="F1034" s="663" t="s">
        <v>6145</v>
      </c>
      <c r="G1034" s="662" t="s">
        <v>6031</v>
      </c>
      <c r="H1034" s="662" t="s">
        <v>6032</v>
      </c>
      <c r="I1034" s="664">
        <v>46</v>
      </c>
      <c r="J1034" s="664">
        <v>36</v>
      </c>
      <c r="K1034" s="665">
        <v>1656</v>
      </c>
    </row>
    <row r="1035" spans="1:11" ht="14.4" customHeight="1" x14ac:dyDescent="0.3">
      <c r="A1035" s="660" t="s">
        <v>579</v>
      </c>
      <c r="B1035" s="661" t="s">
        <v>580</v>
      </c>
      <c r="C1035" s="662" t="s">
        <v>596</v>
      </c>
      <c r="D1035" s="663" t="s">
        <v>2849</v>
      </c>
      <c r="E1035" s="662" t="s">
        <v>6144</v>
      </c>
      <c r="F1035" s="663" t="s">
        <v>6145</v>
      </c>
      <c r="G1035" s="662" t="s">
        <v>6033</v>
      </c>
      <c r="H1035" s="662" t="s">
        <v>6034</v>
      </c>
      <c r="I1035" s="664">
        <v>670.95</v>
      </c>
      <c r="J1035" s="664">
        <v>24</v>
      </c>
      <c r="K1035" s="665">
        <v>16102.76</v>
      </c>
    </row>
    <row r="1036" spans="1:11" ht="14.4" customHeight="1" x14ac:dyDescent="0.3">
      <c r="A1036" s="660" t="s">
        <v>579</v>
      </c>
      <c r="B1036" s="661" t="s">
        <v>580</v>
      </c>
      <c r="C1036" s="662" t="s">
        <v>596</v>
      </c>
      <c r="D1036" s="663" t="s">
        <v>2849</v>
      </c>
      <c r="E1036" s="662" t="s">
        <v>6144</v>
      </c>
      <c r="F1036" s="663" t="s">
        <v>6145</v>
      </c>
      <c r="G1036" s="662" t="s">
        <v>6035</v>
      </c>
      <c r="H1036" s="662" t="s">
        <v>6036</v>
      </c>
      <c r="I1036" s="664">
        <v>210.83</v>
      </c>
      <c r="J1036" s="664">
        <v>24</v>
      </c>
      <c r="K1036" s="665">
        <v>5059.93</v>
      </c>
    </row>
    <row r="1037" spans="1:11" ht="14.4" customHeight="1" x14ac:dyDescent="0.3">
      <c r="A1037" s="660" t="s">
        <v>579</v>
      </c>
      <c r="B1037" s="661" t="s">
        <v>580</v>
      </c>
      <c r="C1037" s="662" t="s">
        <v>596</v>
      </c>
      <c r="D1037" s="663" t="s">
        <v>2849</v>
      </c>
      <c r="E1037" s="662" t="s">
        <v>6130</v>
      </c>
      <c r="F1037" s="663" t="s">
        <v>6131</v>
      </c>
      <c r="G1037" s="662" t="s">
        <v>6037</v>
      </c>
      <c r="H1037" s="662" t="s">
        <v>6038</v>
      </c>
      <c r="I1037" s="664">
        <v>0.3</v>
      </c>
      <c r="J1037" s="664">
        <v>200</v>
      </c>
      <c r="K1037" s="665">
        <v>60</v>
      </c>
    </row>
    <row r="1038" spans="1:11" ht="14.4" customHeight="1" x14ac:dyDescent="0.3">
      <c r="A1038" s="660" t="s">
        <v>579</v>
      </c>
      <c r="B1038" s="661" t="s">
        <v>580</v>
      </c>
      <c r="C1038" s="662" t="s">
        <v>596</v>
      </c>
      <c r="D1038" s="663" t="s">
        <v>2849</v>
      </c>
      <c r="E1038" s="662" t="s">
        <v>6130</v>
      </c>
      <c r="F1038" s="663" t="s">
        <v>6131</v>
      </c>
      <c r="G1038" s="662" t="s">
        <v>6039</v>
      </c>
      <c r="H1038" s="662" t="s">
        <v>6040</v>
      </c>
      <c r="I1038" s="664">
        <v>10.984999999999999</v>
      </c>
      <c r="J1038" s="664">
        <v>100</v>
      </c>
      <c r="K1038" s="665">
        <v>1098.42</v>
      </c>
    </row>
    <row r="1039" spans="1:11" ht="14.4" customHeight="1" x14ac:dyDescent="0.3">
      <c r="A1039" s="660" t="s">
        <v>579</v>
      </c>
      <c r="B1039" s="661" t="s">
        <v>580</v>
      </c>
      <c r="C1039" s="662" t="s">
        <v>596</v>
      </c>
      <c r="D1039" s="663" t="s">
        <v>2849</v>
      </c>
      <c r="E1039" s="662" t="s">
        <v>6130</v>
      </c>
      <c r="F1039" s="663" t="s">
        <v>6131</v>
      </c>
      <c r="G1039" s="662" t="s">
        <v>6041</v>
      </c>
      <c r="H1039" s="662" t="s">
        <v>6042</v>
      </c>
      <c r="I1039" s="664">
        <v>10.99</v>
      </c>
      <c r="J1039" s="664">
        <v>50</v>
      </c>
      <c r="K1039" s="665">
        <v>549.34</v>
      </c>
    </row>
    <row r="1040" spans="1:11" ht="14.4" customHeight="1" x14ac:dyDescent="0.3">
      <c r="A1040" s="660" t="s">
        <v>579</v>
      </c>
      <c r="B1040" s="661" t="s">
        <v>580</v>
      </c>
      <c r="C1040" s="662" t="s">
        <v>596</v>
      </c>
      <c r="D1040" s="663" t="s">
        <v>2849</v>
      </c>
      <c r="E1040" s="662" t="s">
        <v>6130</v>
      </c>
      <c r="F1040" s="663" t="s">
        <v>6131</v>
      </c>
      <c r="G1040" s="662" t="s">
        <v>6043</v>
      </c>
      <c r="H1040" s="662" t="s">
        <v>6044</v>
      </c>
      <c r="I1040" s="664">
        <v>10.99</v>
      </c>
      <c r="J1040" s="664">
        <v>100</v>
      </c>
      <c r="K1040" s="665">
        <v>1098.68</v>
      </c>
    </row>
    <row r="1041" spans="1:11" ht="14.4" customHeight="1" x14ac:dyDescent="0.3">
      <c r="A1041" s="660" t="s">
        <v>579</v>
      </c>
      <c r="B1041" s="661" t="s">
        <v>580</v>
      </c>
      <c r="C1041" s="662" t="s">
        <v>596</v>
      </c>
      <c r="D1041" s="663" t="s">
        <v>2849</v>
      </c>
      <c r="E1041" s="662" t="s">
        <v>6130</v>
      </c>
      <c r="F1041" s="663" t="s">
        <v>6131</v>
      </c>
      <c r="G1041" s="662" t="s">
        <v>6045</v>
      </c>
      <c r="H1041" s="662" t="s">
        <v>6046</v>
      </c>
      <c r="I1041" s="664">
        <v>10.98</v>
      </c>
      <c r="J1041" s="664">
        <v>50</v>
      </c>
      <c r="K1041" s="665">
        <v>549.17999999999995</v>
      </c>
    </row>
    <row r="1042" spans="1:11" ht="14.4" customHeight="1" x14ac:dyDescent="0.3">
      <c r="A1042" s="660" t="s">
        <v>579</v>
      </c>
      <c r="B1042" s="661" t="s">
        <v>580</v>
      </c>
      <c r="C1042" s="662" t="s">
        <v>596</v>
      </c>
      <c r="D1042" s="663" t="s">
        <v>2849</v>
      </c>
      <c r="E1042" s="662" t="s">
        <v>6130</v>
      </c>
      <c r="F1042" s="663" t="s">
        <v>6131</v>
      </c>
      <c r="G1042" s="662" t="s">
        <v>6047</v>
      </c>
      <c r="H1042" s="662" t="s">
        <v>6048</v>
      </c>
      <c r="I1042" s="664">
        <v>10.46</v>
      </c>
      <c r="J1042" s="664">
        <v>50</v>
      </c>
      <c r="K1042" s="665">
        <v>522.98</v>
      </c>
    </row>
    <row r="1043" spans="1:11" ht="14.4" customHeight="1" x14ac:dyDescent="0.3">
      <c r="A1043" s="660" t="s">
        <v>579</v>
      </c>
      <c r="B1043" s="661" t="s">
        <v>580</v>
      </c>
      <c r="C1043" s="662" t="s">
        <v>596</v>
      </c>
      <c r="D1043" s="663" t="s">
        <v>2849</v>
      </c>
      <c r="E1043" s="662" t="s">
        <v>6130</v>
      </c>
      <c r="F1043" s="663" t="s">
        <v>6131</v>
      </c>
      <c r="G1043" s="662" t="s">
        <v>6049</v>
      </c>
      <c r="H1043" s="662" t="s">
        <v>6050</v>
      </c>
      <c r="I1043" s="664">
        <v>10.98</v>
      </c>
      <c r="J1043" s="664">
        <v>50</v>
      </c>
      <c r="K1043" s="665">
        <v>549</v>
      </c>
    </row>
    <row r="1044" spans="1:11" ht="14.4" customHeight="1" x14ac:dyDescent="0.3">
      <c r="A1044" s="660" t="s">
        <v>579</v>
      </c>
      <c r="B1044" s="661" t="s">
        <v>580</v>
      </c>
      <c r="C1044" s="662" t="s">
        <v>596</v>
      </c>
      <c r="D1044" s="663" t="s">
        <v>2849</v>
      </c>
      <c r="E1044" s="662" t="s">
        <v>6130</v>
      </c>
      <c r="F1044" s="663" t="s">
        <v>6131</v>
      </c>
      <c r="G1044" s="662" t="s">
        <v>4933</v>
      </c>
      <c r="H1044" s="662" t="s">
        <v>4934</v>
      </c>
      <c r="I1044" s="664">
        <v>0.38200000000000001</v>
      </c>
      <c r="J1044" s="664">
        <v>11700</v>
      </c>
      <c r="K1044" s="665">
        <v>4638</v>
      </c>
    </row>
    <row r="1045" spans="1:11" ht="14.4" customHeight="1" x14ac:dyDescent="0.3">
      <c r="A1045" s="660" t="s">
        <v>579</v>
      </c>
      <c r="B1045" s="661" t="s">
        <v>580</v>
      </c>
      <c r="C1045" s="662" t="s">
        <v>596</v>
      </c>
      <c r="D1045" s="663" t="s">
        <v>2849</v>
      </c>
      <c r="E1045" s="662" t="s">
        <v>6130</v>
      </c>
      <c r="F1045" s="663" t="s">
        <v>6131</v>
      </c>
      <c r="G1045" s="662" t="s">
        <v>6051</v>
      </c>
      <c r="H1045" s="662" t="s">
        <v>6052</v>
      </c>
      <c r="I1045" s="664">
        <v>10.99</v>
      </c>
      <c r="J1045" s="664">
        <v>100</v>
      </c>
      <c r="K1045" s="665">
        <v>1098.6399999999999</v>
      </c>
    </row>
    <row r="1046" spans="1:11" ht="14.4" customHeight="1" x14ac:dyDescent="0.3">
      <c r="A1046" s="660" t="s">
        <v>579</v>
      </c>
      <c r="B1046" s="661" t="s">
        <v>580</v>
      </c>
      <c r="C1046" s="662" t="s">
        <v>596</v>
      </c>
      <c r="D1046" s="663" t="s">
        <v>2849</v>
      </c>
      <c r="E1046" s="662" t="s">
        <v>6130</v>
      </c>
      <c r="F1046" s="663" t="s">
        <v>6131</v>
      </c>
      <c r="G1046" s="662" t="s">
        <v>6053</v>
      </c>
      <c r="H1046" s="662" t="s">
        <v>6054</v>
      </c>
      <c r="I1046" s="664">
        <v>372.25</v>
      </c>
      <c r="J1046" s="664">
        <v>4</v>
      </c>
      <c r="K1046" s="665">
        <v>1489.02</v>
      </c>
    </row>
    <row r="1047" spans="1:11" ht="14.4" customHeight="1" x14ac:dyDescent="0.3">
      <c r="A1047" s="660" t="s">
        <v>579</v>
      </c>
      <c r="B1047" s="661" t="s">
        <v>580</v>
      </c>
      <c r="C1047" s="662" t="s">
        <v>596</v>
      </c>
      <c r="D1047" s="663" t="s">
        <v>2849</v>
      </c>
      <c r="E1047" s="662" t="s">
        <v>6130</v>
      </c>
      <c r="F1047" s="663" t="s">
        <v>6131</v>
      </c>
      <c r="G1047" s="662" t="s">
        <v>6055</v>
      </c>
      <c r="H1047" s="662" t="s">
        <v>6056</v>
      </c>
      <c r="I1047" s="664">
        <v>624.3599999999999</v>
      </c>
      <c r="J1047" s="664">
        <v>250</v>
      </c>
      <c r="K1047" s="665">
        <v>156090.00000000003</v>
      </c>
    </row>
    <row r="1048" spans="1:11" ht="14.4" customHeight="1" x14ac:dyDescent="0.3">
      <c r="A1048" s="660" t="s">
        <v>579</v>
      </c>
      <c r="B1048" s="661" t="s">
        <v>580</v>
      </c>
      <c r="C1048" s="662" t="s">
        <v>596</v>
      </c>
      <c r="D1048" s="663" t="s">
        <v>2849</v>
      </c>
      <c r="E1048" s="662" t="s">
        <v>6130</v>
      </c>
      <c r="F1048" s="663" t="s">
        <v>6131</v>
      </c>
      <c r="G1048" s="662" t="s">
        <v>6057</v>
      </c>
      <c r="H1048" s="662" t="s">
        <v>6058</v>
      </c>
      <c r="I1048" s="664">
        <v>13.21</v>
      </c>
      <c r="J1048" s="664">
        <v>50</v>
      </c>
      <c r="K1048" s="665">
        <v>660.7</v>
      </c>
    </row>
    <row r="1049" spans="1:11" ht="14.4" customHeight="1" x14ac:dyDescent="0.3">
      <c r="A1049" s="660" t="s">
        <v>579</v>
      </c>
      <c r="B1049" s="661" t="s">
        <v>580</v>
      </c>
      <c r="C1049" s="662" t="s">
        <v>596</v>
      </c>
      <c r="D1049" s="663" t="s">
        <v>2849</v>
      </c>
      <c r="E1049" s="662" t="s">
        <v>6130</v>
      </c>
      <c r="F1049" s="663" t="s">
        <v>6131</v>
      </c>
      <c r="G1049" s="662" t="s">
        <v>6059</v>
      </c>
      <c r="H1049" s="662" t="s">
        <v>6060</v>
      </c>
      <c r="I1049" s="664">
        <v>13.21</v>
      </c>
      <c r="J1049" s="664">
        <v>50</v>
      </c>
      <c r="K1049" s="665">
        <v>660.66</v>
      </c>
    </row>
    <row r="1050" spans="1:11" ht="14.4" customHeight="1" x14ac:dyDescent="0.3">
      <c r="A1050" s="660" t="s">
        <v>579</v>
      </c>
      <c r="B1050" s="661" t="s">
        <v>580</v>
      </c>
      <c r="C1050" s="662" t="s">
        <v>596</v>
      </c>
      <c r="D1050" s="663" t="s">
        <v>2849</v>
      </c>
      <c r="E1050" s="662" t="s">
        <v>6130</v>
      </c>
      <c r="F1050" s="663" t="s">
        <v>6131</v>
      </c>
      <c r="G1050" s="662" t="s">
        <v>6061</v>
      </c>
      <c r="H1050" s="662" t="s">
        <v>6062</v>
      </c>
      <c r="I1050" s="664">
        <v>7.3449999999999998</v>
      </c>
      <c r="J1050" s="664">
        <v>100</v>
      </c>
      <c r="K1050" s="665">
        <v>734.48</v>
      </c>
    </row>
    <row r="1051" spans="1:11" ht="14.4" customHeight="1" x14ac:dyDescent="0.3">
      <c r="A1051" s="660" t="s">
        <v>579</v>
      </c>
      <c r="B1051" s="661" t="s">
        <v>580</v>
      </c>
      <c r="C1051" s="662" t="s">
        <v>596</v>
      </c>
      <c r="D1051" s="663" t="s">
        <v>2849</v>
      </c>
      <c r="E1051" s="662" t="s">
        <v>6130</v>
      </c>
      <c r="F1051" s="663" t="s">
        <v>6131</v>
      </c>
      <c r="G1051" s="662" t="s">
        <v>6063</v>
      </c>
      <c r="H1051" s="662" t="s">
        <v>6064</v>
      </c>
      <c r="I1051" s="664">
        <v>7.3449999999999998</v>
      </c>
      <c r="J1051" s="664">
        <v>100</v>
      </c>
      <c r="K1051" s="665">
        <v>734.48</v>
      </c>
    </row>
    <row r="1052" spans="1:11" ht="14.4" customHeight="1" x14ac:dyDescent="0.3">
      <c r="A1052" s="660" t="s">
        <v>579</v>
      </c>
      <c r="B1052" s="661" t="s">
        <v>580</v>
      </c>
      <c r="C1052" s="662" t="s">
        <v>596</v>
      </c>
      <c r="D1052" s="663" t="s">
        <v>2849</v>
      </c>
      <c r="E1052" s="662" t="s">
        <v>6132</v>
      </c>
      <c r="F1052" s="663" t="s">
        <v>6133</v>
      </c>
      <c r="G1052" s="662" t="s">
        <v>6065</v>
      </c>
      <c r="H1052" s="662" t="s">
        <v>6066</v>
      </c>
      <c r="I1052" s="664">
        <v>10.549999999999999</v>
      </c>
      <c r="J1052" s="664">
        <v>360</v>
      </c>
      <c r="K1052" s="665">
        <v>3798.4500000000007</v>
      </c>
    </row>
    <row r="1053" spans="1:11" ht="14.4" customHeight="1" x14ac:dyDescent="0.3">
      <c r="A1053" s="660" t="s">
        <v>579</v>
      </c>
      <c r="B1053" s="661" t="s">
        <v>580</v>
      </c>
      <c r="C1053" s="662" t="s">
        <v>596</v>
      </c>
      <c r="D1053" s="663" t="s">
        <v>2849</v>
      </c>
      <c r="E1053" s="662" t="s">
        <v>6132</v>
      </c>
      <c r="F1053" s="663" t="s">
        <v>6133</v>
      </c>
      <c r="G1053" s="662" t="s">
        <v>6067</v>
      </c>
      <c r="H1053" s="662" t="s">
        <v>6068</v>
      </c>
      <c r="I1053" s="664">
        <v>10.549999999999999</v>
      </c>
      <c r="J1053" s="664">
        <v>520</v>
      </c>
      <c r="K1053" s="665">
        <v>5486.6900000000005</v>
      </c>
    </row>
    <row r="1054" spans="1:11" ht="14.4" customHeight="1" x14ac:dyDescent="0.3">
      <c r="A1054" s="660" t="s">
        <v>579</v>
      </c>
      <c r="B1054" s="661" t="s">
        <v>580</v>
      </c>
      <c r="C1054" s="662" t="s">
        <v>596</v>
      </c>
      <c r="D1054" s="663" t="s">
        <v>2849</v>
      </c>
      <c r="E1054" s="662" t="s">
        <v>6132</v>
      </c>
      <c r="F1054" s="663" t="s">
        <v>6133</v>
      </c>
      <c r="G1054" s="662" t="s">
        <v>6069</v>
      </c>
      <c r="H1054" s="662" t="s">
        <v>6070</v>
      </c>
      <c r="I1054" s="664">
        <v>16.212500000000002</v>
      </c>
      <c r="J1054" s="664">
        <v>375</v>
      </c>
      <c r="K1054" s="665">
        <v>6080.0499999999993</v>
      </c>
    </row>
    <row r="1055" spans="1:11" ht="14.4" customHeight="1" x14ac:dyDescent="0.3">
      <c r="A1055" s="660" t="s">
        <v>579</v>
      </c>
      <c r="B1055" s="661" t="s">
        <v>580</v>
      </c>
      <c r="C1055" s="662" t="s">
        <v>596</v>
      </c>
      <c r="D1055" s="663" t="s">
        <v>2849</v>
      </c>
      <c r="E1055" s="662" t="s">
        <v>6132</v>
      </c>
      <c r="F1055" s="663" t="s">
        <v>6133</v>
      </c>
      <c r="G1055" s="662" t="s">
        <v>6071</v>
      </c>
      <c r="H1055" s="662" t="s">
        <v>6072</v>
      </c>
      <c r="I1055" s="664">
        <v>16.213333333333338</v>
      </c>
      <c r="J1055" s="664">
        <v>355</v>
      </c>
      <c r="K1055" s="665">
        <v>5756.0500000000011</v>
      </c>
    </row>
    <row r="1056" spans="1:11" ht="14.4" customHeight="1" x14ac:dyDescent="0.3">
      <c r="A1056" s="660" t="s">
        <v>579</v>
      </c>
      <c r="B1056" s="661" t="s">
        <v>580</v>
      </c>
      <c r="C1056" s="662" t="s">
        <v>596</v>
      </c>
      <c r="D1056" s="663" t="s">
        <v>2849</v>
      </c>
      <c r="E1056" s="662" t="s">
        <v>6132</v>
      </c>
      <c r="F1056" s="663" t="s">
        <v>6133</v>
      </c>
      <c r="G1056" s="662" t="s">
        <v>6073</v>
      </c>
      <c r="H1056" s="662" t="s">
        <v>6074</v>
      </c>
      <c r="I1056" s="664">
        <v>10.549999999999999</v>
      </c>
      <c r="J1056" s="664">
        <v>600</v>
      </c>
      <c r="K1056" s="665">
        <v>6330.6400000000012</v>
      </c>
    </row>
    <row r="1057" spans="1:11" ht="14.4" customHeight="1" x14ac:dyDescent="0.3">
      <c r="A1057" s="660" t="s">
        <v>579</v>
      </c>
      <c r="B1057" s="661" t="s">
        <v>580</v>
      </c>
      <c r="C1057" s="662" t="s">
        <v>596</v>
      </c>
      <c r="D1057" s="663" t="s">
        <v>2849</v>
      </c>
      <c r="E1057" s="662" t="s">
        <v>6132</v>
      </c>
      <c r="F1057" s="663" t="s">
        <v>6133</v>
      </c>
      <c r="G1057" s="662" t="s">
        <v>6075</v>
      </c>
      <c r="H1057" s="662" t="s">
        <v>6076</v>
      </c>
      <c r="I1057" s="664">
        <v>10.549999999999999</v>
      </c>
      <c r="J1057" s="664">
        <v>440</v>
      </c>
      <c r="K1057" s="665">
        <v>4642.4399999999996</v>
      </c>
    </row>
    <row r="1058" spans="1:11" ht="14.4" customHeight="1" x14ac:dyDescent="0.3">
      <c r="A1058" s="660" t="s">
        <v>579</v>
      </c>
      <c r="B1058" s="661" t="s">
        <v>580</v>
      </c>
      <c r="C1058" s="662" t="s">
        <v>596</v>
      </c>
      <c r="D1058" s="663" t="s">
        <v>2849</v>
      </c>
      <c r="E1058" s="662" t="s">
        <v>6132</v>
      </c>
      <c r="F1058" s="663" t="s">
        <v>6133</v>
      </c>
      <c r="G1058" s="662" t="s">
        <v>6075</v>
      </c>
      <c r="H1058" s="662" t="s">
        <v>6077</v>
      </c>
      <c r="I1058" s="664">
        <v>10.558888888888887</v>
      </c>
      <c r="J1058" s="664">
        <v>880</v>
      </c>
      <c r="K1058" s="665">
        <v>9294.4500000000025</v>
      </c>
    </row>
    <row r="1059" spans="1:11" ht="14.4" customHeight="1" x14ac:dyDescent="0.3">
      <c r="A1059" s="660" t="s">
        <v>579</v>
      </c>
      <c r="B1059" s="661" t="s">
        <v>580</v>
      </c>
      <c r="C1059" s="662" t="s">
        <v>596</v>
      </c>
      <c r="D1059" s="663" t="s">
        <v>2849</v>
      </c>
      <c r="E1059" s="662" t="s">
        <v>6132</v>
      </c>
      <c r="F1059" s="663" t="s">
        <v>6133</v>
      </c>
      <c r="G1059" s="662" t="s">
        <v>6078</v>
      </c>
      <c r="H1059" s="662" t="s">
        <v>6079</v>
      </c>
      <c r="I1059" s="664">
        <v>10.55</v>
      </c>
      <c r="J1059" s="664">
        <v>240</v>
      </c>
      <c r="K1059" s="665">
        <v>2532.52</v>
      </c>
    </row>
    <row r="1060" spans="1:11" ht="14.4" customHeight="1" x14ac:dyDescent="0.3">
      <c r="A1060" s="660" t="s">
        <v>579</v>
      </c>
      <c r="B1060" s="661" t="s">
        <v>580</v>
      </c>
      <c r="C1060" s="662" t="s">
        <v>596</v>
      </c>
      <c r="D1060" s="663" t="s">
        <v>2849</v>
      </c>
      <c r="E1060" s="662" t="s">
        <v>6132</v>
      </c>
      <c r="F1060" s="663" t="s">
        <v>6133</v>
      </c>
      <c r="G1060" s="662" t="s">
        <v>6078</v>
      </c>
      <c r="H1060" s="662" t="s">
        <v>6080</v>
      </c>
      <c r="I1060" s="664">
        <v>10.549999999999999</v>
      </c>
      <c r="J1060" s="664">
        <v>760</v>
      </c>
      <c r="K1060" s="665">
        <v>8018.8200000000006</v>
      </c>
    </row>
    <row r="1061" spans="1:11" ht="14.4" customHeight="1" x14ac:dyDescent="0.3">
      <c r="A1061" s="660" t="s">
        <v>579</v>
      </c>
      <c r="B1061" s="661" t="s">
        <v>580</v>
      </c>
      <c r="C1061" s="662" t="s">
        <v>596</v>
      </c>
      <c r="D1061" s="663" t="s">
        <v>2849</v>
      </c>
      <c r="E1061" s="662" t="s">
        <v>6132</v>
      </c>
      <c r="F1061" s="663" t="s">
        <v>6133</v>
      </c>
      <c r="G1061" s="662" t="s">
        <v>6081</v>
      </c>
      <c r="H1061" s="662" t="s">
        <v>6082</v>
      </c>
      <c r="I1061" s="664">
        <v>16.210000000000004</v>
      </c>
      <c r="J1061" s="664">
        <v>300</v>
      </c>
      <c r="K1061" s="665">
        <v>4864.1000000000004</v>
      </c>
    </row>
    <row r="1062" spans="1:11" ht="14.4" customHeight="1" x14ac:dyDescent="0.3">
      <c r="A1062" s="660" t="s">
        <v>579</v>
      </c>
      <c r="B1062" s="661" t="s">
        <v>580</v>
      </c>
      <c r="C1062" s="662" t="s">
        <v>596</v>
      </c>
      <c r="D1062" s="663" t="s">
        <v>2849</v>
      </c>
      <c r="E1062" s="662" t="s">
        <v>6132</v>
      </c>
      <c r="F1062" s="663" t="s">
        <v>6133</v>
      </c>
      <c r="G1062" s="662" t="s">
        <v>6083</v>
      </c>
      <c r="H1062" s="662" t="s">
        <v>6084</v>
      </c>
      <c r="I1062" s="664">
        <v>16.21</v>
      </c>
      <c r="J1062" s="664">
        <v>100</v>
      </c>
      <c r="K1062" s="665">
        <v>1621.3000000000002</v>
      </c>
    </row>
    <row r="1063" spans="1:11" ht="14.4" customHeight="1" x14ac:dyDescent="0.3">
      <c r="A1063" s="660" t="s">
        <v>579</v>
      </c>
      <c r="B1063" s="661" t="s">
        <v>580</v>
      </c>
      <c r="C1063" s="662" t="s">
        <v>596</v>
      </c>
      <c r="D1063" s="663" t="s">
        <v>2849</v>
      </c>
      <c r="E1063" s="662" t="s">
        <v>6132</v>
      </c>
      <c r="F1063" s="663" t="s">
        <v>6133</v>
      </c>
      <c r="G1063" s="662" t="s">
        <v>4948</v>
      </c>
      <c r="H1063" s="662" t="s">
        <v>4949</v>
      </c>
      <c r="I1063" s="664">
        <v>0.77200000000000002</v>
      </c>
      <c r="J1063" s="664">
        <v>1600</v>
      </c>
      <c r="K1063" s="665">
        <v>1234</v>
      </c>
    </row>
    <row r="1064" spans="1:11" ht="14.4" customHeight="1" x14ac:dyDescent="0.3">
      <c r="A1064" s="660" t="s">
        <v>579</v>
      </c>
      <c r="B1064" s="661" t="s">
        <v>580</v>
      </c>
      <c r="C1064" s="662" t="s">
        <v>596</v>
      </c>
      <c r="D1064" s="663" t="s">
        <v>2849</v>
      </c>
      <c r="E1064" s="662" t="s">
        <v>6132</v>
      </c>
      <c r="F1064" s="663" t="s">
        <v>6133</v>
      </c>
      <c r="G1064" s="662" t="s">
        <v>4950</v>
      </c>
      <c r="H1064" s="662" t="s">
        <v>4951</v>
      </c>
      <c r="I1064" s="664">
        <v>0.77166666666666683</v>
      </c>
      <c r="J1064" s="664">
        <v>3900</v>
      </c>
      <c r="K1064" s="665">
        <v>3005</v>
      </c>
    </row>
    <row r="1065" spans="1:11" ht="14.4" customHeight="1" x14ac:dyDescent="0.3">
      <c r="A1065" s="660" t="s">
        <v>579</v>
      </c>
      <c r="B1065" s="661" t="s">
        <v>580</v>
      </c>
      <c r="C1065" s="662" t="s">
        <v>596</v>
      </c>
      <c r="D1065" s="663" t="s">
        <v>2849</v>
      </c>
      <c r="E1065" s="662" t="s">
        <v>6132</v>
      </c>
      <c r="F1065" s="663" t="s">
        <v>6133</v>
      </c>
      <c r="G1065" s="662" t="s">
        <v>4952</v>
      </c>
      <c r="H1065" s="662" t="s">
        <v>4953</v>
      </c>
      <c r="I1065" s="664">
        <v>0.77250000000000008</v>
      </c>
      <c r="J1065" s="664">
        <v>1800</v>
      </c>
      <c r="K1065" s="665">
        <v>1390</v>
      </c>
    </row>
    <row r="1066" spans="1:11" ht="14.4" customHeight="1" x14ac:dyDescent="0.3">
      <c r="A1066" s="660" t="s">
        <v>579</v>
      </c>
      <c r="B1066" s="661" t="s">
        <v>580</v>
      </c>
      <c r="C1066" s="662" t="s">
        <v>596</v>
      </c>
      <c r="D1066" s="663" t="s">
        <v>2849</v>
      </c>
      <c r="E1066" s="662" t="s">
        <v>6132</v>
      </c>
      <c r="F1066" s="663" t="s">
        <v>6133</v>
      </c>
      <c r="G1066" s="662" t="s">
        <v>4954</v>
      </c>
      <c r="H1066" s="662" t="s">
        <v>4955</v>
      </c>
      <c r="I1066" s="664">
        <v>0.71</v>
      </c>
      <c r="J1066" s="664">
        <v>2200</v>
      </c>
      <c r="K1066" s="665">
        <v>1562</v>
      </c>
    </row>
    <row r="1067" spans="1:11" ht="14.4" customHeight="1" x14ac:dyDescent="0.3">
      <c r="A1067" s="660" t="s">
        <v>579</v>
      </c>
      <c r="B1067" s="661" t="s">
        <v>580</v>
      </c>
      <c r="C1067" s="662" t="s">
        <v>596</v>
      </c>
      <c r="D1067" s="663" t="s">
        <v>2849</v>
      </c>
      <c r="E1067" s="662" t="s">
        <v>6132</v>
      </c>
      <c r="F1067" s="663" t="s">
        <v>6133</v>
      </c>
      <c r="G1067" s="662" t="s">
        <v>4954</v>
      </c>
      <c r="H1067" s="662" t="s">
        <v>4956</v>
      </c>
      <c r="I1067" s="664">
        <v>0.71</v>
      </c>
      <c r="J1067" s="664">
        <v>5600</v>
      </c>
      <c r="K1067" s="665">
        <v>3976</v>
      </c>
    </row>
    <row r="1068" spans="1:11" ht="14.4" customHeight="1" x14ac:dyDescent="0.3">
      <c r="A1068" s="660" t="s">
        <v>579</v>
      </c>
      <c r="B1068" s="661" t="s">
        <v>580</v>
      </c>
      <c r="C1068" s="662" t="s">
        <v>596</v>
      </c>
      <c r="D1068" s="663" t="s">
        <v>2849</v>
      </c>
      <c r="E1068" s="662" t="s">
        <v>6132</v>
      </c>
      <c r="F1068" s="663" t="s">
        <v>6133</v>
      </c>
      <c r="G1068" s="662" t="s">
        <v>6085</v>
      </c>
      <c r="H1068" s="662" t="s">
        <v>6086</v>
      </c>
      <c r="I1068" s="664">
        <v>0.71</v>
      </c>
      <c r="J1068" s="664">
        <v>360</v>
      </c>
      <c r="K1068" s="665">
        <v>255.6</v>
      </c>
    </row>
    <row r="1069" spans="1:11" ht="14.4" customHeight="1" x14ac:dyDescent="0.3">
      <c r="A1069" s="660" t="s">
        <v>579</v>
      </c>
      <c r="B1069" s="661" t="s">
        <v>580</v>
      </c>
      <c r="C1069" s="662" t="s">
        <v>596</v>
      </c>
      <c r="D1069" s="663" t="s">
        <v>2849</v>
      </c>
      <c r="E1069" s="662" t="s">
        <v>6132</v>
      </c>
      <c r="F1069" s="663" t="s">
        <v>6133</v>
      </c>
      <c r="G1069" s="662" t="s">
        <v>4957</v>
      </c>
      <c r="H1069" s="662" t="s">
        <v>4958</v>
      </c>
      <c r="I1069" s="664">
        <v>0.71</v>
      </c>
      <c r="J1069" s="664">
        <v>1000</v>
      </c>
      <c r="K1069" s="665">
        <v>710</v>
      </c>
    </row>
    <row r="1070" spans="1:11" ht="14.4" customHeight="1" x14ac:dyDescent="0.3">
      <c r="A1070" s="660" t="s">
        <v>579</v>
      </c>
      <c r="B1070" s="661" t="s">
        <v>580</v>
      </c>
      <c r="C1070" s="662" t="s">
        <v>596</v>
      </c>
      <c r="D1070" s="663" t="s">
        <v>2849</v>
      </c>
      <c r="E1070" s="662" t="s">
        <v>6132</v>
      </c>
      <c r="F1070" s="663" t="s">
        <v>6133</v>
      </c>
      <c r="G1070" s="662" t="s">
        <v>4957</v>
      </c>
      <c r="H1070" s="662" t="s">
        <v>4959</v>
      </c>
      <c r="I1070" s="664">
        <v>0.71</v>
      </c>
      <c r="J1070" s="664">
        <v>2200</v>
      </c>
      <c r="K1070" s="665">
        <v>1562</v>
      </c>
    </row>
    <row r="1071" spans="1:11" ht="14.4" customHeight="1" x14ac:dyDescent="0.3">
      <c r="A1071" s="660" t="s">
        <v>579</v>
      </c>
      <c r="B1071" s="661" t="s">
        <v>580</v>
      </c>
      <c r="C1071" s="662" t="s">
        <v>596</v>
      </c>
      <c r="D1071" s="663" t="s">
        <v>2849</v>
      </c>
      <c r="E1071" s="662" t="s">
        <v>6132</v>
      </c>
      <c r="F1071" s="663" t="s">
        <v>6133</v>
      </c>
      <c r="G1071" s="662" t="s">
        <v>4960</v>
      </c>
      <c r="H1071" s="662" t="s">
        <v>4961</v>
      </c>
      <c r="I1071" s="664">
        <v>0.71</v>
      </c>
      <c r="J1071" s="664">
        <v>1000</v>
      </c>
      <c r="K1071" s="665">
        <v>710</v>
      </c>
    </row>
    <row r="1072" spans="1:11" ht="14.4" customHeight="1" x14ac:dyDescent="0.3">
      <c r="A1072" s="660" t="s">
        <v>579</v>
      </c>
      <c r="B1072" s="661" t="s">
        <v>580</v>
      </c>
      <c r="C1072" s="662" t="s">
        <v>596</v>
      </c>
      <c r="D1072" s="663" t="s">
        <v>2849</v>
      </c>
      <c r="E1072" s="662" t="s">
        <v>6132</v>
      </c>
      <c r="F1072" s="663" t="s">
        <v>6133</v>
      </c>
      <c r="G1072" s="662" t="s">
        <v>4960</v>
      </c>
      <c r="H1072" s="662" t="s">
        <v>4962</v>
      </c>
      <c r="I1072" s="664">
        <v>0.71</v>
      </c>
      <c r="J1072" s="664">
        <v>2000</v>
      </c>
      <c r="K1072" s="665">
        <v>1420</v>
      </c>
    </row>
    <row r="1073" spans="1:11" ht="14.4" customHeight="1" x14ac:dyDescent="0.3">
      <c r="A1073" s="660" t="s">
        <v>579</v>
      </c>
      <c r="B1073" s="661" t="s">
        <v>580</v>
      </c>
      <c r="C1073" s="662" t="s">
        <v>596</v>
      </c>
      <c r="D1073" s="663" t="s">
        <v>2849</v>
      </c>
      <c r="E1073" s="662" t="s">
        <v>6134</v>
      </c>
      <c r="F1073" s="663" t="s">
        <v>6135</v>
      </c>
      <c r="G1073" s="662" t="s">
        <v>4969</v>
      </c>
      <c r="H1073" s="662" t="s">
        <v>4970</v>
      </c>
      <c r="I1073" s="664">
        <v>152.46</v>
      </c>
      <c r="J1073" s="664">
        <v>24</v>
      </c>
      <c r="K1073" s="665">
        <v>3659.0400000000004</v>
      </c>
    </row>
    <row r="1074" spans="1:11" ht="14.4" customHeight="1" x14ac:dyDescent="0.3">
      <c r="A1074" s="660" t="s">
        <v>579</v>
      </c>
      <c r="B1074" s="661" t="s">
        <v>580</v>
      </c>
      <c r="C1074" s="662" t="s">
        <v>596</v>
      </c>
      <c r="D1074" s="663" t="s">
        <v>2849</v>
      </c>
      <c r="E1074" s="662" t="s">
        <v>6134</v>
      </c>
      <c r="F1074" s="663" t="s">
        <v>6135</v>
      </c>
      <c r="G1074" s="662" t="s">
        <v>5325</v>
      </c>
      <c r="H1074" s="662" t="s">
        <v>5326</v>
      </c>
      <c r="I1074" s="664">
        <v>4076.13</v>
      </c>
      <c r="J1074" s="664">
        <v>1</v>
      </c>
      <c r="K1074" s="665">
        <v>4076.13</v>
      </c>
    </row>
    <row r="1075" spans="1:11" ht="14.4" customHeight="1" x14ac:dyDescent="0.3">
      <c r="A1075" s="660" t="s">
        <v>579</v>
      </c>
      <c r="B1075" s="661" t="s">
        <v>580</v>
      </c>
      <c r="C1075" s="662" t="s">
        <v>596</v>
      </c>
      <c r="D1075" s="663" t="s">
        <v>2849</v>
      </c>
      <c r="E1075" s="662" t="s">
        <v>6134</v>
      </c>
      <c r="F1075" s="663" t="s">
        <v>6135</v>
      </c>
      <c r="G1075" s="662" t="s">
        <v>5327</v>
      </c>
      <c r="H1075" s="662" t="s">
        <v>5328</v>
      </c>
      <c r="I1075" s="664">
        <v>4076.13</v>
      </c>
      <c r="J1075" s="664">
        <v>1</v>
      </c>
      <c r="K1075" s="665">
        <v>4076.13</v>
      </c>
    </row>
    <row r="1076" spans="1:11" ht="14.4" customHeight="1" x14ac:dyDescent="0.3">
      <c r="A1076" s="660" t="s">
        <v>579</v>
      </c>
      <c r="B1076" s="661" t="s">
        <v>580</v>
      </c>
      <c r="C1076" s="662" t="s">
        <v>596</v>
      </c>
      <c r="D1076" s="663" t="s">
        <v>2849</v>
      </c>
      <c r="E1076" s="662" t="s">
        <v>6134</v>
      </c>
      <c r="F1076" s="663" t="s">
        <v>6135</v>
      </c>
      <c r="G1076" s="662" t="s">
        <v>5333</v>
      </c>
      <c r="H1076" s="662" t="s">
        <v>5334</v>
      </c>
      <c r="I1076" s="664">
        <v>3153.0774999999999</v>
      </c>
      <c r="J1076" s="664">
        <v>12</v>
      </c>
      <c r="K1076" s="665">
        <v>37836.939999999995</v>
      </c>
    </row>
    <row r="1077" spans="1:11" ht="14.4" customHeight="1" x14ac:dyDescent="0.3">
      <c r="A1077" s="660" t="s">
        <v>579</v>
      </c>
      <c r="B1077" s="661" t="s">
        <v>580</v>
      </c>
      <c r="C1077" s="662" t="s">
        <v>596</v>
      </c>
      <c r="D1077" s="663" t="s">
        <v>2849</v>
      </c>
      <c r="E1077" s="662" t="s">
        <v>6134</v>
      </c>
      <c r="F1077" s="663" t="s">
        <v>6135</v>
      </c>
      <c r="G1077" s="662" t="s">
        <v>5341</v>
      </c>
      <c r="H1077" s="662" t="s">
        <v>5342</v>
      </c>
      <c r="I1077" s="664">
        <v>2847.31</v>
      </c>
      <c r="J1077" s="664">
        <v>2</v>
      </c>
      <c r="K1077" s="665">
        <v>5694.62</v>
      </c>
    </row>
    <row r="1078" spans="1:11" ht="14.4" customHeight="1" x14ac:dyDescent="0.3">
      <c r="A1078" s="660" t="s">
        <v>579</v>
      </c>
      <c r="B1078" s="661" t="s">
        <v>580</v>
      </c>
      <c r="C1078" s="662" t="s">
        <v>596</v>
      </c>
      <c r="D1078" s="663" t="s">
        <v>2849</v>
      </c>
      <c r="E1078" s="662" t="s">
        <v>6134</v>
      </c>
      <c r="F1078" s="663" t="s">
        <v>6135</v>
      </c>
      <c r="G1078" s="662" t="s">
        <v>5343</v>
      </c>
      <c r="H1078" s="662" t="s">
        <v>5344</v>
      </c>
      <c r="I1078" s="664">
        <v>4203.72</v>
      </c>
      <c r="J1078" s="664">
        <v>3</v>
      </c>
      <c r="K1078" s="665">
        <v>12611.16</v>
      </c>
    </row>
    <row r="1079" spans="1:11" ht="14.4" customHeight="1" x14ac:dyDescent="0.3">
      <c r="A1079" s="660" t="s">
        <v>579</v>
      </c>
      <c r="B1079" s="661" t="s">
        <v>580</v>
      </c>
      <c r="C1079" s="662" t="s">
        <v>596</v>
      </c>
      <c r="D1079" s="663" t="s">
        <v>2849</v>
      </c>
      <c r="E1079" s="662" t="s">
        <v>6134</v>
      </c>
      <c r="F1079" s="663" t="s">
        <v>6135</v>
      </c>
      <c r="G1079" s="662" t="s">
        <v>5345</v>
      </c>
      <c r="H1079" s="662" t="s">
        <v>5346</v>
      </c>
      <c r="I1079" s="664">
        <v>4865.2299999999996</v>
      </c>
      <c r="J1079" s="664">
        <v>1</v>
      </c>
      <c r="K1079" s="665">
        <v>4865.2299999999996</v>
      </c>
    </row>
    <row r="1080" spans="1:11" ht="14.4" customHeight="1" x14ac:dyDescent="0.3">
      <c r="A1080" s="660" t="s">
        <v>579</v>
      </c>
      <c r="B1080" s="661" t="s">
        <v>580</v>
      </c>
      <c r="C1080" s="662" t="s">
        <v>596</v>
      </c>
      <c r="D1080" s="663" t="s">
        <v>2849</v>
      </c>
      <c r="E1080" s="662" t="s">
        <v>6134</v>
      </c>
      <c r="F1080" s="663" t="s">
        <v>6135</v>
      </c>
      <c r="G1080" s="662" t="s">
        <v>5351</v>
      </c>
      <c r="H1080" s="662" t="s">
        <v>5352</v>
      </c>
      <c r="I1080" s="664">
        <v>266.69</v>
      </c>
      <c r="J1080" s="664">
        <v>8</v>
      </c>
      <c r="K1080" s="665">
        <v>2133.48</v>
      </c>
    </row>
    <row r="1081" spans="1:11" ht="14.4" customHeight="1" x14ac:dyDescent="0.3">
      <c r="A1081" s="660" t="s">
        <v>579</v>
      </c>
      <c r="B1081" s="661" t="s">
        <v>580</v>
      </c>
      <c r="C1081" s="662" t="s">
        <v>596</v>
      </c>
      <c r="D1081" s="663" t="s">
        <v>2849</v>
      </c>
      <c r="E1081" s="662" t="s">
        <v>6134</v>
      </c>
      <c r="F1081" s="663" t="s">
        <v>6135</v>
      </c>
      <c r="G1081" s="662" t="s">
        <v>5363</v>
      </c>
      <c r="H1081" s="662" t="s">
        <v>5364</v>
      </c>
      <c r="I1081" s="664">
        <v>11535.23</v>
      </c>
      <c r="J1081" s="664">
        <v>1</v>
      </c>
      <c r="K1081" s="665">
        <v>11535.23</v>
      </c>
    </row>
    <row r="1082" spans="1:11" ht="14.4" customHeight="1" x14ac:dyDescent="0.3">
      <c r="A1082" s="660" t="s">
        <v>579</v>
      </c>
      <c r="B1082" s="661" t="s">
        <v>580</v>
      </c>
      <c r="C1082" s="662" t="s">
        <v>596</v>
      </c>
      <c r="D1082" s="663" t="s">
        <v>2849</v>
      </c>
      <c r="E1082" s="662" t="s">
        <v>6134</v>
      </c>
      <c r="F1082" s="663" t="s">
        <v>6135</v>
      </c>
      <c r="G1082" s="662" t="s">
        <v>6087</v>
      </c>
      <c r="H1082" s="662" t="s">
        <v>6088</v>
      </c>
      <c r="I1082" s="664">
        <v>20234.650000000001</v>
      </c>
      <c r="J1082" s="664">
        <v>1</v>
      </c>
      <c r="K1082" s="665">
        <v>20234.650000000001</v>
      </c>
    </row>
    <row r="1083" spans="1:11" ht="14.4" customHeight="1" x14ac:dyDescent="0.3">
      <c r="A1083" s="660" t="s">
        <v>579</v>
      </c>
      <c r="B1083" s="661" t="s">
        <v>580</v>
      </c>
      <c r="C1083" s="662" t="s">
        <v>596</v>
      </c>
      <c r="D1083" s="663" t="s">
        <v>2849</v>
      </c>
      <c r="E1083" s="662" t="s">
        <v>6134</v>
      </c>
      <c r="F1083" s="663" t="s">
        <v>6135</v>
      </c>
      <c r="G1083" s="662" t="s">
        <v>5375</v>
      </c>
      <c r="H1083" s="662" t="s">
        <v>5376</v>
      </c>
      <c r="I1083" s="664">
        <v>332.75</v>
      </c>
      <c r="J1083" s="664">
        <v>5</v>
      </c>
      <c r="K1083" s="665">
        <v>1663.75</v>
      </c>
    </row>
    <row r="1084" spans="1:11" ht="14.4" customHeight="1" x14ac:dyDescent="0.3">
      <c r="A1084" s="660" t="s">
        <v>579</v>
      </c>
      <c r="B1084" s="661" t="s">
        <v>580</v>
      </c>
      <c r="C1084" s="662" t="s">
        <v>596</v>
      </c>
      <c r="D1084" s="663" t="s">
        <v>2849</v>
      </c>
      <c r="E1084" s="662" t="s">
        <v>6146</v>
      </c>
      <c r="F1084" s="663" t="s">
        <v>6147</v>
      </c>
      <c r="G1084" s="662" t="s">
        <v>6089</v>
      </c>
      <c r="H1084" s="662" t="s">
        <v>6090</v>
      </c>
      <c r="I1084" s="664">
        <v>64.799999999999983</v>
      </c>
      <c r="J1084" s="664">
        <v>360</v>
      </c>
      <c r="K1084" s="665">
        <v>23328.899999999998</v>
      </c>
    </row>
    <row r="1085" spans="1:11" ht="14.4" customHeight="1" x14ac:dyDescent="0.3">
      <c r="A1085" s="660" t="s">
        <v>579</v>
      </c>
      <c r="B1085" s="661" t="s">
        <v>580</v>
      </c>
      <c r="C1085" s="662" t="s">
        <v>596</v>
      </c>
      <c r="D1085" s="663" t="s">
        <v>2849</v>
      </c>
      <c r="E1085" s="662" t="s">
        <v>6146</v>
      </c>
      <c r="F1085" s="663" t="s">
        <v>6147</v>
      </c>
      <c r="G1085" s="662" t="s">
        <v>6091</v>
      </c>
      <c r="H1085" s="662" t="s">
        <v>6092</v>
      </c>
      <c r="I1085" s="664">
        <v>9423</v>
      </c>
      <c r="J1085" s="664">
        <v>3</v>
      </c>
      <c r="K1085" s="665">
        <v>28269</v>
      </c>
    </row>
    <row r="1086" spans="1:11" ht="14.4" customHeight="1" x14ac:dyDescent="0.3">
      <c r="A1086" s="660" t="s">
        <v>579</v>
      </c>
      <c r="B1086" s="661" t="s">
        <v>580</v>
      </c>
      <c r="C1086" s="662" t="s">
        <v>596</v>
      </c>
      <c r="D1086" s="663" t="s">
        <v>2849</v>
      </c>
      <c r="E1086" s="662" t="s">
        <v>6146</v>
      </c>
      <c r="F1086" s="663" t="s">
        <v>6147</v>
      </c>
      <c r="G1086" s="662" t="s">
        <v>6091</v>
      </c>
      <c r="H1086" s="662" t="s">
        <v>6093</v>
      </c>
      <c r="I1086" s="664">
        <v>9423</v>
      </c>
      <c r="J1086" s="664">
        <v>4</v>
      </c>
      <c r="K1086" s="665">
        <v>37692</v>
      </c>
    </row>
    <row r="1087" spans="1:11" ht="14.4" customHeight="1" x14ac:dyDescent="0.3">
      <c r="A1087" s="660" t="s">
        <v>579</v>
      </c>
      <c r="B1087" s="661" t="s">
        <v>580</v>
      </c>
      <c r="C1087" s="662" t="s">
        <v>596</v>
      </c>
      <c r="D1087" s="663" t="s">
        <v>2849</v>
      </c>
      <c r="E1087" s="662" t="s">
        <v>6146</v>
      </c>
      <c r="F1087" s="663" t="s">
        <v>6147</v>
      </c>
      <c r="G1087" s="662" t="s">
        <v>6094</v>
      </c>
      <c r="H1087" s="662" t="s">
        <v>6095</v>
      </c>
      <c r="I1087" s="664">
        <v>6989.94</v>
      </c>
      <c r="J1087" s="664">
        <v>2</v>
      </c>
      <c r="K1087" s="665">
        <v>13979.88</v>
      </c>
    </row>
    <row r="1088" spans="1:11" ht="14.4" customHeight="1" x14ac:dyDescent="0.3">
      <c r="A1088" s="660" t="s">
        <v>579</v>
      </c>
      <c r="B1088" s="661" t="s">
        <v>580</v>
      </c>
      <c r="C1088" s="662" t="s">
        <v>596</v>
      </c>
      <c r="D1088" s="663" t="s">
        <v>2849</v>
      </c>
      <c r="E1088" s="662" t="s">
        <v>6146</v>
      </c>
      <c r="F1088" s="663" t="s">
        <v>6147</v>
      </c>
      <c r="G1088" s="662" t="s">
        <v>6094</v>
      </c>
      <c r="H1088" s="662" t="s">
        <v>6096</v>
      </c>
      <c r="I1088" s="664">
        <v>6989.9400000000005</v>
      </c>
      <c r="J1088" s="664">
        <v>7</v>
      </c>
      <c r="K1088" s="665">
        <v>48929.58</v>
      </c>
    </row>
    <row r="1089" spans="1:11" ht="14.4" customHeight="1" x14ac:dyDescent="0.3">
      <c r="A1089" s="660" t="s">
        <v>579</v>
      </c>
      <c r="B1089" s="661" t="s">
        <v>580</v>
      </c>
      <c r="C1089" s="662" t="s">
        <v>596</v>
      </c>
      <c r="D1089" s="663" t="s">
        <v>2849</v>
      </c>
      <c r="E1089" s="662" t="s">
        <v>6146</v>
      </c>
      <c r="F1089" s="663" t="s">
        <v>6147</v>
      </c>
      <c r="G1089" s="662" t="s">
        <v>6097</v>
      </c>
      <c r="H1089" s="662" t="s">
        <v>6098</v>
      </c>
      <c r="I1089" s="664">
        <v>27014.5</v>
      </c>
      <c r="J1089" s="664">
        <v>1</v>
      </c>
      <c r="K1089" s="665">
        <v>27014.5</v>
      </c>
    </row>
    <row r="1090" spans="1:11" ht="14.4" customHeight="1" x14ac:dyDescent="0.3">
      <c r="A1090" s="660" t="s">
        <v>579</v>
      </c>
      <c r="B1090" s="661" t="s">
        <v>580</v>
      </c>
      <c r="C1090" s="662" t="s">
        <v>596</v>
      </c>
      <c r="D1090" s="663" t="s">
        <v>2849</v>
      </c>
      <c r="E1090" s="662" t="s">
        <v>6146</v>
      </c>
      <c r="F1090" s="663" t="s">
        <v>6147</v>
      </c>
      <c r="G1090" s="662" t="s">
        <v>6099</v>
      </c>
      <c r="H1090" s="662" t="s">
        <v>6100</v>
      </c>
      <c r="I1090" s="664">
        <v>9851.3799999999992</v>
      </c>
      <c r="J1090" s="664">
        <v>3</v>
      </c>
      <c r="K1090" s="665">
        <v>29554.14</v>
      </c>
    </row>
    <row r="1091" spans="1:11" ht="14.4" customHeight="1" x14ac:dyDescent="0.3">
      <c r="A1091" s="660" t="s">
        <v>579</v>
      </c>
      <c r="B1091" s="661" t="s">
        <v>580</v>
      </c>
      <c r="C1091" s="662" t="s">
        <v>596</v>
      </c>
      <c r="D1091" s="663" t="s">
        <v>2849</v>
      </c>
      <c r="E1091" s="662" t="s">
        <v>6146</v>
      </c>
      <c r="F1091" s="663" t="s">
        <v>6147</v>
      </c>
      <c r="G1091" s="662" t="s">
        <v>6101</v>
      </c>
      <c r="H1091" s="662" t="s">
        <v>6102</v>
      </c>
      <c r="I1091" s="664">
        <v>9851.39</v>
      </c>
      <c r="J1091" s="664">
        <v>2</v>
      </c>
      <c r="K1091" s="665">
        <v>19702.78</v>
      </c>
    </row>
    <row r="1092" spans="1:11" ht="14.4" customHeight="1" x14ac:dyDescent="0.3">
      <c r="A1092" s="660" t="s">
        <v>579</v>
      </c>
      <c r="B1092" s="661" t="s">
        <v>580</v>
      </c>
      <c r="C1092" s="662" t="s">
        <v>596</v>
      </c>
      <c r="D1092" s="663" t="s">
        <v>2849</v>
      </c>
      <c r="E1092" s="662" t="s">
        <v>6146</v>
      </c>
      <c r="F1092" s="663" t="s">
        <v>6147</v>
      </c>
      <c r="G1092" s="662" t="s">
        <v>6103</v>
      </c>
      <c r="H1092" s="662" t="s">
        <v>6104</v>
      </c>
      <c r="I1092" s="664">
        <v>9851.39</v>
      </c>
      <c r="J1092" s="664">
        <v>2</v>
      </c>
      <c r="K1092" s="665">
        <v>19702.78</v>
      </c>
    </row>
    <row r="1093" spans="1:11" ht="14.4" customHeight="1" x14ac:dyDescent="0.3">
      <c r="A1093" s="660" t="s">
        <v>579</v>
      </c>
      <c r="B1093" s="661" t="s">
        <v>580</v>
      </c>
      <c r="C1093" s="662" t="s">
        <v>596</v>
      </c>
      <c r="D1093" s="663" t="s">
        <v>2849</v>
      </c>
      <c r="E1093" s="662" t="s">
        <v>6146</v>
      </c>
      <c r="F1093" s="663" t="s">
        <v>6147</v>
      </c>
      <c r="G1093" s="662" t="s">
        <v>6105</v>
      </c>
      <c r="H1093" s="662" t="s">
        <v>6106</v>
      </c>
      <c r="I1093" s="664">
        <v>9766</v>
      </c>
      <c r="J1093" s="664">
        <v>1</v>
      </c>
      <c r="K1093" s="665">
        <v>9766</v>
      </c>
    </row>
    <row r="1094" spans="1:11" ht="14.4" customHeight="1" x14ac:dyDescent="0.3">
      <c r="A1094" s="660" t="s">
        <v>579</v>
      </c>
      <c r="B1094" s="661" t="s">
        <v>580</v>
      </c>
      <c r="C1094" s="662" t="s">
        <v>596</v>
      </c>
      <c r="D1094" s="663" t="s">
        <v>2849</v>
      </c>
      <c r="E1094" s="662" t="s">
        <v>6146</v>
      </c>
      <c r="F1094" s="663" t="s">
        <v>6147</v>
      </c>
      <c r="G1094" s="662" t="s">
        <v>6105</v>
      </c>
      <c r="H1094" s="662" t="s">
        <v>6107</v>
      </c>
      <c r="I1094" s="664">
        <v>9765.9933333333338</v>
      </c>
      <c r="J1094" s="664">
        <v>3</v>
      </c>
      <c r="K1094" s="665">
        <v>29297.98</v>
      </c>
    </row>
    <row r="1095" spans="1:11" ht="14.4" customHeight="1" x14ac:dyDescent="0.3">
      <c r="A1095" s="660" t="s">
        <v>579</v>
      </c>
      <c r="B1095" s="661" t="s">
        <v>580</v>
      </c>
      <c r="C1095" s="662" t="s">
        <v>596</v>
      </c>
      <c r="D1095" s="663" t="s">
        <v>2849</v>
      </c>
      <c r="E1095" s="662" t="s">
        <v>6146</v>
      </c>
      <c r="F1095" s="663" t="s">
        <v>6147</v>
      </c>
      <c r="G1095" s="662" t="s">
        <v>6108</v>
      </c>
      <c r="H1095" s="662" t="s">
        <v>6109</v>
      </c>
      <c r="I1095" s="664">
        <v>9851.4</v>
      </c>
      <c r="J1095" s="664">
        <v>1</v>
      </c>
      <c r="K1095" s="665">
        <v>9851.4</v>
      </c>
    </row>
    <row r="1096" spans="1:11" ht="14.4" customHeight="1" x14ac:dyDescent="0.3">
      <c r="A1096" s="660" t="s">
        <v>579</v>
      </c>
      <c r="B1096" s="661" t="s">
        <v>580</v>
      </c>
      <c r="C1096" s="662" t="s">
        <v>596</v>
      </c>
      <c r="D1096" s="663" t="s">
        <v>2849</v>
      </c>
      <c r="E1096" s="662" t="s">
        <v>6146</v>
      </c>
      <c r="F1096" s="663" t="s">
        <v>6147</v>
      </c>
      <c r="G1096" s="662" t="s">
        <v>6110</v>
      </c>
      <c r="H1096" s="662" t="s">
        <v>6111</v>
      </c>
      <c r="I1096" s="664">
        <v>9851.39</v>
      </c>
      <c r="J1096" s="664">
        <v>1</v>
      </c>
      <c r="K1096" s="665">
        <v>9851.39</v>
      </c>
    </row>
    <row r="1097" spans="1:11" ht="14.4" customHeight="1" x14ac:dyDescent="0.3">
      <c r="A1097" s="660" t="s">
        <v>579</v>
      </c>
      <c r="B1097" s="661" t="s">
        <v>580</v>
      </c>
      <c r="C1097" s="662" t="s">
        <v>596</v>
      </c>
      <c r="D1097" s="663" t="s">
        <v>2849</v>
      </c>
      <c r="E1097" s="662" t="s">
        <v>6146</v>
      </c>
      <c r="F1097" s="663" t="s">
        <v>6147</v>
      </c>
      <c r="G1097" s="662" t="s">
        <v>6112</v>
      </c>
      <c r="H1097" s="662" t="s">
        <v>6113</v>
      </c>
      <c r="I1097" s="664">
        <v>9851.39</v>
      </c>
      <c r="J1097" s="664">
        <v>1</v>
      </c>
      <c r="K1097" s="665">
        <v>9851.39</v>
      </c>
    </row>
    <row r="1098" spans="1:11" ht="14.4" customHeight="1" x14ac:dyDescent="0.3">
      <c r="A1098" s="660" t="s">
        <v>579</v>
      </c>
      <c r="B1098" s="661" t="s">
        <v>580</v>
      </c>
      <c r="C1098" s="662" t="s">
        <v>596</v>
      </c>
      <c r="D1098" s="663" t="s">
        <v>2849</v>
      </c>
      <c r="E1098" s="662" t="s">
        <v>6146</v>
      </c>
      <c r="F1098" s="663" t="s">
        <v>6147</v>
      </c>
      <c r="G1098" s="662" t="s">
        <v>6114</v>
      </c>
      <c r="H1098" s="662" t="s">
        <v>6115</v>
      </c>
      <c r="I1098" s="664">
        <v>16500</v>
      </c>
      <c r="J1098" s="664">
        <v>1</v>
      </c>
      <c r="K1098" s="665">
        <v>16500</v>
      </c>
    </row>
    <row r="1099" spans="1:11" ht="14.4" customHeight="1" x14ac:dyDescent="0.3">
      <c r="A1099" s="660" t="s">
        <v>579</v>
      </c>
      <c r="B1099" s="661" t="s">
        <v>580</v>
      </c>
      <c r="C1099" s="662" t="s">
        <v>596</v>
      </c>
      <c r="D1099" s="663" t="s">
        <v>2849</v>
      </c>
      <c r="E1099" s="662" t="s">
        <v>6146</v>
      </c>
      <c r="F1099" s="663" t="s">
        <v>6147</v>
      </c>
      <c r="G1099" s="662" t="s">
        <v>6116</v>
      </c>
      <c r="H1099" s="662" t="s">
        <v>6117</v>
      </c>
      <c r="I1099" s="664">
        <v>9851.39</v>
      </c>
      <c r="J1099" s="664">
        <v>3</v>
      </c>
      <c r="K1099" s="665">
        <v>29554.17</v>
      </c>
    </row>
    <row r="1100" spans="1:11" ht="14.4" customHeight="1" x14ac:dyDescent="0.3">
      <c r="A1100" s="660" t="s">
        <v>579</v>
      </c>
      <c r="B1100" s="661" t="s">
        <v>580</v>
      </c>
      <c r="C1100" s="662" t="s">
        <v>596</v>
      </c>
      <c r="D1100" s="663" t="s">
        <v>2849</v>
      </c>
      <c r="E1100" s="662" t="s">
        <v>6146</v>
      </c>
      <c r="F1100" s="663" t="s">
        <v>6147</v>
      </c>
      <c r="G1100" s="662" t="s">
        <v>6118</v>
      </c>
      <c r="H1100" s="662" t="s">
        <v>6119</v>
      </c>
      <c r="I1100" s="664">
        <v>86792.8</v>
      </c>
      <c r="J1100" s="664">
        <v>1</v>
      </c>
      <c r="K1100" s="665">
        <v>86792.8</v>
      </c>
    </row>
    <row r="1101" spans="1:11" ht="14.4" customHeight="1" x14ac:dyDescent="0.3">
      <c r="A1101" s="660" t="s">
        <v>579</v>
      </c>
      <c r="B1101" s="661" t="s">
        <v>580</v>
      </c>
      <c r="C1101" s="662" t="s">
        <v>596</v>
      </c>
      <c r="D1101" s="663" t="s">
        <v>2849</v>
      </c>
      <c r="E1101" s="662" t="s">
        <v>6146</v>
      </c>
      <c r="F1101" s="663" t="s">
        <v>6147</v>
      </c>
      <c r="G1101" s="662" t="s">
        <v>6120</v>
      </c>
      <c r="H1101" s="662" t="s">
        <v>6121</v>
      </c>
      <c r="I1101" s="664">
        <v>52300</v>
      </c>
      <c r="J1101" s="664">
        <v>1</v>
      </c>
      <c r="K1101" s="665">
        <v>52300</v>
      </c>
    </row>
    <row r="1102" spans="1:11" ht="14.4" customHeight="1" x14ac:dyDescent="0.3">
      <c r="A1102" s="660" t="s">
        <v>579</v>
      </c>
      <c r="B1102" s="661" t="s">
        <v>580</v>
      </c>
      <c r="C1102" s="662" t="s">
        <v>596</v>
      </c>
      <c r="D1102" s="663" t="s">
        <v>2849</v>
      </c>
      <c r="E1102" s="662" t="s">
        <v>6146</v>
      </c>
      <c r="F1102" s="663" t="s">
        <v>6147</v>
      </c>
      <c r="G1102" s="662" t="s">
        <v>6122</v>
      </c>
      <c r="H1102" s="662" t="s">
        <v>6123</v>
      </c>
      <c r="I1102" s="664">
        <v>6928.98</v>
      </c>
      <c r="J1102" s="664">
        <v>1</v>
      </c>
      <c r="K1102" s="665">
        <v>6928.98</v>
      </c>
    </row>
    <row r="1103" spans="1:11" ht="14.4" customHeight="1" x14ac:dyDescent="0.3">
      <c r="A1103" s="660" t="s">
        <v>579</v>
      </c>
      <c r="B1103" s="661" t="s">
        <v>580</v>
      </c>
      <c r="C1103" s="662" t="s">
        <v>4559</v>
      </c>
      <c r="D1103" s="663" t="s">
        <v>6148</v>
      </c>
      <c r="E1103" s="662" t="s">
        <v>6126</v>
      </c>
      <c r="F1103" s="663" t="s">
        <v>6127</v>
      </c>
      <c r="G1103" s="662" t="s">
        <v>5628</v>
      </c>
      <c r="H1103" s="662" t="s">
        <v>5629</v>
      </c>
      <c r="I1103" s="664">
        <v>14290.1</v>
      </c>
      <c r="J1103" s="664">
        <v>2</v>
      </c>
      <c r="K1103" s="665">
        <v>28580.2</v>
      </c>
    </row>
    <row r="1104" spans="1:11" ht="14.4" customHeight="1" x14ac:dyDescent="0.3">
      <c r="A1104" s="660" t="s">
        <v>579</v>
      </c>
      <c r="B1104" s="661" t="s">
        <v>580</v>
      </c>
      <c r="C1104" s="662" t="s">
        <v>4559</v>
      </c>
      <c r="D1104" s="663" t="s">
        <v>6148</v>
      </c>
      <c r="E1104" s="662" t="s">
        <v>6126</v>
      </c>
      <c r="F1104" s="663" t="s">
        <v>6127</v>
      </c>
      <c r="G1104" s="662" t="s">
        <v>5630</v>
      </c>
      <c r="H1104" s="662" t="s">
        <v>5631</v>
      </c>
      <c r="I1104" s="664">
        <v>11794.48</v>
      </c>
      <c r="J1104" s="664">
        <v>1</v>
      </c>
      <c r="K1104" s="665">
        <v>11794.48</v>
      </c>
    </row>
    <row r="1105" spans="1:11" ht="14.4" customHeight="1" x14ac:dyDescent="0.3">
      <c r="A1105" s="660" t="s">
        <v>579</v>
      </c>
      <c r="B1105" s="661" t="s">
        <v>580</v>
      </c>
      <c r="C1105" s="662" t="s">
        <v>4559</v>
      </c>
      <c r="D1105" s="663" t="s">
        <v>6148</v>
      </c>
      <c r="E1105" s="662" t="s">
        <v>6126</v>
      </c>
      <c r="F1105" s="663" t="s">
        <v>6127</v>
      </c>
      <c r="G1105" s="662" t="s">
        <v>5638</v>
      </c>
      <c r="H1105" s="662" t="s">
        <v>5639</v>
      </c>
      <c r="I1105" s="664">
        <v>11794.48</v>
      </c>
      <c r="J1105" s="664">
        <v>2</v>
      </c>
      <c r="K1105" s="665">
        <v>23588.959999999999</v>
      </c>
    </row>
    <row r="1106" spans="1:11" ht="14.4" customHeight="1" x14ac:dyDescent="0.3">
      <c r="A1106" s="660" t="s">
        <v>579</v>
      </c>
      <c r="B1106" s="661" t="s">
        <v>580</v>
      </c>
      <c r="C1106" s="662" t="s">
        <v>4559</v>
      </c>
      <c r="D1106" s="663" t="s">
        <v>6148</v>
      </c>
      <c r="E1106" s="662" t="s">
        <v>6126</v>
      </c>
      <c r="F1106" s="663" t="s">
        <v>6127</v>
      </c>
      <c r="G1106" s="662" t="s">
        <v>5648</v>
      </c>
      <c r="H1106" s="662" t="s">
        <v>5649</v>
      </c>
      <c r="I1106" s="664">
        <v>53291.526666666672</v>
      </c>
      <c r="J1106" s="664">
        <v>3</v>
      </c>
      <c r="K1106" s="665">
        <v>159874.58000000002</v>
      </c>
    </row>
    <row r="1107" spans="1:11" ht="14.4" customHeight="1" x14ac:dyDescent="0.3">
      <c r="A1107" s="660" t="s">
        <v>579</v>
      </c>
      <c r="B1107" s="661" t="s">
        <v>580</v>
      </c>
      <c r="C1107" s="662" t="s">
        <v>4559</v>
      </c>
      <c r="D1107" s="663" t="s">
        <v>6148</v>
      </c>
      <c r="E1107" s="662" t="s">
        <v>6126</v>
      </c>
      <c r="F1107" s="663" t="s">
        <v>6127</v>
      </c>
      <c r="G1107" s="662" t="s">
        <v>5652</v>
      </c>
      <c r="H1107" s="662" t="s">
        <v>5653</v>
      </c>
      <c r="I1107" s="664">
        <v>14290.1</v>
      </c>
      <c r="J1107" s="664">
        <v>1</v>
      </c>
      <c r="K1107" s="665">
        <v>14290.1</v>
      </c>
    </row>
    <row r="1108" spans="1:11" ht="14.4" customHeight="1" thickBot="1" x14ac:dyDescent="0.35">
      <c r="A1108" s="666" t="s">
        <v>579</v>
      </c>
      <c r="B1108" s="667" t="s">
        <v>580</v>
      </c>
      <c r="C1108" s="668" t="s">
        <v>4559</v>
      </c>
      <c r="D1108" s="669" t="s">
        <v>6148</v>
      </c>
      <c r="E1108" s="668" t="s">
        <v>6126</v>
      </c>
      <c r="F1108" s="669" t="s">
        <v>6127</v>
      </c>
      <c r="G1108" s="668" t="s">
        <v>5668</v>
      </c>
      <c r="H1108" s="668" t="s">
        <v>5669</v>
      </c>
      <c r="I1108" s="670">
        <v>11794.48</v>
      </c>
      <c r="J1108" s="670">
        <v>1</v>
      </c>
      <c r="K1108" s="671">
        <v>11794.48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95.7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61.3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4.0999999999999996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6.2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1</v>
      </c>
      <c r="AG6" s="765">
        <f xml:space="preserve">
TRUNC(IF($A$4&lt;=12,SUMIFS('ON Data'!AM:AM,'ON Data'!$D:$D,$A$4,'ON Data'!$E:$E,1),SUMIFS('ON Data'!AM:AM,'ON Data'!$E:$E,1)/'ON Data'!$D$3),1)</f>
        <v>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148839.44999999998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32888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92459.14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6507.5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3324.75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8523.06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1705</v>
      </c>
      <c r="AG11" s="768">
        <f xml:space="preserve">
IF($A$4&lt;=12,SUMIFS('ON Data'!AM:AM,'ON Data'!$D:$D,$A$4,'ON Data'!$E:$E,2),SUMIFS('ON Data'!AM:AM,'ON Data'!$E:$E,2))</f>
        <v>3432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264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259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5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4415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591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3519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64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221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57851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38969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9882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9000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4558805</v>
      </c>
      <c r="C18" s="411">
        <f t="shared" ref="C18" si="0" xml:space="preserve">
C19-C16-C17</f>
        <v>0</v>
      </c>
      <c r="D18" s="412">
        <f t="shared" ref="D18:AG18" si="1" xml:space="preserve">
D19-D16-D17</f>
        <v>2830144</v>
      </c>
      <c r="E18" s="412">
        <f t="shared" si="1"/>
        <v>0</v>
      </c>
      <c r="F18" s="412">
        <f t="shared" si="1"/>
        <v>1484401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56159</v>
      </c>
      <c r="Y18" s="412">
        <f t="shared" si="1"/>
        <v>0</v>
      </c>
      <c r="Z18" s="412">
        <f t="shared" si="1"/>
        <v>35783</v>
      </c>
      <c r="AA18" s="412">
        <f t="shared" si="1"/>
        <v>0</v>
      </c>
      <c r="AB18" s="412">
        <f t="shared" si="1"/>
        <v>0</v>
      </c>
      <c r="AC18" s="412">
        <f t="shared" si="1"/>
        <v>90465</v>
      </c>
      <c r="AD18" s="412">
        <f t="shared" si="1"/>
        <v>0</v>
      </c>
      <c r="AE18" s="412">
        <f t="shared" si="1"/>
        <v>0</v>
      </c>
      <c r="AF18" s="412">
        <f t="shared" si="1"/>
        <v>20971</v>
      </c>
      <c r="AG18" s="768">
        <f t="shared" si="1"/>
        <v>40882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4616656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2869113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1494283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56159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35783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90465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29971</v>
      </c>
      <c r="AG19" s="771">
        <f xml:space="preserve">
IF($A$4&lt;=12,SUMIFS('ON Data'!AM:AM,'ON Data'!$D:$D,$A$4,'ON Data'!$E:$E,9),SUMIFS('ON Data'!AM:AM,'ON Data'!$E:$E,9))</f>
        <v>40882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46458060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22232833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20787840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869646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457169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1074873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503582</v>
      </c>
      <c r="AG20" s="772">
        <f xml:space="preserve">
IF($A$4&lt;=12,SUMIFS('ON Data'!AM:AM,'ON Data'!$D:$D,$A$4,'ON Data'!$E:$E,6),SUMIFS('ON Data'!AM:AM,'ON Data'!$E:$E,6))</f>
        <v>532117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46458060</v>
      </c>
      <c r="C23" s="414">
        <f t="shared" ref="C23:AG23" si="3" xml:space="preserve">
IF(C21="","",C20-C21)</f>
        <v>0</v>
      </c>
      <c r="D23" s="415">
        <f t="shared" si="3"/>
        <v>22232833</v>
      </c>
      <c r="E23" s="415">
        <f t="shared" si="3"/>
        <v>0</v>
      </c>
      <c r="F23" s="415">
        <f t="shared" si="3"/>
        <v>20787840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869646</v>
      </c>
      <c r="Y23" s="415">
        <f t="shared" si="3"/>
        <v>0</v>
      </c>
      <c r="Z23" s="415">
        <f t="shared" si="3"/>
        <v>457169</v>
      </c>
      <c r="AA23" s="415">
        <f t="shared" si="3"/>
        <v>0</v>
      </c>
      <c r="AB23" s="415">
        <f t="shared" si="3"/>
        <v>0</v>
      </c>
      <c r="AC23" s="415">
        <f t="shared" si="3"/>
        <v>1074873</v>
      </c>
      <c r="AD23" s="415">
        <f t="shared" si="3"/>
        <v>0</v>
      </c>
      <c r="AE23" s="415">
        <f t="shared" si="3"/>
        <v>0</v>
      </c>
      <c r="AF23" s="415">
        <f t="shared" si="3"/>
        <v>503582</v>
      </c>
      <c r="AG23" s="769">
        <f t="shared" si="3"/>
        <v>532117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65203</v>
      </c>
      <c r="C25" s="780">
        <f xml:space="preserve">
IF($A$4&lt;=12,SUMIFS('ON Data'!H:H,'ON Data'!$D:$D,$A$4,'ON Data'!$E:$E,10),SUMIFS('ON Data'!H:H,'ON Data'!$E:$E,10))</f>
        <v>2500</v>
      </c>
      <c r="D25" s="755"/>
      <c r="E25" s="756"/>
      <c r="F25" s="756">
        <f xml:space="preserve">
IF($A$4&lt;=12,SUMIFS('ON Data'!K:K,'ON Data'!$D:$D,$A$4,'ON Data'!$E:$E,10),SUMIFS('ON Data'!K:K,'ON Data'!$E:$E,10))</f>
        <v>62703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88748.000000000015</v>
      </c>
      <c r="C26" s="780">
        <f xml:space="preserve">
IF($A$4&lt;=12,SUMIFS('ON Data'!H:H,'ON Data'!$D:$D,$A$4,'ON Data'!$E:$E,11),SUMIFS('ON Data'!H:H,'ON Data'!$E:$E,11))</f>
        <v>64914.666666666679</v>
      </c>
      <c r="D26" s="755"/>
      <c r="E26" s="756"/>
      <c r="F26" s="757">
        <f xml:space="preserve">
IF($A$4&lt;=12,SUMIFS('ON Data'!K:K,'ON Data'!$D:$D,$A$4,'ON Data'!$E:$E,11),SUMIFS('ON Data'!K:K,'ON Data'!$E:$E,11))</f>
        <v>23833.333333333336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0.73469824672105277</v>
      </c>
      <c r="C27" s="781">
        <f xml:space="preserve">
IF(C26=0,0,C25/C26)</f>
        <v>3.8512097933697566E-2</v>
      </c>
      <c r="D27" s="758"/>
      <c r="E27" s="759"/>
      <c r="F27" s="759">
        <f xml:space="preserve">
IF(F26=0,0,F25/F26)</f>
        <v>2.6308951048951048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23545.000000000015</v>
      </c>
      <c r="C28" s="782">
        <f xml:space="preserve">
C26-C25</f>
        <v>62414.666666666679</v>
      </c>
      <c r="D28" s="760"/>
      <c r="E28" s="761"/>
      <c r="F28" s="761">
        <f xml:space="preserve">
F26-F25</f>
        <v>-38869.666666666664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6150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11</v>
      </c>
      <c r="F3" s="380">
        <f>SUMIF($E5:$E1048576,"&lt;10",F5:F1048576)</f>
        <v>51287138.700000003</v>
      </c>
      <c r="G3" s="380">
        <f t="shared" ref="G3:AN3" si="0">SUMIF($E5:$E1048576,"&lt;10",G5:G1048576)</f>
        <v>0</v>
      </c>
      <c r="H3" s="380">
        <f t="shared" si="0"/>
        <v>25174603</v>
      </c>
      <c r="I3" s="380">
        <f t="shared" si="0"/>
        <v>0</v>
      </c>
      <c r="J3" s="380">
        <f t="shared" si="0"/>
        <v>0</v>
      </c>
      <c r="K3" s="380">
        <f t="shared" si="0"/>
        <v>22388916.889999997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932378.5</v>
      </c>
      <c r="AD3" s="380">
        <f t="shared" si="0"/>
        <v>0</v>
      </c>
      <c r="AE3" s="380">
        <f t="shared" si="0"/>
        <v>496298.75</v>
      </c>
      <c r="AF3" s="380">
        <f t="shared" si="0"/>
        <v>0</v>
      </c>
      <c r="AG3" s="380">
        <f t="shared" si="0"/>
        <v>0</v>
      </c>
      <c r="AH3" s="380">
        <f t="shared" si="0"/>
        <v>1173998.56</v>
      </c>
      <c r="AI3" s="380">
        <f t="shared" si="0"/>
        <v>0</v>
      </c>
      <c r="AJ3" s="380">
        <f t="shared" si="0"/>
        <v>0</v>
      </c>
      <c r="AK3" s="380">
        <f t="shared" si="0"/>
        <v>544490</v>
      </c>
      <c r="AL3" s="380">
        <f t="shared" si="0"/>
        <v>0</v>
      </c>
      <c r="AM3" s="380">
        <f t="shared" si="0"/>
        <v>576453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50</v>
      </c>
      <c r="D5" s="379">
        <v>1</v>
      </c>
      <c r="E5" s="379">
        <v>1</v>
      </c>
      <c r="F5" s="379">
        <v>96</v>
      </c>
      <c r="G5" s="379">
        <v>0</v>
      </c>
      <c r="H5" s="379">
        <v>19</v>
      </c>
      <c r="I5" s="379">
        <v>0</v>
      </c>
      <c r="J5" s="379">
        <v>0</v>
      </c>
      <c r="K5" s="379">
        <v>62.25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2</v>
      </c>
      <c r="AF5" s="379">
        <v>0</v>
      </c>
      <c r="AG5" s="379">
        <v>0</v>
      </c>
      <c r="AH5" s="379">
        <v>5.75</v>
      </c>
      <c r="AI5" s="379">
        <v>0</v>
      </c>
      <c r="AJ5" s="379">
        <v>0</v>
      </c>
      <c r="AK5" s="379">
        <v>1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50</v>
      </c>
      <c r="D6" s="379">
        <v>1</v>
      </c>
      <c r="E6" s="379">
        <v>2</v>
      </c>
      <c r="F6" s="379">
        <v>15502.06</v>
      </c>
      <c r="G6" s="379">
        <v>0</v>
      </c>
      <c r="H6" s="379">
        <v>3312</v>
      </c>
      <c r="I6" s="379">
        <v>0</v>
      </c>
      <c r="J6" s="379">
        <v>0</v>
      </c>
      <c r="K6" s="379">
        <v>9723.75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310</v>
      </c>
      <c r="AF6" s="379">
        <v>0</v>
      </c>
      <c r="AG6" s="379">
        <v>0</v>
      </c>
      <c r="AH6" s="379">
        <v>951.31</v>
      </c>
      <c r="AI6" s="379">
        <v>0</v>
      </c>
      <c r="AJ6" s="379">
        <v>0</v>
      </c>
      <c r="AK6" s="379">
        <v>155</v>
      </c>
      <c r="AL6" s="379">
        <v>0</v>
      </c>
      <c r="AM6" s="379">
        <v>360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50</v>
      </c>
      <c r="D7" s="379">
        <v>1</v>
      </c>
      <c r="E7" s="379">
        <v>3</v>
      </c>
      <c r="F7" s="379">
        <v>7</v>
      </c>
      <c r="G7" s="379">
        <v>0</v>
      </c>
      <c r="H7" s="379">
        <v>0</v>
      </c>
      <c r="I7" s="379">
        <v>0</v>
      </c>
      <c r="J7" s="379">
        <v>0</v>
      </c>
      <c r="K7" s="379">
        <v>2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5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50</v>
      </c>
      <c r="D8" s="379">
        <v>1</v>
      </c>
      <c r="E8" s="379">
        <v>4</v>
      </c>
      <c r="F8" s="379">
        <v>366</v>
      </c>
      <c r="G8" s="379">
        <v>0</v>
      </c>
      <c r="H8" s="379">
        <v>48</v>
      </c>
      <c r="I8" s="379">
        <v>0</v>
      </c>
      <c r="J8" s="379">
        <v>0</v>
      </c>
      <c r="K8" s="379">
        <v>271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47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50</v>
      </c>
      <c r="D9" s="379">
        <v>1</v>
      </c>
      <c r="E9" s="379">
        <v>6</v>
      </c>
      <c r="F9" s="379">
        <v>4042691</v>
      </c>
      <c r="G9" s="379">
        <v>0</v>
      </c>
      <c r="H9" s="379">
        <v>1962896</v>
      </c>
      <c r="I9" s="379">
        <v>0</v>
      </c>
      <c r="J9" s="379">
        <v>0</v>
      </c>
      <c r="K9" s="379">
        <v>1776636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70284</v>
      </c>
      <c r="AD9" s="379">
        <v>0</v>
      </c>
      <c r="AE9" s="379">
        <v>38984</v>
      </c>
      <c r="AF9" s="379">
        <v>0</v>
      </c>
      <c r="AG9" s="379">
        <v>0</v>
      </c>
      <c r="AH9" s="379">
        <v>98237</v>
      </c>
      <c r="AI9" s="379">
        <v>0</v>
      </c>
      <c r="AJ9" s="379">
        <v>0</v>
      </c>
      <c r="AK9" s="379">
        <v>51316</v>
      </c>
      <c r="AL9" s="379">
        <v>0</v>
      </c>
      <c r="AM9" s="379">
        <v>44338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50</v>
      </c>
      <c r="D10" s="379">
        <v>1</v>
      </c>
      <c r="E10" s="379">
        <v>9</v>
      </c>
      <c r="F10" s="379">
        <v>215300</v>
      </c>
      <c r="G10" s="379">
        <v>0</v>
      </c>
      <c r="H10" s="379">
        <v>200000</v>
      </c>
      <c r="I10" s="379">
        <v>0</v>
      </c>
      <c r="J10" s="379">
        <v>0</v>
      </c>
      <c r="K10" s="379">
        <v>13500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1800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50</v>
      </c>
      <c r="D11" s="379">
        <v>1</v>
      </c>
      <c r="E11" s="379">
        <v>10</v>
      </c>
      <c r="F11" s="379">
        <v>9000</v>
      </c>
      <c r="G11" s="379">
        <v>0</v>
      </c>
      <c r="H11" s="379">
        <v>0</v>
      </c>
      <c r="I11" s="379">
        <v>0</v>
      </c>
      <c r="J11" s="379">
        <v>0</v>
      </c>
      <c r="K11" s="379">
        <v>9000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50</v>
      </c>
      <c r="D12" s="379">
        <v>1</v>
      </c>
      <c r="E12" s="379">
        <v>11</v>
      </c>
      <c r="F12" s="379">
        <v>8068</v>
      </c>
      <c r="G12" s="379">
        <v>0</v>
      </c>
      <c r="H12" s="379">
        <v>5901.333333333333</v>
      </c>
      <c r="I12" s="379">
        <v>0</v>
      </c>
      <c r="J12" s="379">
        <v>0</v>
      </c>
      <c r="K12" s="379">
        <v>2166.6666666666665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50</v>
      </c>
      <c r="D13" s="379">
        <v>2</v>
      </c>
      <c r="E13" s="379">
        <v>1</v>
      </c>
      <c r="F13" s="379">
        <v>95.25</v>
      </c>
      <c r="G13" s="379">
        <v>0</v>
      </c>
      <c r="H13" s="379">
        <v>19</v>
      </c>
      <c r="I13" s="379">
        <v>0</v>
      </c>
      <c r="J13" s="379">
        <v>0</v>
      </c>
      <c r="K13" s="379">
        <v>61.5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4</v>
      </c>
      <c r="AD13" s="379">
        <v>0</v>
      </c>
      <c r="AE13" s="379">
        <v>2</v>
      </c>
      <c r="AF13" s="379">
        <v>0</v>
      </c>
      <c r="AG13" s="379">
        <v>0</v>
      </c>
      <c r="AH13" s="379">
        <v>5.75</v>
      </c>
      <c r="AI13" s="379">
        <v>0</v>
      </c>
      <c r="AJ13" s="379">
        <v>0</v>
      </c>
      <c r="AK13" s="379">
        <v>1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50</v>
      </c>
      <c r="D14" s="379">
        <v>2</v>
      </c>
      <c r="E14" s="379">
        <v>2</v>
      </c>
      <c r="F14" s="379">
        <v>12635.25</v>
      </c>
      <c r="G14" s="379">
        <v>0</v>
      </c>
      <c r="H14" s="379">
        <v>2808</v>
      </c>
      <c r="I14" s="379">
        <v>0</v>
      </c>
      <c r="J14" s="379">
        <v>0</v>
      </c>
      <c r="K14" s="379">
        <v>7915.5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600</v>
      </c>
      <c r="AD14" s="379">
        <v>0</v>
      </c>
      <c r="AE14" s="379">
        <v>310</v>
      </c>
      <c r="AF14" s="379">
        <v>0</v>
      </c>
      <c r="AG14" s="379">
        <v>0</v>
      </c>
      <c r="AH14" s="379">
        <v>534.75</v>
      </c>
      <c r="AI14" s="379">
        <v>0</v>
      </c>
      <c r="AJ14" s="379">
        <v>0</v>
      </c>
      <c r="AK14" s="379">
        <v>155</v>
      </c>
      <c r="AL14" s="379">
        <v>0</v>
      </c>
      <c r="AM14" s="379">
        <v>312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50</v>
      </c>
      <c r="D15" s="379">
        <v>2</v>
      </c>
      <c r="E15" s="379">
        <v>3</v>
      </c>
      <c r="F15" s="379">
        <v>25</v>
      </c>
      <c r="G15" s="379">
        <v>0</v>
      </c>
      <c r="H15" s="379">
        <v>0</v>
      </c>
      <c r="I15" s="379">
        <v>0</v>
      </c>
      <c r="J15" s="379">
        <v>0</v>
      </c>
      <c r="K15" s="379">
        <v>25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50</v>
      </c>
      <c r="D16" s="379">
        <v>2</v>
      </c>
      <c r="E16" s="379">
        <v>4</v>
      </c>
      <c r="F16" s="379">
        <v>342</v>
      </c>
      <c r="G16" s="379">
        <v>0</v>
      </c>
      <c r="H16" s="379">
        <v>38</v>
      </c>
      <c r="I16" s="379">
        <v>0</v>
      </c>
      <c r="J16" s="379">
        <v>0</v>
      </c>
      <c r="K16" s="379">
        <v>288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10</v>
      </c>
      <c r="AI16" s="379">
        <v>0</v>
      </c>
      <c r="AJ16" s="379">
        <v>0</v>
      </c>
      <c r="AK16" s="379">
        <v>6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50</v>
      </c>
      <c r="D17" s="379">
        <v>2</v>
      </c>
      <c r="E17" s="379">
        <v>6</v>
      </c>
      <c r="F17" s="379">
        <v>3770325</v>
      </c>
      <c r="G17" s="379">
        <v>0</v>
      </c>
      <c r="H17" s="379">
        <v>1749395</v>
      </c>
      <c r="I17" s="379">
        <v>0</v>
      </c>
      <c r="J17" s="379">
        <v>0</v>
      </c>
      <c r="K17" s="379">
        <v>1740252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70649</v>
      </c>
      <c r="AD17" s="379">
        <v>0</v>
      </c>
      <c r="AE17" s="379">
        <v>40570</v>
      </c>
      <c r="AF17" s="379">
        <v>0</v>
      </c>
      <c r="AG17" s="379">
        <v>0</v>
      </c>
      <c r="AH17" s="379">
        <v>85630</v>
      </c>
      <c r="AI17" s="379">
        <v>0</v>
      </c>
      <c r="AJ17" s="379">
        <v>0</v>
      </c>
      <c r="AK17" s="379">
        <v>39628</v>
      </c>
      <c r="AL17" s="379">
        <v>0</v>
      </c>
      <c r="AM17" s="379">
        <v>44201</v>
      </c>
      <c r="AN17" s="379">
        <v>0</v>
      </c>
    </row>
    <row r="18" spans="3:40" x14ac:dyDescent="0.3">
      <c r="C18" s="379">
        <v>50</v>
      </c>
      <c r="D18" s="379">
        <v>2</v>
      </c>
      <c r="E18" s="379">
        <v>9</v>
      </c>
      <c r="F18" s="379">
        <v>14616</v>
      </c>
      <c r="G18" s="379">
        <v>0</v>
      </c>
      <c r="H18" s="379">
        <v>0</v>
      </c>
      <c r="I18" s="379">
        <v>0</v>
      </c>
      <c r="J18" s="379">
        <v>0</v>
      </c>
      <c r="K18" s="379">
        <v>8716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900</v>
      </c>
      <c r="AD18" s="379">
        <v>0</v>
      </c>
      <c r="AE18" s="379">
        <v>2000</v>
      </c>
      <c r="AF18" s="379">
        <v>0</v>
      </c>
      <c r="AG18" s="379">
        <v>0</v>
      </c>
      <c r="AH18" s="379">
        <v>3000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50</v>
      </c>
      <c r="D19" s="379">
        <v>2</v>
      </c>
      <c r="E19" s="379">
        <v>10</v>
      </c>
      <c r="F19" s="379">
        <v>12360</v>
      </c>
      <c r="G19" s="379">
        <v>0</v>
      </c>
      <c r="H19" s="379">
        <v>2400</v>
      </c>
      <c r="I19" s="379">
        <v>0</v>
      </c>
      <c r="J19" s="379">
        <v>0</v>
      </c>
      <c r="K19" s="379">
        <v>9960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50</v>
      </c>
      <c r="D20" s="379">
        <v>2</v>
      </c>
      <c r="E20" s="379">
        <v>11</v>
      </c>
      <c r="F20" s="379">
        <v>8068</v>
      </c>
      <c r="G20" s="379">
        <v>0</v>
      </c>
      <c r="H20" s="379">
        <v>5901.333333333333</v>
      </c>
      <c r="I20" s="379">
        <v>0</v>
      </c>
      <c r="J20" s="379">
        <v>0</v>
      </c>
      <c r="K20" s="379">
        <v>2166.6666666666665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50</v>
      </c>
      <c r="D21" s="379">
        <v>3</v>
      </c>
      <c r="E21" s="379">
        <v>1</v>
      </c>
      <c r="F21" s="379">
        <v>95.5</v>
      </c>
      <c r="G21" s="379">
        <v>0</v>
      </c>
      <c r="H21" s="379">
        <v>19</v>
      </c>
      <c r="I21" s="379">
        <v>0</v>
      </c>
      <c r="J21" s="379">
        <v>0</v>
      </c>
      <c r="K21" s="379">
        <v>60.75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4</v>
      </c>
      <c r="AD21" s="379">
        <v>0</v>
      </c>
      <c r="AE21" s="379">
        <v>2</v>
      </c>
      <c r="AF21" s="379">
        <v>0</v>
      </c>
      <c r="AG21" s="379">
        <v>0</v>
      </c>
      <c r="AH21" s="379">
        <v>6.75</v>
      </c>
      <c r="AI21" s="379">
        <v>0</v>
      </c>
      <c r="AJ21" s="379">
        <v>0</v>
      </c>
      <c r="AK21" s="379">
        <v>1</v>
      </c>
      <c r="AL21" s="379">
        <v>0</v>
      </c>
      <c r="AM21" s="379">
        <v>2</v>
      </c>
      <c r="AN21" s="379">
        <v>0</v>
      </c>
    </row>
    <row r="22" spans="3:40" x14ac:dyDescent="0.3">
      <c r="C22" s="379">
        <v>50</v>
      </c>
      <c r="D22" s="379">
        <v>3</v>
      </c>
      <c r="E22" s="379">
        <v>2</v>
      </c>
      <c r="F22" s="379">
        <v>14211.38</v>
      </c>
      <c r="G22" s="379">
        <v>0</v>
      </c>
      <c r="H22" s="379">
        <v>3128</v>
      </c>
      <c r="I22" s="379">
        <v>0</v>
      </c>
      <c r="J22" s="379">
        <v>0</v>
      </c>
      <c r="K22" s="379">
        <v>8752.1299999999992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592.5</v>
      </c>
      <c r="AD22" s="379">
        <v>0</v>
      </c>
      <c r="AE22" s="379">
        <v>302.25</v>
      </c>
      <c r="AF22" s="379">
        <v>0</v>
      </c>
      <c r="AG22" s="379">
        <v>0</v>
      </c>
      <c r="AH22" s="379">
        <v>937.75</v>
      </c>
      <c r="AI22" s="379">
        <v>0</v>
      </c>
      <c r="AJ22" s="379">
        <v>0</v>
      </c>
      <c r="AK22" s="379">
        <v>162.75</v>
      </c>
      <c r="AL22" s="379">
        <v>0</v>
      </c>
      <c r="AM22" s="379">
        <v>336</v>
      </c>
      <c r="AN22" s="379">
        <v>0</v>
      </c>
    </row>
    <row r="23" spans="3:40" x14ac:dyDescent="0.3">
      <c r="C23" s="379">
        <v>50</v>
      </c>
      <c r="D23" s="379">
        <v>3</v>
      </c>
      <c r="E23" s="379">
        <v>3</v>
      </c>
      <c r="F23" s="379">
        <v>30</v>
      </c>
      <c r="G23" s="379">
        <v>0</v>
      </c>
      <c r="H23" s="379">
        <v>0</v>
      </c>
      <c r="I23" s="379">
        <v>0</v>
      </c>
      <c r="J23" s="379">
        <v>0</v>
      </c>
      <c r="K23" s="379">
        <v>30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50</v>
      </c>
      <c r="D24" s="379">
        <v>3</v>
      </c>
      <c r="E24" s="379">
        <v>4</v>
      </c>
      <c r="F24" s="379">
        <v>373</v>
      </c>
      <c r="G24" s="379">
        <v>0</v>
      </c>
      <c r="H24" s="379">
        <v>39</v>
      </c>
      <c r="I24" s="379">
        <v>0</v>
      </c>
      <c r="J24" s="379">
        <v>0</v>
      </c>
      <c r="K24" s="379">
        <v>315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19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50</v>
      </c>
      <c r="D25" s="379">
        <v>3</v>
      </c>
      <c r="E25" s="379">
        <v>6</v>
      </c>
      <c r="F25" s="379">
        <v>3900863</v>
      </c>
      <c r="G25" s="379">
        <v>0</v>
      </c>
      <c r="H25" s="379">
        <v>1821235</v>
      </c>
      <c r="I25" s="379">
        <v>0</v>
      </c>
      <c r="J25" s="379">
        <v>0</v>
      </c>
      <c r="K25" s="379">
        <v>1781890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71520</v>
      </c>
      <c r="AD25" s="379">
        <v>0</v>
      </c>
      <c r="AE25" s="379">
        <v>38450</v>
      </c>
      <c r="AF25" s="379">
        <v>0</v>
      </c>
      <c r="AG25" s="379">
        <v>0</v>
      </c>
      <c r="AH25" s="379">
        <v>100748</v>
      </c>
      <c r="AI25" s="379">
        <v>0</v>
      </c>
      <c r="AJ25" s="379">
        <v>0</v>
      </c>
      <c r="AK25" s="379">
        <v>42830</v>
      </c>
      <c r="AL25" s="379">
        <v>0</v>
      </c>
      <c r="AM25" s="379">
        <v>44190</v>
      </c>
      <c r="AN25" s="379">
        <v>0</v>
      </c>
    </row>
    <row r="26" spans="3:40" x14ac:dyDescent="0.3">
      <c r="C26" s="379">
        <v>50</v>
      </c>
      <c r="D26" s="379">
        <v>3</v>
      </c>
      <c r="E26" s="379">
        <v>9</v>
      </c>
      <c r="F26" s="379">
        <v>80867</v>
      </c>
      <c r="G26" s="379">
        <v>0</v>
      </c>
      <c r="H26" s="379">
        <v>49801</v>
      </c>
      <c r="I26" s="379">
        <v>0</v>
      </c>
      <c r="J26" s="379">
        <v>0</v>
      </c>
      <c r="K26" s="379">
        <v>31066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50</v>
      </c>
      <c r="D27" s="379">
        <v>3</v>
      </c>
      <c r="E27" s="379">
        <v>10</v>
      </c>
      <c r="F27" s="379">
        <v>16200</v>
      </c>
      <c r="G27" s="379">
        <v>0</v>
      </c>
      <c r="H27" s="379">
        <v>100</v>
      </c>
      <c r="I27" s="379">
        <v>0</v>
      </c>
      <c r="J27" s="379">
        <v>0</v>
      </c>
      <c r="K27" s="379">
        <v>16100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50</v>
      </c>
      <c r="D28" s="379">
        <v>3</v>
      </c>
      <c r="E28" s="379">
        <v>11</v>
      </c>
      <c r="F28" s="379">
        <v>8068</v>
      </c>
      <c r="G28" s="379">
        <v>0</v>
      </c>
      <c r="H28" s="379">
        <v>5901.333333333333</v>
      </c>
      <c r="I28" s="379">
        <v>0</v>
      </c>
      <c r="J28" s="379">
        <v>0</v>
      </c>
      <c r="K28" s="379">
        <v>2166.6666666666665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50</v>
      </c>
      <c r="D29" s="379">
        <v>4</v>
      </c>
      <c r="E29" s="379">
        <v>1</v>
      </c>
      <c r="F29" s="379">
        <v>98</v>
      </c>
      <c r="G29" s="379">
        <v>0</v>
      </c>
      <c r="H29" s="379">
        <v>19</v>
      </c>
      <c r="I29" s="379">
        <v>0</v>
      </c>
      <c r="J29" s="379">
        <v>0</v>
      </c>
      <c r="K29" s="379">
        <v>63.25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4</v>
      </c>
      <c r="AD29" s="379">
        <v>0</v>
      </c>
      <c r="AE29" s="379">
        <v>2</v>
      </c>
      <c r="AF29" s="379">
        <v>0</v>
      </c>
      <c r="AG29" s="379">
        <v>0</v>
      </c>
      <c r="AH29" s="379">
        <v>6.75</v>
      </c>
      <c r="AI29" s="379">
        <v>0</v>
      </c>
      <c r="AJ29" s="379">
        <v>0</v>
      </c>
      <c r="AK29" s="379">
        <v>1</v>
      </c>
      <c r="AL29" s="379">
        <v>0</v>
      </c>
      <c r="AM29" s="379">
        <v>2</v>
      </c>
      <c r="AN29" s="379">
        <v>0</v>
      </c>
    </row>
    <row r="30" spans="3:40" x14ac:dyDescent="0.3">
      <c r="C30" s="379">
        <v>50</v>
      </c>
      <c r="D30" s="379">
        <v>4</v>
      </c>
      <c r="E30" s="379">
        <v>2</v>
      </c>
      <c r="F30" s="379">
        <v>14717</v>
      </c>
      <c r="G30" s="379">
        <v>0</v>
      </c>
      <c r="H30" s="379">
        <v>3216</v>
      </c>
      <c r="I30" s="379">
        <v>0</v>
      </c>
      <c r="J30" s="379">
        <v>0</v>
      </c>
      <c r="K30" s="379">
        <v>9169.75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585</v>
      </c>
      <c r="AD30" s="379">
        <v>0</v>
      </c>
      <c r="AE30" s="379">
        <v>341</v>
      </c>
      <c r="AF30" s="379">
        <v>0</v>
      </c>
      <c r="AG30" s="379">
        <v>0</v>
      </c>
      <c r="AH30" s="379">
        <v>914.5</v>
      </c>
      <c r="AI30" s="379">
        <v>0</v>
      </c>
      <c r="AJ30" s="379">
        <v>0</v>
      </c>
      <c r="AK30" s="379">
        <v>162.75</v>
      </c>
      <c r="AL30" s="379">
        <v>0</v>
      </c>
      <c r="AM30" s="379">
        <v>328</v>
      </c>
      <c r="AN30" s="379">
        <v>0</v>
      </c>
    </row>
    <row r="31" spans="3:40" x14ac:dyDescent="0.3">
      <c r="C31" s="379">
        <v>50</v>
      </c>
      <c r="D31" s="379">
        <v>4</v>
      </c>
      <c r="E31" s="379">
        <v>4</v>
      </c>
      <c r="F31" s="379">
        <v>411</v>
      </c>
      <c r="G31" s="379">
        <v>0</v>
      </c>
      <c r="H31" s="379">
        <v>39</v>
      </c>
      <c r="I31" s="379">
        <v>0</v>
      </c>
      <c r="J31" s="379">
        <v>0</v>
      </c>
      <c r="K31" s="379">
        <v>305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20</v>
      </c>
      <c r="AD31" s="379">
        <v>0</v>
      </c>
      <c r="AE31" s="379">
        <v>0</v>
      </c>
      <c r="AF31" s="379">
        <v>0</v>
      </c>
      <c r="AG31" s="379">
        <v>0</v>
      </c>
      <c r="AH31" s="379">
        <v>24</v>
      </c>
      <c r="AI31" s="379">
        <v>0</v>
      </c>
      <c r="AJ31" s="379">
        <v>0</v>
      </c>
      <c r="AK31" s="379">
        <v>23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50</v>
      </c>
      <c r="D32" s="379">
        <v>4</v>
      </c>
      <c r="E32" s="379">
        <v>6</v>
      </c>
      <c r="F32" s="379">
        <v>3846176</v>
      </c>
      <c r="G32" s="379">
        <v>0</v>
      </c>
      <c r="H32" s="379">
        <v>1780713</v>
      </c>
      <c r="I32" s="379">
        <v>0</v>
      </c>
      <c r="J32" s="379">
        <v>0</v>
      </c>
      <c r="K32" s="379">
        <v>1772188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70240</v>
      </c>
      <c r="AD32" s="379">
        <v>0</v>
      </c>
      <c r="AE32" s="379">
        <v>39001</v>
      </c>
      <c r="AF32" s="379">
        <v>0</v>
      </c>
      <c r="AG32" s="379">
        <v>0</v>
      </c>
      <c r="AH32" s="379">
        <v>96283</v>
      </c>
      <c r="AI32" s="379">
        <v>0</v>
      </c>
      <c r="AJ32" s="379">
        <v>0</v>
      </c>
      <c r="AK32" s="379">
        <v>43221</v>
      </c>
      <c r="AL32" s="379">
        <v>0</v>
      </c>
      <c r="AM32" s="379">
        <v>44530</v>
      </c>
      <c r="AN32" s="379">
        <v>0</v>
      </c>
    </row>
    <row r="33" spans="3:40" x14ac:dyDescent="0.3">
      <c r="C33" s="379">
        <v>50</v>
      </c>
      <c r="D33" s="379">
        <v>4</v>
      </c>
      <c r="E33" s="379">
        <v>9</v>
      </c>
      <c r="F33" s="379">
        <v>20983</v>
      </c>
      <c r="G33" s="379">
        <v>0</v>
      </c>
      <c r="H33" s="379">
        <v>0</v>
      </c>
      <c r="I33" s="379">
        <v>0</v>
      </c>
      <c r="J33" s="379">
        <v>0</v>
      </c>
      <c r="K33" s="379">
        <v>20983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50</v>
      </c>
      <c r="D34" s="379">
        <v>4</v>
      </c>
      <c r="E34" s="379">
        <v>11</v>
      </c>
      <c r="F34" s="379">
        <v>8068</v>
      </c>
      <c r="G34" s="379">
        <v>0</v>
      </c>
      <c r="H34" s="379">
        <v>5901.333333333333</v>
      </c>
      <c r="I34" s="379">
        <v>0</v>
      </c>
      <c r="J34" s="379">
        <v>0</v>
      </c>
      <c r="K34" s="379">
        <v>2166.6666666666665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50</v>
      </c>
      <c r="D35" s="379">
        <v>5</v>
      </c>
      <c r="E35" s="379">
        <v>1</v>
      </c>
      <c r="F35" s="379">
        <v>98</v>
      </c>
      <c r="G35" s="379">
        <v>0</v>
      </c>
      <c r="H35" s="379">
        <v>19</v>
      </c>
      <c r="I35" s="379">
        <v>0</v>
      </c>
      <c r="J35" s="379">
        <v>0</v>
      </c>
      <c r="K35" s="379">
        <v>61.25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6</v>
      </c>
      <c r="AD35" s="379">
        <v>0</v>
      </c>
      <c r="AE35" s="379">
        <v>2</v>
      </c>
      <c r="AF35" s="379">
        <v>0</v>
      </c>
      <c r="AG35" s="379">
        <v>0</v>
      </c>
      <c r="AH35" s="379">
        <v>6.75</v>
      </c>
      <c r="AI35" s="379">
        <v>0</v>
      </c>
      <c r="AJ35" s="379">
        <v>0</v>
      </c>
      <c r="AK35" s="379">
        <v>1</v>
      </c>
      <c r="AL35" s="379">
        <v>0</v>
      </c>
      <c r="AM35" s="379">
        <v>2</v>
      </c>
      <c r="AN35" s="379">
        <v>0</v>
      </c>
    </row>
    <row r="36" spans="3:40" x14ac:dyDescent="0.3">
      <c r="C36" s="379">
        <v>50</v>
      </c>
      <c r="D36" s="379">
        <v>5</v>
      </c>
      <c r="E36" s="379">
        <v>2</v>
      </c>
      <c r="F36" s="379">
        <v>13907.13</v>
      </c>
      <c r="G36" s="379">
        <v>0</v>
      </c>
      <c r="H36" s="379">
        <v>3168</v>
      </c>
      <c r="I36" s="379">
        <v>0</v>
      </c>
      <c r="J36" s="379">
        <v>0</v>
      </c>
      <c r="K36" s="379">
        <v>8402.6299999999992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660</v>
      </c>
      <c r="AD36" s="379">
        <v>0</v>
      </c>
      <c r="AE36" s="379">
        <v>341</v>
      </c>
      <c r="AF36" s="379">
        <v>0</v>
      </c>
      <c r="AG36" s="379">
        <v>0</v>
      </c>
      <c r="AH36" s="379">
        <v>852.5</v>
      </c>
      <c r="AI36" s="379">
        <v>0</v>
      </c>
      <c r="AJ36" s="379">
        <v>0</v>
      </c>
      <c r="AK36" s="379">
        <v>155</v>
      </c>
      <c r="AL36" s="379">
        <v>0</v>
      </c>
      <c r="AM36" s="379">
        <v>328</v>
      </c>
      <c r="AN36" s="379">
        <v>0</v>
      </c>
    </row>
    <row r="37" spans="3:40" x14ac:dyDescent="0.3">
      <c r="C37" s="379">
        <v>50</v>
      </c>
      <c r="D37" s="379">
        <v>5</v>
      </c>
      <c r="E37" s="379">
        <v>3</v>
      </c>
      <c r="F37" s="379">
        <v>41</v>
      </c>
      <c r="G37" s="379">
        <v>0</v>
      </c>
      <c r="H37" s="379">
        <v>0</v>
      </c>
      <c r="I37" s="379">
        <v>0</v>
      </c>
      <c r="J37" s="379">
        <v>0</v>
      </c>
      <c r="K37" s="379">
        <v>41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50</v>
      </c>
      <c r="D38" s="379">
        <v>5</v>
      </c>
      <c r="E38" s="379">
        <v>4</v>
      </c>
      <c r="F38" s="379">
        <v>396</v>
      </c>
      <c r="G38" s="379">
        <v>0</v>
      </c>
      <c r="H38" s="379">
        <v>53</v>
      </c>
      <c r="I38" s="379">
        <v>0</v>
      </c>
      <c r="J38" s="379">
        <v>0</v>
      </c>
      <c r="K38" s="379">
        <v>310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33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50</v>
      </c>
      <c r="D39" s="379">
        <v>5</v>
      </c>
      <c r="E39" s="379">
        <v>6</v>
      </c>
      <c r="F39" s="379">
        <v>3934659</v>
      </c>
      <c r="G39" s="379">
        <v>0</v>
      </c>
      <c r="H39" s="379">
        <v>1784302</v>
      </c>
      <c r="I39" s="379">
        <v>0</v>
      </c>
      <c r="J39" s="379">
        <v>0</v>
      </c>
      <c r="K39" s="379">
        <v>1824905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99349</v>
      </c>
      <c r="AD39" s="379">
        <v>0</v>
      </c>
      <c r="AE39" s="379">
        <v>40725</v>
      </c>
      <c r="AF39" s="379">
        <v>0</v>
      </c>
      <c r="AG39" s="379">
        <v>0</v>
      </c>
      <c r="AH39" s="379">
        <v>94410</v>
      </c>
      <c r="AI39" s="379">
        <v>0</v>
      </c>
      <c r="AJ39" s="379">
        <v>0</v>
      </c>
      <c r="AK39" s="379">
        <v>46438</v>
      </c>
      <c r="AL39" s="379">
        <v>0</v>
      </c>
      <c r="AM39" s="379">
        <v>44530</v>
      </c>
      <c r="AN39" s="379">
        <v>0</v>
      </c>
    </row>
    <row r="40" spans="3:40" x14ac:dyDescent="0.3">
      <c r="C40" s="379">
        <v>50</v>
      </c>
      <c r="D40" s="379">
        <v>5</v>
      </c>
      <c r="E40" s="379">
        <v>7</v>
      </c>
      <c r="F40" s="379">
        <v>57851</v>
      </c>
      <c r="G40" s="379">
        <v>0</v>
      </c>
      <c r="H40" s="379">
        <v>38969</v>
      </c>
      <c r="I40" s="379">
        <v>0</v>
      </c>
      <c r="J40" s="379">
        <v>0</v>
      </c>
      <c r="K40" s="379">
        <v>9882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9000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50</v>
      </c>
      <c r="D41" s="379">
        <v>5</v>
      </c>
      <c r="E41" s="379">
        <v>9</v>
      </c>
      <c r="F41" s="379">
        <v>96169</v>
      </c>
      <c r="G41" s="379">
        <v>0</v>
      </c>
      <c r="H41" s="379">
        <v>38969</v>
      </c>
      <c r="I41" s="379">
        <v>0</v>
      </c>
      <c r="J41" s="379">
        <v>0</v>
      </c>
      <c r="K41" s="379">
        <v>39198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2100</v>
      </c>
      <c r="AD41" s="379">
        <v>0</v>
      </c>
      <c r="AE41" s="379">
        <v>1450</v>
      </c>
      <c r="AF41" s="379">
        <v>0</v>
      </c>
      <c r="AG41" s="379">
        <v>0</v>
      </c>
      <c r="AH41" s="379">
        <v>5452</v>
      </c>
      <c r="AI41" s="379">
        <v>0</v>
      </c>
      <c r="AJ41" s="379">
        <v>0</v>
      </c>
      <c r="AK41" s="379">
        <v>9000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50</v>
      </c>
      <c r="D42" s="379">
        <v>5</v>
      </c>
      <c r="E42" s="379">
        <v>10</v>
      </c>
      <c r="F42" s="379">
        <v>3400</v>
      </c>
      <c r="G42" s="379">
        <v>0</v>
      </c>
      <c r="H42" s="379">
        <v>0</v>
      </c>
      <c r="I42" s="379">
        <v>0</v>
      </c>
      <c r="J42" s="379">
        <v>0</v>
      </c>
      <c r="K42" s="379">
        <v>3400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50</v>
      </c>
      <c r="D43" s="379">
        <v>5</v>
      </c>
      <c r="E43" s="379">
        <v>11</v>
      </c>
      <c r="F43" s="379">
        <v>8068</v>
      </c>
      <c r="G43" s="379">
        <v>0</v>
      </c>
      <c r="H43" s="379">
        <v>5901.333333333333</v>
      </c>
      <c r="I43" s="379">
        <v>0</v>
      </c>
      <c r="J43" s="379">
        <v>0</v>
      </c>
      <c r="K43" s="379">
        <v>2166.6666666666665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50</v>
      </c>
      <c r="D44" s="379">
        <v>6</v>
      </c>
      <c r="E44" s="379">
        <v>1</v>
      </c>
      <c r="F44" s="379">
        <v>95</v>
      </c>
      <c r="G44" s="379">
        <v>0</v>
      </c>
      <c r="H44" s="379">
        <v>19</v>
      </c>
      <c r="I44" s="379">
        <v>0</v>
      </c>
      <c r="J44" s="379">
        <v>0</v>
      </c>
      <c r="K44" s="379">
        <v>59.25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5</v>
      </c>
      <c r="AD44" s="379">
        <v>0</v>
      </c>
      <c r="AE44" s="379">
        <v>2</v>
      </c>
      <c r="AF44" s="379">
        <v>0</v>
      </c>
      <c r="AG44" s="379">
        <v>0</v>
      </c>
      <c r="AH44" s="379">
        <v>6.75</v>
      </c>
      <c r="AI44" s="379">
        <v>0</v>
      </c>
      <c r="AJ44" s="379">
        <v>0</v>
      </c>
      <c r="AK44" s="379">
        <v>1</v>
      </c>
      <c r="AL44" s="379">
        <v>0</v>
      </c>
      <c r="AM44" s="379">
        <v>2</v>
      </c>
      <c r="AN44" s="379">
        <v>0</v>
      </c>
    </row>
    <row r="45" spans="3:40" x14ac:dyDescent="0.3">
      <c r="C45" s="379">
        <v>50</v>
      </c>
      <c r="D45" s="379">
        <v>6</v>
      </c>
      <c r="E45" s="379">
        <v>2</v>
      </c>
      <c r="F45" s="379">
        <v>12794.5</v>
      </c>
      <c r="G45" s="379">
        <v>0</v>
      </c>
      <c r="H45" s="379">
        <v>2992</v>
      </c>
      <c r="I45" s="379">
        <v>0</v>
      </c>
      <c r="J45" s="379">
        <v>0</v>
      </c>
      <c r="K45" s="379">
        <v>7550.25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630</v>
      </c>
      <c r="AD45" s="379">
        <v>0</v>
      </c>
      <c r="AE45" s="379">
        <v>317.75</v>
      </c>
      <c r="AF45" s="379">
        <v>0</v>
      </c>
      <c r="AG45" s="379">
        <v>0</v>
      </c>
      <c r="AH45" s="379">
        <v>813.75</v>
      </c>
      <c r="AI45" s="379">
        <v>0</v>
      </c>
      <c r="AJ45" s="379">
        <v>0</v>
      </c>
      <c r="AK45" s="379">
        <v>162.75</v>
      </c>
      <c r="AL45" s="379">
        <v>0</v>
      </c>
      <c r="AM45" s="379">
        <v>328</v>
      </c>
      <c r="AN45" s="379">
        <v>0</v>
      </c>
    </row>
    <row r="46" spans="3:40" x14ac:dyDescent="0.3">
      <c r="C46" s="379">
        <v>50</v>
      </c>
      <c r="D46" s="379">
        <v>6</v>
      </c>
      <c r="E46" s="379">
        <v>3</v>
      </c>
      <c r="F46" s="379">
        <v>42</v>
      </c>
      <c r="G46" s="379">
        <v>0</v>
      </c>
      <c r="H46" s="379">
        <v>0</v>
      </c>
      <c r="I46" s="379">
        <v>0</v>
      </c>
      <c r="J46" s="379">
        <v>0</v>
      </c>
      <c r="K46" s="379">
        <v>42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50</v>
      </c>
      <c r="D47" s="379">
        <v>6</v>
      </c>
      <c r="E47" s="379">
        <v>4</v>
      </c>
      <c r="F47" s="379">
        <v>415</v>
      </c>
      <c r="G47" s="379">
        <v>0</v>
      </c>
      <c r="H47" s="379">
        <v>34</v>
      </c>
      <c r="I47" s="379">
        <v>0</v>
      </c>
      <c r="J47" s="379">
        <v>0</v>
      </c>
      <c r="K47" s="379">
        <v>347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34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50</v>
      </c>
      <c r="D48" s="379">
        <v>6</v>
      </c>
      <c r="E48" s="379">
        <v>6</v>
      </c>
      <c r="F48" s="379">
        <v>3777529</v>
      </c>
      <c r="G48" s="379">
        <v>0</v>
      </c>
      <c r="H48" s="379">
        <v>1776977</v>
      </c>
      <c r="I48" s="379">
        <v>0</v>
      </c>
      <c r="J48" s="379">
        <v>0</v>
      </c>
      <c r="K48" s="379">
        <v>1688326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89457</v>
      </c>
      <c r="AD48" s="379">
        <v>0</v>
      </c>
      <c r="AE48" s="379">
        <v>38652</v>
      </c>
      <c r="AF48" s="379">
        <v>0</v>
      </c>
      <c r="AG48" s="379">
        <v>0</v>
      </c>
      <c r="AH48" s="379">
        <v>91335</v>
      </c>
      <c r="AI48" s="379">
        <v>0</v>
      </c>
      <c r="AJ48" s="379">
        <v>0</v>
      </c>
      <c r="AK48" s="379">
        <v>47958</v>
      </c>
      <c r="AL48" s="379">
        <v>0</v>
      </c>
      <c r="AM48" s="379">
        <v>44824</v>
      </c>
      <c r="AN48" s="379">
        <v>0</v>
      </c>
    </row>
    <row r="49" spans="3:40" x14ac:dyDescent="0.3">
      <c r="C49" s="379">
        <v>50</v>
      </c>
      <c r="D49" s="379">
        <v>6</v>
      </c>
      <c r="E49" s="379">
        <v>9</v>
      </c>
      <c r="F49" s="379">
        <v>46743</v>
      </c>
      <c r="G49" s="379">
        <v>0</v>
      </c>
      <c r="H49" s="379">
        <v>8075</v>
      </c>
      <c r="I49" s="379">
        <v>0</v>
      </c>
      <c r="J49" s="379">
        <v>0</v>
      </c>
      <c r="K49" s="379">
        <v>28966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3000</v>
      </c>
      <c r="AD49" s="379">
        <v>0</v>
      </c>
      <c r="AE49" s="379">
        <v>1250</v>
      </c>
      <c r="AF49" s="379">
        <v>0</v>
      </c>
      <c r="AG49" s="379">
        <v>0</v>
      </c>
      <c r="AH49" s="379">
        <v>5452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50</v>
      </c>
      <c r="D50" s="379">
        <v>6</v>
      </c>
      <c r="E50" s="379">
        <v>10</v>
      </c>
      <c r="F50" s="379">
        <v>760</v>
      </c>
      <c r="G50" s="379">
        <v>0</v>
      </c>
      <c r="H50" s="379">
        <v>0</v>
      </c>
      <c r="I50" s="379">
        <v>0</v>
      </c>
      <c r="J50" s="379">
        <v>0</v>
      </c>
      <c r="K50" s="379">
        <v>760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50</v>
      </c>
      <c r="D51" s="379">
        <v>6</v>
      </c>
      <c r="E51" s="379">
        <v>11</v>
      </c>
      <c r="F51" s="379">
        <v>8068</v>
      </c>
      <c r="G51" s="379">
        <v>0</v>
      </c>
      <c r="H51" s="379">
        <v>5901.333333333333</v>
      </c>
      <c r="I51" s="379">
        <v>0</v>
      </c>
      <c r="J51" s="379">
        <v>0</v>
      </c>
      <c r="K51" s="379">
        <v>2166.6666666666665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50</v>
      </c>
      <c r="D52" s="379">
        <v>7</v>
      </c>
      <c r="E52" s="379">
        <v>1</v>
      </c>
      <c r="F52" s="379">
        <v>93.25</v>
      </c>
      <c r="G52" s="379">
        <v>0</v>
      </c>
      <c r="H52" s="379">
        <v>19</v>
      </c>
      <c r="I52" s="379">
        <v>0</v>
      </c>
      <c r="J52" s="379">
        <v>0</v>
      </c>
      <c r="K52" s="379">
        <v>59.25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4</v>
      </c>
      <c r="AD52" s="379">
        <v>0</v>
      </c>
      <c r="AE52" s="379">
        <v>2</v>
      </c>
      <c r="AF52" s="379">
        <v>0</v>
      </c>
      <c r="AG52" s="379">
        <v>0</v>
      </c>
      <c r="AH52" s="379">
        <v>6</v>
      </c>
      <c r="AI52" s="379">
        <v>0</v>
      </c>
      <c r="AJ52" s="379">
        <v>0</v>
      </c>
      <c r="AK52" s="379">
        <v>1</v>
      </c>
      <c r="AL52" s="379">
        <v>0</v>
      </c>
      <c r="AM52" s="379">
        <v>2</v>
      </c>
      <c r="AN52" s="379">
        <v>0</v>
      </c>
    </row>
    <row r="53" spans="3:40" x14ac:dyDescent="0.3">
      <c r="C53" s="379">
        <v>50</v>
      </c>
      <c r="D53" s="379">
        <v>7</v>
      </c>
      <c r="E53" s="379">
        <v>2</v>
      </c>
      <c r="F53" s="379">
        <v>12483.5</v>
      </c>
      <c r="G53" s="379">
        <v>0</v>
      </c>
      <c r="H53" s="379">
        <v>2536</v>
      </c>
      <c r="I53" s="379">
        <v>0</v>
      </c>
      <c r="J53" s="379">
        <v>0</v>
      </c>
      <c r="K53" s="379">
        <v>8068.5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585</v>
      </c>
      <c r="AD53" s="379">
        <v>0</v>
      </c>
      <c r="AE53" s="379">
        <v>240.25</v>
      </c>
      <c r="AF53" s="379">
        <v>0</v>
      </c>
      <c r="AG53" s="379">
        <v>0</v>
      </c>
      <c r="AH53" s="379">
        <v>635.5</v>
      </c>
      <c r="AI53" s="379">
        <v>0</v>
      </c>
      <c r="AJ53" s="379">
        <v>0</v>
      </c>
      <c r="AK53" s="379">
        <v>178.25</v>
      </c>
      <c r="AL53" s="379">
        <v>0</v>
      </c>
      <c r="AM53" s="379">
        <v>240</v>
      </c>
      <c r="AN53" s="379">
        <v>0</v>
      </c>
    </row>
    <row r="54" spans="3:40" x14ac:dyDescent="0.3">
      <c r="C54" s="379">
        <v>50</v>
      </c>
      <c r="D54" s="379">
        <v>7</v>
      </c>
      <c r="E54" s="379">
        <v>3</v>
      </c>
      <c r="F54" s="379">
        <v>4</v>
      </c>
      <c r="G54" s="379">
        <v>0</v>
      </c>
      <c r="H54" s="379">
        <v>0</v>
      </c>
      <c r="I54" s="379">
        <v>0</v>
      </c>
      <c r="J54" s="379">
        <v>0</v>
      </c>
      <c r="K54" s="379">
        <v>4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50</v>
      </c>
      <c r="D55" s="379">
        <v>7</v>
      </c>
      <c r="E55" s="379">
        <v>4</v>
      </c>
      <c r="F55" s="379">
        <v>302</v>
      </c>
      <c r="G55" s="379">
        <v>0</v>
      </c>
      <c r="H55" s="379">
        <v>68</v>
      </c>
      <c r="I55" s="379">
        <v>0</v>
      </c>
      <c r="J55" s="379">
        <v>0</v>
      </c>
      <c r="K55" s="379">
        <v>225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9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50</v>
      </c>
      <c r="D56" s="379">
        <v>7</v>
      </c>
      <c r="E56" s="379">
        <v>6</v>
      </c>
      <c r="F56" s="379">
        <v>5638424</v>
      </c>
      <c r="G56" s="379">
        <v>0</v>
      </c>
      <c r="H56" s="379">
        <v>2903224</v>
      </c>
      <c r="I56" s="379">
        <v>0</v>
      </c>
      <c r="J56" s="379">
        <v>0</v>
      </c>
      <c r="K56" s="379">
        <v>2344127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98688</v>
      </c>
      <c r="AD56" s="379">
        <v>0</v>
      </c>
      <c r="AE56" s="379">
        <v>54850</v>
      </c>
      <c r="AF56" s="379">
        <v>0</v>
      </c>
      <c r="AG56" s="379">
        <v>0</v>
      </c>
      <c r="AH56" s="379">
        <v>121559</v>
      </c>
      <c r="AI56" s="379">
        <v>0</v>
      </c>
      <c r="AJ56" s="379">
        <v>0</v>
      </c>
      <c r="AK56" s="379">
        <v>51158</v>
      </c>
      <c r="AL56" s="379">
        <v>0</v>
      </c>
      <c r="AM56" s="379">
        <v>64818</v>
      </c>
      <c r="AN56" s="379">
        <v>0</v>
      </c>
    </row>
    <row r="57" spans="3:40" x14ac:dyDescent="0.3">
      <c r="C57" s="379">
        <v>50</v>
      </c>
      <c r="D57" s="379">
        <v>7</v>
      </c>
      <c r="E57" s="379">
        <v>9</v>
      </c>
      <c r="F57" s="379">
        <v>1859173</v>
      </c>
      <c r="G57" s="379">
        <v>0</v>
      </c>
      <c r="H57" s="379">
        <v>1173405</v>
      </c>
      <c r="I57" s="379">
        <v>0</v>
      </c>
      <c r="J57" s="379">
        <v>0</v>
      </c>
      <c r="K57" s="379">
        <v>591820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21031</v>
      </c>
      <c r="AD57" s="379">
        <v>0</v>
      </c>
      <c r="AE57" s="379">
        <v>13454</v>
      </c>
      <c r="AF57" s="379">
        <v>0</v>
      </c>
      <c r="AG57" s="379">
        <v>0</v>
      </c>
      <c r="AH57" s="379">
        <v>30745</v>
      </c>
      <c r="AI57" s="379">
        <v>0</v>
      </c>
      <c r="AJ57" s="379">
        <v>0</v>
      </c>
      <c r="AK57" s="379">
        <v>9533</v>
      </c>
      <c r="AL57" s="379">
        <v>0</v>
      </c>
      <c r="AM57" s="379">
        <v>19185</v>
      </c>
      <c r="AN57" s="379">
        <v>0</v>
      </c>
    </row>
    <row r="58" spans="3:40" x14ac:dyDescent="0.3">
      <c r="C58" s="379">
        <v>50</v>
      </c>
      <c r="D58" s="379">
        <v>7</v>
      </c>
      <c r="E58" s="379">
        <v>10</v>
      </c>
      <c r="F58" s="379">
        <v>14754</v>
      </c>
      <c r="G58" s="379">
        <v>0</v>
      </c>
      <c r="H58" s="379">
        <v>0</v>
      </c>
      <c r="I58" s="379">
        <v>0</v>
      </c>
      <c r="J58" s="379">
        <v>0</v>
      </c>
      <c r="K58" s="379">
        <v>14754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50</v>
      </c>
      <c r="D59" s="379">
        <v>7</v>
      </c>
      <c r="E59" s="379">
        <v>11</v>
      </c>
      <c r="F59" s="379">
        <v>8068</v>
      </c>
      <c r="G59" s="379">
        <v>0</v>
      </c>
      <c r="H59" s="379">
        <v>5901.333333333333</v>
      </c>
      <c r="I59" s="379">
        <v>0</v>
      </c>
      <c r="J59" s="379">
        <v>0</v>
      </c>
      <c r="K59" s="379">
        <v>2166.6666666666665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50</v>
      </c>
      <c r="D60" s="379">
        <v>8</v>
      </c>
      <c r="E60" s="379">
        <v>1</v>
      </c>
      <c r="F60" s="379">
        <v>95.75</v>
      </c>
      <c r="G60" s="379">
        <v>0</v>
      </c>
      <c r="H60" s="379">
        <v>19</v>
      </c>
      <c r="I60" s="379">
        <v>0</v>
      </c>
      <c r="J60" s="379">
        <v>0</v>
      </c>
      <c r="K60" s="379">
        <v>61.75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4</v>
      </c>
      <c r="AD60" s="379">
        <v>0</v>
      </c>
      <c r="AE60" s="379">
        <v>2</v>
      </c>
      <c r="AF60" s="379">
        <v>0</v>
      </c>
      <c r="AG60" s="379">
        <v>0</v>
      </c>
      <c r="AH60" s="379">
        <v>6</v>
      </c>
      <c r="AI60" s="379">
        <v>0</v>
      </c>
      <c r="AJ60" s="379">
        <v>0</v>
      </c>
      <c r="AK60" s="379">
        <v>1</v>
      </c>
      <c r="AL60" s="379">
        <v>0</v>
      </c>
      <c r="AM60" s="379">
        <v>2</v>
      </c>
      <c r="AN60" s="379">
        <v>0</v>
      </c>
    </row>
    <row r="61" spans="3:40" x14ac:dyDescent="0.3">
      <c r="C61" s="379">
        <v>50</v>
      </c>
      <c r="D61" s="379">
        <v>8</v>
      </c>
      <c r="E61" s="379">
        <v>2</v>
      </c>
      <c r="F61" s="379">
        <v>11455.25</v>
      </c>
      <c r="G61" s="379">
        <v>0</v>
      </c>
      <c r="H61" s="379">
        <v>2464</v>
      </c>
      <c r="I61" s="379">
        <v>0</v>
      </c>
      <c r="J61" s="379">
        <v>0</v>
      </c>
      <c r="K61" s="379">
        <v>7265.25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510</v>
      </c>
      <c r="AD61" s="379">
        <v>0</v>
      </c>
      <c r="AE61" s="379">
        <v>209.25</v>
      </c>
      <c r="AF61" s="379">
        <v>0</v>
      </c>
      <c r="AG61" s="379">
        <v>0</v>
      </c>
      <c r="AH61" s="379">
        <v>651</v>
      </c>
      <c r="AI61" s="379">
        <v>0</v>
      </c>
      <c r="AJ61" s="379">
        <v>0</v>
      </c>
      <c r="AK61" s="379">
        <v>131.75</v>
      </c>
      <c r="AL61" s="379">
        <v>0</v>
      </c>
      <c r="AM61" s="379">
        <v>224</v>
      </c>
      <c r="AN61" s="379">
        <v>0</v>
      </c>
    </row>
    <row r="62" spans="3:40" x14ac:dyDescent="0.3">
      <c r="C62" s="379">
        <v>50</v>
      </c>
      <c r="D62" s="379">
        <v>8</v>
      </c>
      <c r="E62" s="379">
        <v>3</v>
      </c>
      <c r="F62" s="379">
        <v>67</v>
      </c>
      <c r="G62" s="379">
        <v>0</v>
      </c>
      <c r="H62" s="379">
        <v>0</v>
      </c>
      <c r="I62" s="379">
        <v>0</v>
      </c>
      <c r="J62" s="379">
        <v>0</v>
      </c>
      <c r="K62" s="379">
        <v>67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50</v>
      </c>
      <c r="D63" s="379">
        <v>8</v>
      </c>
      <c r="E63" s="379">
        <v>4</v>
      </c>
      <c r="F63" s="379">
        <v>510</v>
      </c>
      <c r="G63" s="379">
        <v>0</v>
      </c>
      <c r="H63" s="379">
        <v>68</v>
      </c>
      <c r="I63" s="379">
        <v>0</v>
      </c>
      <c r="J63" s="379">
        <v>0</v>
      </c>
      <c r="K63" s="379">
        <v>412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30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50</v>
      </c>
      <c r="D64" s="379">
        <v>8</v>
      </c>
      <c r="E64" s="379">
        <v>6</v>
      </c>
      <c r="F64" s="379">
        <v>3795613</v>
      </c>
      <c r="G64" s="379">
        <v>0</v>
      </c>
      <c r="H64" s="379">
        <v>1712801</v>
      </c>
      <c r="I64" s="379">
        <v>0</v>
      </c>
      <c r="J64" s="379">
        <v>0</v>
      </c>
      <c r="K64" s="379">
        <v>1792849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71622</v>
      </c>
      <c r="AD64" s="379">
        <v>0</v>
      </c>
      <c r="AE64" s="379">
        <v>38493</v>
      </c>
      <c r="AF64" s="379">
        <v>0</v>
      </c>
      <c r="AG64" s="379">
        <v>0</v>
      </c>
      <c r="AH64" s="379">
        <v>88595</v>
      </c>
      <c r="AI64" s="379">
        <v>0</v>
      </c>
      <c r="AJ64" s="379">
        <v>0</v>
      </c>
      <c r="AK64" s="379">
        <v>47089</v>
      </c>
      <c r="AL64" s="379">
        <v>0</v>
      </c>
      <c r="AM64" s="379">
        <v>44164</v>
      </c>
      <c r="AN64" s="379">
        <v>0</v>
      </c>
    </row>
    <row r="65" spans="3:40" x14ac:dyDescent="0.3">
      <c r="C65" s="379">
        <v>50</v>
      </c>
      <c r="D65" s="379">
        <v>8</v>
      </c>
      <c r="E65" s="379">
        <v>9</v>
      </c>
      <c r="F65" s="379">
        <v>18252</v>
      </c>
      <c r="G65" s="379">
        <v>0</v>
      </c>
      <c r="H65" s="379">
        <v>0</v>
      </c>
      <c r="I65" s="379">
        <v>0</v>
      </c>
      <c r="J65" s="379">
        <v>0</v>
      </c>
      <c r="K65" s="379">
        <v>14600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1350</v>
      </c>
      <c r="AD65" s="379">
        <v>0</v>
      </c>
      <c r="AE65" s="379">
        <v>0</v>
      </c>
      <c r="AF65" s="379">
        <v>0</v>
      </c>
      <c r="AG65" s="379">
        <v>0</v>
      </c>
      <c r="AH65" s="379">
        <v>2302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50</v>
      </c>
      <c r="D66" s="379">
        <v>8</v>
      </c>
      <c r="E66" s="379">
        <v>11</v>
      </c>
      <c r="F66" s="379">
        <v>8068</v>
      </c>
      <c r="G66" s="379">
        <v>0</v>
      </c>
      <c r="H66" s="379">
        <v>5901.333333333333</v>
      </c>
      <c r="I66" s="379">
        <v>0</v>
      </c>
      <c r="J66" s="379">
        <v>0</v>
      </c>
      <c r="K66" s="379">
        <v>2166.6666666666665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50</v>
      </c>
      <c r="D67" s="379">
        <v>9</v>
      </c>
      <c r="E67" s="379">
        <v>1</v>
      </c>
      <c r="F67" s="379">
        <v>96</v>
      </c>
      <c r="G67" s="379">
        <v>0</v>
      </c>
      <c r="H67" s="379">
        <v>19</v>
      </c>
      <c r="I67" s="379">
        <v>0</v>
      </c>
      <c r="J67" s="379">
        <v>0</v>
      </c>
      <c r="K67" s="379">
        <v>63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3</v>
      </c>
      <c r="AD67" s="379">
        <v>0</v>
      </c>
      <c r="AE67" s="379">
        <v>2</v>
      </c>
      <c r="AF67" s="379">
        <v>0</v>
      </c>
      <c r="AG67" s="379">
        <v>0</v>
      </c>
      <c r="AH67" s="379">
        <v>6</v>
      </c>
      <c r="AI67" s="379">
        <v>0</v>
      </c>
      <c r="AJ67" s="379">
        <v>0</v>
      </c>
      <c r="AK67" s="379">
        <v>1</v>
      </c>
      <c r="AL67" s="379">
        <v>0</v>
      </c>
      <c r="AM67" s="379">
        <v>2</v>
      </c>
      <c r="AN67" s="379">
        <v>0</v>
      </c>
    </row>
    <row r="68" spans="3:40" x14ac:dyDescent="0.3">
      <c r="C68" s="379">
        <v>50</v>
      </c>
      <c r="D68" s="379">
        <v>9</v>
      </c>
      <c r="E68" s="379">
        <v>2</v>
      </c>
      <c r="F68" s="379">
        <v>13736.25</v>
      </c>
      <c r="G68" s="379">
        <v>0</v>
      </c>
      <c r="H68" s="379">
        <v>3032</v>
      </c>
      <c r="I68" s="379">
        <v>0</v>
      </c>
      <c r="J68" s="379">
        <v>0</v>
      </c>
      <c r="K68" s="379">
        <v>8702.25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457.5</v>
      </c>
      <c r="AD68" s="379">
        <v>0</v>
      </c>
      <c r="AE68" s="379">
        <v>286.75</v>
      </c>
      <c r="AF68" s="379">
        <v>0</v>
      </c>
      <c r="AG68" s="379">
        <v>0</v>
      </c>
      <c r="AH68" s="379">
        <v>806</v>
      </c>
      <c r="AI68" s="379">
        <v>0</v>
      </c>
      <c r="AJ68" s="379">
        <v>0</v>
      </c>
      <c r="AK68" s="379">
        <v>131.75</v>
      </c>
      <c r="AL68" s="379">
        <v>0</v>
      </c>
      <c r="AM68" s="379">
        <v>320</v>
      </c>
      <c r="AN68" s="379">
        <v>0</v>
      </c>
    </row>
    <row r="69" spans="3:40" x14ac:dyDescent="0.3">
      <c r="C69" s="379">
        <v>50</v>
      </c>
      <c r="D69" s="379">
        <v>9</v>
      </c>
      <c r="E69" s="379">
        <v>3</v>
      </c>
      <c r="F69" s="379">
        <v>3</v>
      </c>
      <c r="G69" s="379">
        <v>0</v>
      </c>
      <c r="H69" s="379">
        <v>0</v>
      </c>
      <c r="I69" s="379">
        <v>0</v>
      </c>
      <c r="J69" s="379">
        <v>0</v>
      </c>
      <c r="K69" s="379">
        <v>3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50</v>
      </c>
      <c r="D70" s="379">
        <v>9</v>
      </c>
      <c r="E70" s="379">
        <v>4</v>
      </c>
      <c r="F70" s="379">
        <v>457</v>
      </c>
      <c r="G70" s="379">
        <v>0</v>
      </c>
      <c r="H70" s="379">
        <v>68</v>
      </c>
      <c r="I70" s="379">
        <v>0</v>
      </c>
      <c r="J70" s="379">
        <v>0</v>
      </c>
      <c r="K70" s="379">
        <v>376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13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50</v>
      </c>
      <c r="D71" s="379">
        <v>9</v>
      </c>
      <c r="E71" s="379">
        <v>6</v>
      </c>
      <c r="F71" s="379">
        <v>4020148</v>
      </c>
      <c r="G71" s="379">
        <v>0</v>
      </c>
      <c r="H71" s="379">
        <v>1920523</v>
      </c>
      <c r="I71" s="379">
        <v>0</v>
      </c>
      <c r="J71" s="379">
        <v>0</v>
      </c>
      <c r="K71" s="379">
        <v>1829871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59151</v>
      </c>
      <c r="AD71" s="379">
        <v>0</v>
      </c>
      <c r="AE71" s="379">
        <v>31904</v>
      </c>
      <c r="AF71" s="379">
        <v>0</v>
      </c>
      <c r="AG71" s="379">
        <v>0</v>
      </c>
      <c r="AH71" s="379">
        <v>90366</v>
      </c>
      <c r="AI71" s="379">
        <v>0</v>
      </c>
      <c r="AJ71" s="379">
        <v>0</v>
      </c>
      <c r="AK71" s="379">
        <v>43508</v>
      </c>
      <c r="AL71" s="379">
        <v>0</v>
      </c>
      <c r="AM71" s="379">
        <v>44825</v>
      </c>
      <c r="AN71" s="379">
        <v>0</v>
      </c>
    </row>
    <row r="72" spans="3:40" x14ac:dyDescent="0.3">
      <c r="C72" s="379">
        <v>50</v>
      </c>
      <c r="D72" s="379">
        <v>9</v>
      </c>
      <c r="E72" s="379">
        <v>9</v>
      </c>
      <c r="F72" s="379">
        <v>171567</v>
      </c>
      <c r="G72" s="379">
        <v>0</v>
      </c>
      <c r="H72" s="379">
        <v>149715</v>
      </c>
      <c r="I72" s="379">
        <v>0</v>
      </c>
      <c r="J72" s="379">
        <v>0</v>
      </c>
      <c r="K72" s="379">
        <v>19550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2302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50</v>
      </c>
      <c r="D73" s="379">
        <v>9</v>
      </c>
      <c r="E73" s="379">
        <v>10</v>
      </c>
      <c r="F73" s="379">
        <v>759</v>
      </c>
      <c r="G73" s="379">
        <v>0</v>
      </c>
      <c r="H73" s="379">
        <v>0</v>
      </c>
      <c r="I73" s="379">
        <v>0</v>
      </c>
      <c r="J73" s="379">
        <v>0</v>
      </c>
      <c r="K73" s="379">
        <v>759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50</v>
      </c>
      <c r="D74" s="379">
        <v>9</v>
      </c>
      <c r="E74" s="379">
        <v>11</v>
      </c>
      <c r="F74" s="379">
        <v>8068</v>
      </c>
      <c r="G74" s="379">
        <v>0</v>
      </c>
      <c r="H74" s="379">
        <v>5901.333333333333</v>
      </c>
      <c r="I74" s="379">
        <v>0</v>
      </c>
      <c r="J74" s="379">
        <v>0</v>
      </c>
      <c r="K74" s="379">
        <v>2166.6666666666665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50</v>
      </c>
      <c r="D75" s="379">
        <v>10</v>
      </c>
      <c r="E75" s="379">
        <v>1</v>
      </c>
      <c r="F75" s="379">
        <v>96.25</v>
      </c>
      <c r="G75" s="379">
        <v>0</v>
      </c>
      <c r="H75" s="379">
        <v>19</v>
      </c>
      <c r="I75" s="379">
        <v>0</v>
      </c>
      <c r="J75" s="379">
        <v>0</v>
      </c>
      <c r="K75" s="379">
        <v>62.25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4</v>
      </c>
      <c r="AD75" s="379">
        <v>0</v>
      </c>
      <c r="AE75" s="379">
        <v>2</v>
      </c>
      <c r="AF75" s="379">
        <v>0</v>
      </c>
      <c r="AG75" s="379">
        <v>0</v>
      </c>
      <c r="AH75" s="379">
        <v>6</v>
      </c>
      <c r="AI75" s="379">
        <v>0</v>
      </c>
      <c r="AJ75" s="379">
        <v>0</v>
      </c>
      <c r="AK75" s="379">
        <v>1</v>
      </c>
      <c r="AL75" s="379">
        <v>0</v>
      </c>
      <c r="AM75" s="379">
        <v>2</v>
      </c>
      <c r="AN75" s="379">
        <v>0</v>
      </c>
    </row>
    <row r="76" spans="3:40" x14ac:dyDescent="0.3">
      <c r="C76" s="379">
        <v>50</v>
      </c>
      <c r="D76" s="379">
        <v>10</v>
      </c>
      <c r="E76" s="379">
        <v>2</v>
      </c>
      <c r="F76" s="379">
        <v>14594.63</v>
      </c>
      <c r="G76" s="379">
        <v>0</v>
      </c>
      <c r="H76" s="379">
        <v>3296</v>
      </c>
      <c r="I76" s="379">
        <v>0</v>
      </c>
      <c r="J76" s="379">
        <v>0</v>
      </c>
      <c r="K76" s="379">
        <v>9044.6299999999992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592.5</v>
      </c>
      <c r="AD76" s="379">
        <v>0</v>
      </c>
      <c r="AE76" s="379">
        <v>356.5</v>
      </c>
      <c r="AF76" s="379">
        <v>0</v>
      </c>
      <c r="AG76" s="379">
        <v>0</v>
      </c>
      <c r="AH76" s="379">
        <v>806</v>
      </c>
      <c r="AI76" s="379">
        <v>0</v>
      </c>
      <c r="AJ76" s="379">
        <v>0</v>
      </c>
      <c r="AK76" s="379">
        <v>155</v>
      </c>
      <c r="AL76" s="379">
        <v>0</v>
      </c>
      <c r="AM76" s="379">
        <v>344</v>
      </c>
      <c r="AN76" s="379">
        <v>0</v>
      </c>
    </row>
    <row r="77" spans="3:40" x14ac:dyDescent="0.3">
      <c r="C77" s="379">
        <v>50</v>
      </c>
      <c r="D77" s="379">
        <v>10</v>
      </c>
      <c r="E77" s="379">
        <v>3</v>
      </c>
      <c r="F77" s="379">
        <v>30</v>
      </c>
      <c r="G77" s="379">
        <v>0</v>
      </c>
      <c r="H77" s="379">
        <v>0</v>
      </c>
      <c r="I77" s="379">
        <v>0</v>
      </c>
      <c r="J77" s="379">
        <v>0</v>
      </c>
      <c r="K77" s="379">
        <v>30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50</v>
      </c>
      <c r="D78" s="379">
        <v>10</v>
      </c>
      <c r="E78" s="379">
        <v>4</v>
      </c>
      <c r="F78" s="379">
        <v>480</v>
      </c>
      <c r="G78" s="379">
        <v>0</v>
      </c>
      <c r="H78" s="379">
        <v>68</v>
      </c>
      <c r="I78" s="379">
        <v>0</v>
      </c>
      <c r="J78" s="379">
        <v>0</v>
      </c>
      <c r="K78" s="379">
        <v>385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20</v>
      </c>
      <c r="AI78" s="379">
        <v>0</v>
      </c>
      <c r="AJ78" s="379">
        <v>0</v>
      </c>
      <c r="AK78" s="379">
        <v>7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50</v>
      </c>
      <c r="D79" s="379">
        <v>10</v>
      </c>
      <c r="E79" s="379">
        <v>6</v>
      </c>
      <c r="F79" s="379">
        <v>3863065</v>
      </c>
      <c r="G79" s="379">
        <v>0</v>
      </c>
      <c r="H79" s="379">
        <v>1785771</v>
      </c>
      <c r="I79" s="379">
        <v>0</v>
      </c>
      <c r="J79" s="379">
        <v>0</v>
      </c>
      <c r="K79" s="379">
        <v>1792940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67377</v>
      </c>
      <c r="AD79" s="379">
        <v>0</v>
      </c>
      <c r="AE79" s="379">
        <v>38831</v>
      </c>
      <c r="AF79" s="379">
        <v>0</v>
      </c>
      <c r="AG79" s="379">
        <v>0</v>
      </c>
      <c r="AH79" s="379">
        <v>91584</v>
      </c>
      <c r="AI79" s="379">
        <v>0</v>
      </c>
      <c r="AJ79" s="379">
        <v>0</v>
      </c>
      <c r="AK79" s="379">
        <v>41335</v>
      </c>
      <c r="AL79" s="379">
        <v>0</v>
      </c>
      <c r="AM79" s="379">
        <v>45227</v>
      </c>
      <c r="AN79" s="379">
        <v>0</v>
      </c>
    </row>
    <row r="80" spans="3:40" x14ac:dyDescent="0.3">
      <c r="C80" s="379">
        <v>50</v>
      </c>
      <c r="D80" s="379">
        <v>10</v>
      </c>
      <c r="E80" s="379">
        <v>9</v>
      </c>
      <c r="F80" s="379">
        <v>33261</v>
      </c>
      <c r="G80" s="379">
        <v>0</v>
      </c>
      <c r="H80" s="379">
        <v>0</v>
      </c>
      <c r="I80" s="379">
        <v>0</v>
      </c>
      <c r="J80" s="379">
        <v>0</v>
      </c>
      <c r="K80" s="379">
        <v>30959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2302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50</v>
      </c>
      <c r="D81" s="379">
        <v>10</v>
      </c>
      <c r="E81" s="379">
        <v>10</v>
      </c>
      <c r="F81" s="379">
        <v>7970</v>
      </c>
      <c r="G81" s="379">
        <v>0</v>
      </c>
      <c r="H81" s="379">
        <v>0</v>
      </c>
      <c r="I81" s="379">
        <v>0</v>
      </c>
      <c r="J81" s="379">
        <v>0</v>
      </c>
      <c r="K81" s="379">
        <v>7970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50</v>
      </c>
      <c r="D82" s="379">
        <v>10</v>
      </c>
      <c r="E82" s="379">
        <v>11</v>
      </c>
      <c r="F82" s="379">
        <v>8068</v>
      </c>
      <c r="G82" s="379">
        <v>0</v>
      </c>
      <c r="H82" s="379">
        <v>5901.333333333333</v>
      </c>
      <c r="I82" s="379">
        <v>0</v>
      </c>
      <c r="J82" s="379">
        <v>0</v>
      </c>
      <c r="K82" s="379">
        <v>2166.6666666666665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50</v>
      </c>
      <c r="D83" s="379">
        <v>11</v>
      </c>
      <c r="E83" s="379">
        <v>1</v>
      </c>
      <c r="F83" s="379">
        <v>94.25</v>
      </c>
      <c r="G83" s="379">
        <v>0</v>
      </c>
      <c r="H83" s="379">
        <v>19</v>
      </c>
      <c r="I83" s="379">
        <v>0</v>
      </c>
      <c r="J83" s="379">
        <v>0</v>
      </c>
      <c r="K83" s="379">
        <v>60.25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4</v>
      </c>
      <c r="AD83" s="379">
        <v>0</v>
      </c>
      <c r="AE83" s="379">
        <v>2</v>
      </c>
      <c r="AF83" s="379">
        <v>0</v>
      </c>
      <c r="AG83" s="379">
        <v>0</v>
      </c>
      <c r="AH83" s="379">
        <v>6</v>
      </c>
      <c r="AI83" s="379">
        <v>0</v>
      </c>
      <c r="AJ83" s="379">
        <v>0</v>
      </c>
      <c r="AK83" s="379">
        <v>1</v>
      </c>
      <c r="AL83" s="379">
        <v>0</v>
      </c>
      <c r="AM83" s="379">
        <v>2</v>
      </c>
      <c r="AN83" s="379">
        <v>0</v>
      </c>
    </row>
    <row r="84" spans="3:40" x14ac:dyDescent="0.3">
      <c r="C84" s="379">
        <v>50</v>
      </c>
      <c r="D84" s="379">
        <v>11</v>
      </c>
      <c r="E84" s="379">
        <v>2</v>
      </c>
      <c r="F84" s="379">
        <v>12802.5</v>
      </c>
      <c r="G84" s="379">
        <v>0</v>
      </c>
      <c r="H84" s="379">
        <v>2936</v>
      </c>
      <c r="I84" s="379">
        <v>0</v>
      </c>
      <c r="J84" s="379">
        <v>0</v>
      </c>
      <c r="K84" s="379">
        <v>7864.5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605</v>
      </c>
      <c r="AD84" s="379">
        <v>0</v>
      </c>
      <c r="AE84" s="379">
        <v>310</v>
      </c>
      <c r="AF84" s="379">
        <v>0</v>
      </c>
      <c r="AG84" s="379">
        <v>0</v>
      </c>
      <c r="AH84" s="379">
        <v>620</v>
      </c>
      <c r="AI84" s="379">
        <v>0</v>
      </c>
      <c r="AJ84" s="379">
        <v>0</v>
      </c>
      <c r="AK84" s="379">
        <v>155</v>
      </c>
      <c r="AL84" s="379">
        <v>0</v>
      </c>
      <c r="AM84" s="379">
        <v>312</v>
      </c>
      <c r="AN84" s="379">
        <v>0</v>
      </c>
    </row>
    <row r="85" spans="3:40" x14ac:dyDescent="0.3">
      <c r="C85" s="379">
        <v>50</v>
      </c>
      <c r="D85" s="379">
        <v>11</v>
      </c>
      <c r="E85" s="379">
        <v>3</v>
      </c>
      <c r="F85" s="379">
        <v>15</v>
      </c>
      <c r="G85" s="379">
        <v>0</v>
      </c>
      <c r="H85" s="379">
        <v>0</v>
      </c>
      <c r="I85" s="379">
        <v>0</v>
      </c>
      <c r="J85" s="379">
        <v>0</v>
      </c>
      <c r="K85" s="379">
        <v>15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50</v>
      </c>
      <c r="D86" s="379">
        <v>11</v>
      </c>
      <c r="E86" s="379">
        <v>4</v>
      </c>
      <c r="F86" s="379">
        <v>363</v>
      </c>
      <c r="G86" s="379">
        <v>0</v>
      </c>
      <c r="H86" s="379">
        <v>68</v>
      </c>
      <c r="I86" s="379">
        <v>0</v>
      </c>
      <c r="J86" s="379">
        <v>0</v>
      </c>
      <c r="K86" s="379">
        <v>285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10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50</v>
      </c>
      <c r="D87" s="379">
        <v>11</v>
      </c>
      <c r="E87" s="379">
        <v>6</v>
      </c>
      <c r="F87" s="379">
        <v>5868567</v>
      </c>
      <c r="G87" s="379">
        <v>0</v>
      </c>
      <c r="H87" s="379">
        <v>3034996</v>
      </c>
      <c r="I87" s="379">
        <v>0</v>
      </c>
      <c r="J87" s="379">
        <v>0</v>
      </c>
      <c r="K87" s="379">
        <v>2443856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101309</v>
      </c>
      <c r="AD87" s="379">
        <v>0</v>
      </c>
      <c r="AE87" s="379">
        <v>56709</v>
      </c>
      <c r="AF87" s="379">
        <v>0</v>
      </c>
      <c r="AG87" s="379">
        <v>0</v>
      </c>
      <c r="AH87" s="379">
        <v>116126</v>
      </c>
      <c r="AI87" s="379">
        <v>0</v>
      </c>
      <c r="AJ87" s="379">
        <v>0</v>
      </c>
      <c r="AK87" s="379">
        <v>49101</v>
      </c>
      <c r="AL87" s="379">
        <v>0</v>
      </c>
      <c r="AM87" s="379">
        <v>66470</v>
      </c>
      <c r="AN87" s="379">
        <v>0</v>
      </c>
    </row>
    <row r="88" spans="3:40" x14ac:dyDescent="0.3">
      <c r="C88" s="379">
        <v>50</v>
      </c>
      <c r="D88" s="379">
        <v>11</v>
      </c>
      <c r="E88" s="379">
        <v>9</v>
      </c>
      <c r="F88" s="379">
        <v>2059725</v>
      </c>
      <c r="G88" s="379">
        <v>0</v>
      </c>
      <c r="H88" s="379">
        <v>1249148</v>
      </c>
      <c r="I88" s="379">
        <v>0</v>
      </c>
      <c r="J88" s="379">
        <v>0</v>
      </c>
      <c r="K88" s="379">
        <v>694925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27778</v>
      </c>
      <c r="AD88" s="379">
        <v>0</v>
      </c>
      <c r="AE88" s="379">
        <v>17629</v>
      </c>
      <c r="AF88" s="379">
        <v>0</v>
      </c>
      <c r="AG88" s="379">
        <v>0</v>
      </c>
      <c r="AH88" s="379">
        <v>37110</v>
      </c>
      <c r="AI88" s="379">
        <v>0</v>
      </c>
      <c r="AJ88" s="379">
        <v>0</v>
      </c>
      <c r="AK88" s="379">
        <v>11438</v>
      </c>
      <c r="AL88" s="379">
        <v>0</v>
      </c>
      <c r="AM88" s="379">
        <v>21697</v>
      </c>
      <c r="AN88" s="379">
        <v>0</v>
      </c>
    </row>
    <row r="89" spans="3:40" x14ac:dyDescent="0.3">
      <c r="C89" s="379">
        <v>50</v>
      </c>
      <c r="D89" s="379">
        <v>11</v>
      </c>
      <c r="E89" s="379">
        <v>11</v>
      </c>
      <c r="F89" s="379">
        <v>8068</v>
      </c>
      <c r="G89" s="379">
        <v>0</v>
      </c>
      <c r="H89" s="379">
        <v>5901.333333333333</v>
      </c>
      <c r="I89" s="379">
        <v>0</v>
      </c>
      <c r="J89" s="379">
        <v>0</v>
      </c>
      <c r="K89" s="379">
        <v>2166.6666666666665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6156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1057415</v>
      </c>
      <c r="C3" s="352">
        <f t="shared" ref="C3:R3" si="0">SUBTOTAL(9,C6:C1048576)</f>
        <v>1</v>
      </c>
      <c r="D3" s="352">
        <f t="shared" si="0"/>
        <v>1096308</v>
      </c>
      <c r="E3" s="352">
        <f t="shared" si="0"/>
        <v>0.28279057891178017</v>
      </c>
      <c r="F3" s="352">
        <f t="shared" si="0"/>
        <v>1131852</v>
      </c>
      <c r="G3" s="353">
        <f>IF(B3&lt;&gt;0,F3/B3,"")</f>
        <v>1.0703952563563028</v>
      </c>
      <c r="H3" s="354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5" t="str">
        <f>IF(H3&lt;&gt;0,L3/H3,"")</f>
        <v/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6151</v>
      </c>
      <c r="B6" s="787"/>
      <c r="C6" s="734"/>
      <c r="D6" s="787">
        <v>797281</v>
      </c>
      <c r="E6" s="734"/>
      <c r="F6" s="787">
        <v>1097513</v>
      </c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thickBot="1" x14ac:dyDescent="0.35">
      <c r="A7" s="789" t="s">
        <v>6152</v>
      </c>
      <c r="B7" s="788">
        <v>1057415</v>
      </c>
      <c r="C7" s="667">
        <v>1</v>
      </c>
      <c r="D7" s="788">
        <v>299027</v>
      </c>
      <c r="E7" s="667">
        <v>0.28279057891178017</v>
      </c>
      <c r="F7" s="788">
        <v>34339</v>
      </c>
      <c r="G7" s="678">
        <v>3.2474477854011904E-2</v>
      </c>
      <c r="H7" s="788"/>
      <c r="I7" s="667"/>
      <c r="J7" s="788"/>
      <c r="K7" s="667"/>
      <c r="L7" s="788"/>
      <c r="M7" s="678"/>
      <c r="N7" s="788"/>
      <c r="O7" s="667"/>
      <c r="P7" s="788"/>
      <c r="Q7" s="667"/>
      <c r="R7" s="788"/>
      <c r="S7" s="701"/>
    </row>
    <row r="8" spans="1:19" ht="14.4" customHeight="1" x14ac:dyDescent="0.3">
      <c r="A8" s="790" t="s">
        <v>6153</v>
      </c>
    </row>
    <row r="9" spans="1:19" ht="14.4" customHeight="1" x14ac:dyDescent="0.3">
      <c r="A9" s="791" t="s">
        <v>6154</v>
      </c>
    </row>
    <row r="10" spans="1:19" ht="14.4" customHeight="1" x14ac:dyDescent="0.3">
      <c r="A10" s="790" t="s">
        <v>6155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6159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2925</v>
      </c>
      <c r="C3" s="469">
        <f t="shared" si="0"/>
        <v>2796</v>
      </c>
      <c r="D3" s="469">
        <f t="shared" si="0"/>
        <v>2974</v>
      </c>
      <c r="E3" s="354">
        <f t="shared" si="0"/>
        <v>1057415</v>
      </c>
      <c r="F3" s="352">
        <f t="shared" si="0"/>
        <v>1096308</v>
      </c>
      <c r="G3" s="470">
        <f t="shared" si="0"/>
        <v>1131852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6157</v>
      </c>
      <c r="B6" s="229">
        <v>710</v>
      </c>
      <c r="C6" s="229">
        <v>1003</v>
      </c>
      <c r="D6" s="229">
        <v>1164</v>
      </c>
      <c r="E6" s="787">
        <v>17790</v>
      </c>
      <c r="F6" s="787">
        <v>347404</v>
      </c>
      <c r="G6" s="793">
        <v>433102</v>
      </c>
    </row>
    <row r="7" spans="1:7" ht="14.4" customHeight="1" x14ac:dyDescent="0.3">
      <c r="A7" s="687" t="s">
        <v>3094</v>
      </c>
      <c r="B7" s="664"/>
      <c r="C7" s="664">
        <v>1</v>
      </c>
      <c r="D7" s="664">
        <v>1</v>
      </c>
      <c r="E7" s="794"/>
      <c r="F7" s="794">
        <v>163</v>
      </c>
      <c r="G7" s="795">
        <v>35</v>
      </c>
    </row>
    <row r="8" spans="1:7" ht="14.4" customHeight="1" x14ac:dyDescent="0.3">
      <c r="A8" s="687" t="s">
        <v>3095</v>
      </c>
      <c r="B8" s="664">
        <v>1</v>
      </c>
      <c r="C8" s="664">
        <v>1</v>
      </c>
      <c r="D8" s="664">
        <v>6</v>
      </c>
      <c r="E8" s="794">
        <v>34</v>
      </c>
      <c r="F8" s="794">
        <v>116</v>
      </c>
      <c r="G8" s="795">
        <v>317</v>
      </c>
    </row>
    <row r="9" spans="1:7" ht="14.4" customHeight="1" x14ac:dyDescent="0.3">
      <c r="A9" s="687" t="s">
        <v>3107</v>
      </c>
      <c r="B9" s="664">
        <v>6</v>
      </c>
      <c r="C9" s="664"/>
      <c r="D9" s="664">
        <v>5</v>
      </c>
      <c r="E9" s="794">
        <v>170</v>
      </c>
      <c r="F9" s="794"/>
      <c r="G9" s="795">
        <v>104</v>
      </c>
    </row>
    <row r="10" spans="1:7" ht="14.4" customHeight="1" x14ac:dyDescent="0.3">
      <c r="A10" s="687" t="s">
        <v>3096</v>
      </c>
      <c r="B10" s="664">
        <v>428</v>
      </c>
      <c r="C10" s="664">
        <v>412</v>
      </c>
      <c r="D10" s="664">
        <v>441</v>
      </c>
      <c r="E10" s="794">
        <v>245997</v>
      </c>
      <c r="F10" s="794">
        <v>230148</v>
      </c>
      <c r="G10" s="795">
        <v>238710</v>
      </c>
    </row>
    <row r="11" spans="1:7" ht="14.4" customHeight="1" x14ac:dyDescent="0.3">
      <c r="A11" s="687" t="s">
        <v>3097</v>
      </c>
      <c r="B11" s="664">
        <v>29</v>
      </c>
      <c r="C11" s="664">
        <v>50</v>
      </c>
      <c r="D11" s="664">
        <v>41</v>
      </c>
      <c r="E11" s="794">
        <v>1973</v>
      </c>
      <c r="F11" s="794">
        <v>3801</v>
      </c>
      <c r="G11" s="795">
        <v>2552</v>
      </c>
    </row>
    <row r="12" spans="1:7" ht="14.4" customHeight="1" x14ac:dyDescent="0.3">
      <c r="A12" s="687" t="s">
        <v>3098</v>
      </c>
      <c r="B12" s="664">
        <v>7</v>
      </c>
      <c r="C12" s="664">
        <v>17</v>
      </c>
      <c r="D12" s="664">
        <v>52</v>
      </c>
      <c r="E12" s="794">
        <v>304</v>
      </c>
      <c r="F12" s="794">
        <v>1610</v>
      </c>
      <c r="G12" s="795">
        <v>3846</v>
      </c>
    </row>
    <row r="13" spans="1:7" ht="14.4" customHeight="1" x14ac:dyDescent="0.3">
      <c r="A13" s="687" t="s">
        <v>3100</v>
      </c>
      <c r="B13" s="664"/>
      <c r="C13" s="664"/>
      <c r="D13" s="664">
        <v>1</v>
      </c>
      <c r="E13" s="794"/>
      <c r="F13" s="794"/>
      <c r="G13" s="795">
        <v>234</v>
      </c>
    </row>
    <row r="14" spans="1:7" ht="14.4" customHeight="1" x14ac:dyDescent="0.3">
      <c r="A14" s="687" t="s">
        <v>3101</v>
      </c>
      <c r="B14" s="664">
        <v>829</v>
      </c>
      <c r="C14" s="664">
        <v>572</v>
      </c>
      <c r="D14" s="664">
        <v>566</v>
      </c>
      <c r="E14" s="794">
        <v>311720</v>
      </c>
      <c r="F14" s="794">
        <v>105807</v>
      </c>
      <c r="G14" s="795">
        <v>82847</v>
      </c>
    </row>
    <row r="15" spans="1:7" ht="14.4" customHeight="1" x14ac:dyDescent="0.3">
      <c r="A15" s="687" t="s">
        <v>3102</v>
      </c>
      <c r="B15" s="664">
        <v>450</v>
      </c>
      <c r="C15" s="664">
        <v>405</v>
      </c>
      <c r="D15" s="664">
        <v>392</v>
      </c>
      <c r="E15" s="794">
        <v>277715</v>
      </c>
      <c r="F15" s="794">
        <v>277089</v>
      </c>
      <c r="G15" s="795">
        <v>224262</v>
      </c>
    </row>
    <row r="16" spans="1:7" ht="14.4" customHeight="1" x14ac:dyDescent="0.3">
      <c r="A16" s="687" t="s">
        <v>6158</v>
      </c>
      <c r="B16" s="664">
        <v>1</v>
      </c>
      <c r="C16" s="664"/>
      <c r="D16" s="664"/>
      <c r="E16" s="794">
        <v>34</v>
      </c>
      <c r="F16" s="794"/>
      <c r="G16" s="795"/>
    </row>
    <row r="17" spans="1:7" ht="14.4" customHeight="1" x14ac:dyDescent="0.3">
      <c r="A17" s="687" t="s">
        <v>3103</v>
      </c>
      <c r="B17" s="664">
        <v>9</v>
      </c>
      <c r="C17" s="664">
        <v>1</v>
      </c>
      <c r="D17" s="664">
        <v>13</v>
      </c>
      <c r="E17" s="794">
        <v>718</v>
      </c>
      <c r="F17" s="794">
        <v>116</v>
      </c>
      <c r="G17" s="795">
        <v>988</v>
      </c>
    </row>
    <row r="18" spans="1:7" ht="14.4" customHeight="1" x14ac:dyDescent="0.3">
      <c r="A18" s="687" t="s">
        <v>3104</v>
      </c>
      <c r="B18" s="664">
        <v>3</v>
      </c>
      <c r="C18" s="664">
        <v>10</v>
      </c>
      <c r="D18" s="664">
        <v>2</v>
      </c>
      <c r="E18" s="794">
        <v>250</v>
      </c>
      <c r="F18" s="794">
        <v>1322</v>
      </c>
      <c r="G18" s="795">
        <v>153</v>
      </c>
    </row>
    <row r="19" spans="1:7" ht="14.4" customHeight="1" x14ac:dyDescent="0.3">
      <c r="A19" s="687" t="s">
        <v>3105</v>
      </c>
      <c r="B19" s="664">
        <v>52</v>
      </c>
      <c r="C19" s="664">
        <v>26</v>
      </c>
      <c r="D19" s="664">
        <v>27</v>
      </c>
      <c r="E19" s="794">
        <v>2855</v>
      </c>
      <c r="F19" s="794">
        <v>1316</v>
      </c>
      <c r="G19" s="795">
        <v>1514</v>
      </c>
    </row>
    <row r="20" spans="1:7" ht="14.4" customHeight="1" x14ac:dyDescent="0.3">
      <c r="A20" s="687" t="s">
        <v>3106</v>
      </c>
      <c r="B20" s="664">
        <v>400</v>
      </c>
      <c r="C20" s="664">
        <v>298</v>
      </c>
      <c r="D20" s="664">
        <v>262</v>
      </c>
      <c r="E20" s="794">
        <v>197855</v>
      </c>
      <c r="F20" s="794">
        <v>127416</v>
      </c>
      <c r="G20" s="795">
        <v>143153</v>
      </c>
    </row>
    <row r="21" spans="1:7" ht="14.4" customHeight="1" thickBot="1" x14ac:dyDescent="0.35">
      <c r="A21" s="789" t="s">
        <v>3108</v>
      </c>
      <c r="B21" s="670"/>
      <c r="C21" s="670"/>
      <c r="D21" s="670">
        <v>1</v>
      </c>
      <c r="E21" s="788"/>
      <c r="F21" s="788"/>
      <c r="G21" s="796">
        <v>35</v>
      </c>
    </row>
    <row r="22" spans="1:7" ht="14.4" customHeight="1" x14ac:dyDescent="0.3">
      <c r="A22" s="790" t="s">
        <v>6153</v>
      </c>
    </row>
    <row r="23" spans="1:7" ht="14.4" customHeight="1" x14ac:dyDescent="0.3">
      <c r="A23" s="791" t="s">
        <v>6154</v>
      </c>
    </row>
    <row r="24" spans="1:7" ht="14.4" customHeight="1" x14ac:dyDescent="0.3">
      <c r="A24" s="790" t="s">
        <v>6155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2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6235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2925</v>
      </c>
      <c r="G3" s="212">
        <f t="shared" si="0"/>
        <v>1057415</v>
      </c>
      <c r="H3" s="78"/>
      <c r="I3" s="78"/>
      <c r="J3" s="212">
        <f t="shared" si="0"/>
        <v>2796</v>
      </c>
      <c r="K3" s="212">
        <f t="shared" si="0"/>
        <v>1096308</v>
      </c>
      <c r="L3" s="78"/>
      <c r="M3" s="78"/>
      <c r="N3" s="212">
        <f t="shared" si="0"/>
        <v>2974</v>
      </c>
      <c r="O3" s="212">
        <f t="shared" si="0"/>
        <v>1131852</v>
      </c>
      <c r="P3" s="79">
        <f>IF(G3=0,0,O3/G3)</f>
        <v>1.0703952563563028</v>
      </c>
      <c r="Q3" s="213">
        <f>IF(N3=0,0,O3/N3)</f>
        <v>380.58238063214526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6160</v>
      </c>
      <c r="B6" s="734" t="s">
        <v>6161</v>
      </c>
      <c r="C6" s="734" t="s">
        <v>6157</v>
      </c>
      <c r="D6" s="734" t="s">
        <v>6162</v>
      </c>
      <c r="E6" s="734" t="s">
        <v>6163</v>
      </c>
      <c r="F6" s="229"/>
      <c r="G6" s="229"/>
      <c r="H6" s="734"/>
      <c r="I6" s="734"/>
      <c r="J6" s="229"/>
      <c r="K6" s="229"/>
      <c r="L6" s="734"/>
      <c r="M6" s="734"/>
      <c r="N6" s="229">
        <v>2</v>
      </c>
      <c r="O6" s="229">
        <v>69</v>
      </c>
      <c r="P6" s="739"/>
      <c r="Q6" s="747">
        <v>34.5</v>
      </c>
    </row>
    <row r="7" spans="1:17" ht="14.4" customHeight="1" x14ac:dyDescent="0.3">
      <c r="A7" s="660" t="s">
        <v>6160</v>
      </c>
      <c r="B7" s="661" t="s">
        <v>6161</v>
      </c>
      <c r="C7" s="661" t="s">
        <v>6157</v>
      </c>
      <c r="D7" s="661" t="s">
        <v>6164</v>
      </c>
      <c r="E7" s="661" t="s">
        <v>6165</v>
      </c>
      <c r="F7" s="664"/>
      <c r="G7" s="664"/>
      <c r="H7" s="661"/>
      <c r="I7" s="661"/>
      <c r="J7" s="664"/>
      <c r="K7" s="664"/>
      <c r="L7" s="661"/>
      <c r="M7" s="661"/>
      <c r="N7" s="664">
        <v>1</v>
      </c>
      <c r="O7" s="664">
        <v>100</v>
      </c>
      <c r="P7" s="677"/>
      <c r="Q7" s="665">
        <v>100</v>
      </c>
    </row>
    <row r="8" spans="1:17" ht="14.4" customHeight="1" x14ac:dyDescent="0.3">
      <c r="A8" s="660" t="s">
        <v>6160</v>
      </c>
      <c r="B8" s="661" t="s">
        <v>6161</v>
      </c>
      <c r="C8" s="661" t="s">
        <v>6157</v>
      </c>
      <c r="D8" s="661" t="s">
        <v>6166</v>
      </c>
      <c r="E8" s="661" t="s">
        <v>6167</v>
      </c>
      <c r="F8" s="664"/>
      <c r="G8" s="664"/>
      <c r="H8" s="661"/>
      <c r="I8" s="661"/>
      <c r="J8" s="664">
        <v>8</v>
      </c>
      <c r="K8" s="664">
        <v>7520</v>
      </c>
      <c r="L8" s="661"/>
      <c r="M8" s="661">
        <v>940</v>
      </c>
      <c r="N8" s="664">
        <v>10</v>
      </c>
      <c r="O8" s="664">
        <v>9454</v>
      </c>
      <c r="P8" s="677"/>
      <c r="Q8" s="665">
        <v>945.4</v>
      </c>
    </row>
    <row r="9" spans="1:17" ht="14.4" customHeight="1" x14ac:dyDescent="0.3">
      <c r="A9" s="660" t="s">
        <v>6160</v>
      </c>
      <c r="B9" s="661" t="s">
        <v>6161</v>
      </c>
      <c r="C9" s="661" t="s">
        <v>6157</v>
      </c>
      <c r="D9" s="661" t="s">
        <v>6168</v>
      </c>
      <c r="E9" s="661" t="s">
        <v>6169</v>
      </c>
      <c r="F9" s="664"/>
      <c r="G9" s="664"/>
      <c r="H9" s="661"/>
      <c r="I9" s="661"/>
      <c r="J9" s="664">
        <v>1</v>
      </c>
      <c r="K9" s="664">
        <v>411</v>
      </c>
      <c r="L9" s="661"/>
      <c r="M9" s="661">
        <v>411</v>
      </c>
      <c r="N9" s="664">
        <v>1</v>
      </c>
      <c r="O9" s="664">
        <v>414</v>
      </c>
      <c r="P9" s="677"/>
      <c r="Q9" s="665">
        <v>414</v>
      </c>
    </row>
    <row r="10" spans="1:17" ht="14.4" customHeight="1" x14ac:dyDescent="0.3">
      <c r="A10" s="660" t="s">
        <v>6160</v>
      </c>
      <c r="B10" s="661" t="s">
        <v>6161</v>
      </c>
      <c r="C10" s="661" t="s">
        <v>6157</v>
      </c>
      <c r="D10" s="661" t="s">
        <v>6170</v>
      </c>
      <c r="E10" s="661" t="s">
        <v>6171</v>
      </c>
      <c r="F10" s="664"/>
      <c r="G10" s="664"/>
      <c r="H10" s="661"/>
      <c r="I10" s="661"/>
      <c r="J10" s="664">
        <v>232</v>
      </c>
      <c r="K10" s="664">
        <v>227360</v>
      </c>
      <c r="L10" s="661"/>
      <c r="M10" s="661">
        <v>980</v>
      </c>
      <c r="N10" s="664">
        <v>343</v>
      </c>
      <c r="O10" s="664">
        <v>336929</v>
      </c>
      <c r="P10" s="677"/>
      <c r="Q10" s="665">
        <v>982.30029154518945</v>
      </c>
    </row>
    <row r="11" spans="1:17" ht="14.4" customHeight="1" x14ac:dyDescent="0.3">
      <c r="A11" s="660" t="s">
        <v>6160</v>
      </c>
      <c r="B11" s="661" t="s">
        <v>6161</v>
      </c>
      <c r="C11" s="661" t="s">
        <v>6157</v>
      </c>
      <c r="D11" s="661" t="s">
        <v>6172</v>
      </c>
      <c r="E11" s="661" t="s">
        <v>6173</v>
      </c>
      <c r="F11" s="664"/>
      <c r="G11" s="664"/>
      <c r="H11" s="661"/>
      <c r="I11" s="661"/>
      <c r="J11" s="664">
        <v>1</v>
      </c>
      <c r="K11" s="664">
        <v>831</v>
      </c>
      <c r="L11" s="661"/>
      <c r="M11" s="661">
        <v>831</v>
      </c>
      <c r="N11" s="664">
        <v>3</v>
      </c>
      <c r="O11" s="664">
        <v>2501</v>
      </c>
      <c r="P11" s="677"/>
      <c r="Q11" s="665">
        <v>833.66666666666663</v>
      </c>
    </row>
    <row r="12" spans="1:17" ht="14.4" customHeight="1" x14ac:dyDescent="0.3">
      <c r="A12" s="660" t="s">
        <v>6160</v>
      </c>
      <c r="B12" s="661" t="s">
        <v>6161</v>
      </c>
      <c r="C12" s="661" t="s">
        <v>6157</v>
      </c>
      <c r="D12" s="661" t="s">
        <v>6174</v>
      </c>
      <c r="E12" s="661" t="s">
        <v>6175</v>
      </c>
      <c r="F12" s="664"/>
      <c r="G12" s="664"/>
      <c r="H12" s="661"/>
      <c r="I12" s="661"/>
      <c r="J12" s="664">
        <v>201</v>
      </c>
      <c r="K12" s="664">
        <v>0</v>
      </c>
      <c r="L12" s="661"/>
      <c r="M12" s="661">
        <v>0</v>
      </c>
      <c r="N12" s="664">
        <v>469</v>
      </c>
      <c r="O12" s="664">
        <v>0</v>
      </c>
      <c r="P12" s="677"/>
      <c r="Q12" s="665">
        <v>0</v>
      </c>
    </row>
    <row r="13" spans="1:17" ht="14.4" customHeight="1" x14ac:dyDescent="0.3">
      <c r="A13" s="660" t="s">
        <v>6160</v>
      </c>
      <c r="B13" s="661" t="s">
        <v>6161</v>
      </c>
      <c r="C13" s="661" t="s">
        <v>6157</v>
      </c>
      <c r="D13" s="661" t="s">
        <v>6176</v>
      </c>
      <c r="E13" s="661" t="s">
        <v>6177</v>
      </c>
      <c r="F13" s="664"/>
      <c r="G13" s="664"/>
      <c r="H13" s="661"/>
      <c r="I13" s="661"/>
      <c r="J13" s="664">
        <v>47</v>
      </c>
      <c r="K13" s="664">
        <v>1645</v>
      </c>
      <c r="L13" s="661"/>
      <c r="M13" s="661">
        <v>35</v>
      </c>
      <c r="N13" s="664">
        <v>202</v>
      </c>
      <c r="O13" s="664">
        <v>7216</v>
      </c>
      <c r="P13" s="677"/>
      <c r="Q13" s="665">
        <v>35.722772277227726</v>
      </c>
    </row>
    <row r="14" spans="1:17" ht="14.4" customHeight="1" x14ac:dyDescent="0.3">
      <c r="A14" s="660" t="s">
        <v>6160</v>
      </c>
      <c r="B14" s="661" t="s">
        <v>6161</v>
      </c>
      <c r="C14" s="661" t="s">
        <v>6157</v>
      </c>
      <c r="D14" s="661" t="s">
        <v>6178</v>
      </c>
      <c r="E14" s="661" t="s">
        <v>6179</v>
      </c>
      <c r="F14" s="664"/>
      <c r="G14" s="664"/>
      <c r="H14" s="661"/>
      <c r="I14" s="661"/>
      <c r="J14" s="664">
        <v>10</v>
      </c>
      <c r="K14" s="664">
        <v>19060</v>
      </c>
      <c r="L14" s="661"/>
      <c r="M14" s="661">
        <v>1906</v>
      </c>
      <c r="N14" s="664">
        <v>32</v>
      </c>
      <c r="O14" s="664">
        <v>61122</v>
      </c>
      <c r="P14" s="677"/>
      <c r="Q14" s="665">
        <v>1910.0625</v>
      </c>
    </row>
    <row r="15" spans="1:17" ht="14.4" customHeight="1" x14ac:dyDescent="0.3">
      <c r="A15" s="660" t="s">
        <v>6160</v>
      </c>
      <c r="B15" s="661" t="s">
        <v>6161</v>
      </c>
      <c r="C15" s="661" t="s">
        <v>6157</v>
      </c>
      <c r="D15" s="661" t="s">
        <v>6180</v>
      </c>
      <c r="E15" s="661" t="s">
        <v>6181</v>
      </c>
      <c r="F15" s="664"/>
      <c r="G15" s="664"/>
      <c r="H15" s="661"/>
      <c r="I15" s="661"/>
      <c r="J15" s="664">
        <v>18</v>
      </c>
      <c r="K15" s="664">
        <v>5886</v>
      </c>
      <c r="L15" s="661"/>
      <c r="M15" s="661">
        <v>327</v>
      </c>
      <c r="N15" s="664">
        <v>26</v>
      </c>
      <c r="O15" s="664">
        <v>8559</v>
      </c>
      <c r="P15" s="677"/>
      <c r="Q15" s="665">
        <v>329.19230769230768</v>
      </c>
    </row>
    <row r="16" spans="1:17" ht="14.4" customHeight="1" x14ac:dyDescent="0.3">
      <c r="A16" s="660" t="s">
        <v>6160</v>
      </c>
      <c r="B16" s="661" t="s">
        <v>6161</v>
      </c>
      <c r="C16" s="661" t="s">
        <v>6157</v>
      </c>
      <c r="D16" s="661" t="s">
        <v>6182</v>
      </c>
      <c r="E16" s="661" t="s">
        <v>6183</v>
      </c>
      <c r="F16" s="664"/>
      <c r="G16" s="664"/>
      <c r="H16" s="661"/>
      <c r="I16" s="661"/>
      <c r="J16" s="664">
        <v>1</v>
      </c>
      <c r="K16" s="664">
        <v>206</v>
      </c>
      <c r="L16" s="661"/>
      <c r="M16" s="661">
        <v>206</v>
      </c>
      <c r="N16" s="664">
        <v>7</v>
      </c>
      <c r="O16" s="664">
        <v>1457</v>
      </c>
      <c r="P16" s="677"/>
      <c r="Q16" s="665">
        <v>208.14285714285714</v>
      </c>
    </row>
    <row r="17" spans="1:17" ht="14.4" customHeight="1" x14ac:dyDescent="0.3">
      <c r="A17" s="660" t="s">
        <v>6160</v>
      </c>
      <c r="B17" s="661" t="s">
        <v>6161</v>
      </c>
      <c r="C17" s="661" t="s">
        <v>6157</v>
      </c>
      <c r="D17" s="661" t="s">
        <v>6184</v>
      </c>
      <c r="E17" s="661" t="s">
        <v>6185</v>
      </c>
      <c r="F17" s="664"/>
      <c r="G17" s="664"/>
      <c r="H17" s="661"/>
      <c r="I17" s="661"/>
      <c r="J17" s="664">
        <v>3</v>
      </c>
      <c r="K17" s="664">
        <v>168</v>
      </c>
      <c r="L17" s="661"/>
      <c r="M17" s="661">
        <v>56</v>
      </c>
      <c r="N17" s="664">
        <v>9</v>
      </c>
      <c r="O17" s="664">
        <v>511</v>
      </c>
      <c r="P17" s="677"/>
      <c r="Q17" s="665">
        <v>56.777777777777779</v>
      </c>
    </row>
    <row r="18" spans="1:17" ht="14.4" customHeight="1" x14ac:dyDescent="0.3">
      <c r="A18" s="660" t="s">
        <v>6160</v>
      </c>
      <c r="B18" s="661" t="s">
        <v>6161</v>
      </c>
      <c r="C18" s="661" t="s">
        <v>3094</v>
      </c>
      <c r="D18" s="661" t="s">
        <v>6162</v>
      </c>
      <c r="E18" s="661" t="s">
        <v>6163</v>
      </c>
      <c r="F18" s="664"/>
      <c r="G18" s="664"/>
      <c r="H18" s="661"/>
      <c r="I18" s="661"/>
      <c r="J18" s="664"/>
      <c r="K18" s="664"/>
      <c r="L18" s="661"/>
      <c r="M18" s="661"/>
      <c r="N18" s="664">
        <v>1</v>
      </c>
      <c r="O18" s="664">
        <v>35</v>
      </c>
      <c r="P18" s="677"/>
      <c r="Q18" s="665">
        <v>35</v>
      </c>
    </row>
    <row r="19" spans="1:17" ht="14.4" customHeight="1" x14ac:dyDescent="0.3">
      <c r="A19" s="660" t="s">
        <v>6160</v>
      </c>
      <c r="B19" s="661" t="s">
        <v>6161</v>
      </c>
      <c r="C19" s="661" t="s">
        <v>3094</v>
      </c>
      <c r="D19" s="661" t="s">
        <v>6186</v>
      </c>
      <c r="E19" s="661" t="s">
        <v>6187</v>
      </c>
      <c r="F19" s="664"/>
      <c r="G19" s="664"/>
      <c r="H19" s="661"/>
      <c r="I19" s="661"/>
      <c r="J19" s="664">
        <v>1</v>
      </c>
      <c r="K19" s="664">
        <v>163</v>
      </c>
      <c r="L19" s="661"/>
      <c r="M19" s="661">
        <v>163</v>
      </c>
      <c r="N19" s="664"/>
      <c r="O19" s="664"/>
      <c r="P19" s="677"/>
      <c r="Q19" s="665"/>
    </row>
    <row r="20" spans="1:17" ht="14.4" customHeight="1" x14ac:dyDescent="0.3">
      <c r="A20" s="660" t="s">
        <v>6160</v>
      </c>
      <c r="B20" s="661" t="s">
        <v>6161</v>
      </c>
      <c r="C20" s="661" t="s">
        <v>3096</v>
      </c>
      <c r="D20" s="661" t="s">
        <v>6162</v>
      </c>
      <c r="E20" s="661" t="s">
        <v>6163</v>
      </c>
      <c r="F20" s="664"/>
      <c r="G20" s="664"/>
      <c r="H20" s="661"/>
      <c r="I20" s="661"/>
      <c r="J20" s="664">
        <v>7</v>
      </c>
      <c r="K20" s="664">
        <v>238</v>
      </c>
      <c r="L20" s="661"/>
      <c r="M20" s="661">
        <v>34</v>
      </c>
      <c r="N20" s="664">
        <v>18</v>
      </c>
      <c r="O20" s="664">
        <v>625</v>
      </c>
      <c r="P20" s="677"/>
      <c r="Q20" s="665">
        <v>34.722222222222221</v>
      </c>
    </row>
    <row r="21" spans="1:17" ht="14.4" customHeight="1" x14ac:dyDescent="0.3">
      <c r="A21" s="660" t="s">
        <v>6160</v>
      </c>
      <c r="B21" s="661" t="s">
        <v>6161</v>
      </c>
      <c r="C21" s="661" t="s">
        <v>3096</v>
      </c>
      <c r="D21" s="661" t="s">
        <v>6166</v>
      </c>
      <c r="E21" s="661" t="s">
        <v>6167</v>
      </c>
      <c r="F21" s="664"/>
      <c r="G21" s="664"/>
      <c r="H21" s="661"/>
      <c r="I21" s="661"/>
      <c r="J21" s="664"/>
      <c r="K21" s="664"/>
      <c r="L21" s="661"/>
      <c r="M21" s="661"/>
      <c r="N21" s="664">
        <v>1</v>
      </c>
      <c r="O21" s="664">
        <v>946</v>
      </c>
      <c r="P21" s="677"/>
      <c r="Q21" s="665">
        <v>946</v>
      </c>
    </row>
    <row r="22" spans="1:17" ht="14.4" customHeight="1" x14ac:dyDescent="0.3">
      <c r="A22" s="660" t="s">
        <v>6160</v>
      </c>
      <c r="B22" s="661" t="s">
        <v>6161</v>
      </c>
      <c r="C22" s="661" t="s">
        <v>3096</v>
      </c>
      <c r="D22" s="661" t="s">
        <v>6168</v>
      </c>
      <c r="E22" s="661" t="s">
        <v>6169</v>
      </c>
      <c r="F22" s="664"/>
      <c r="G22" s="664"/>
      <c r="H22" s="661"/>
      <c r="I22" s="661"/>
      <c r="J22" s="664">
        <v>3</v>
      </c>
      <c r="K22" s="664">
        <v>1233</v>
      </c>
      <c r="L22" s="661"/>
      <c r="M22" s="661">
        <v>411</v>
      </c>
      <c r="N22" s="664">
        <v>1</v>
      </c>
      <c r="O22" s="664">
        <v>411</v>
      </c>
      <c r="P22" s="677"/>
      <c r="Q22" s="665">
        <v>411</v>
      </c>
    </row>
    <row r="23" spans="1:17" ht="14.4" customHeight="1" x14ac:dyDescent="0.3">
      <c r="A23" s="660" t="s">
        <v>6160</v>
      </c>
      <c r="B23" s="661" t="s">
        <v>6161</v>
      </c>
      <c r="C23" s="661" t="s">
        <v>3096</v>
      </c>
      <c r="D23" s="661" t="s">
        <v>6170</v>
      </c>
      <c r="E23" s="661" t="s">
        <v>6171</v>
      </c>
      <c r="F23" s="664"/>
      <c r="G23" s="664"/>
      <c r="H23" s="661"/>
      <c r="I23" s="661"/>
      <c r="J23" s="664">
        <v>95</v>
      </c>
      <c r="K23" s="664">
        <v>93100</v>
      </c>
      <c r="L23" s="661"/>
      <c r="M23" s="661">
        <v>980</v>
      </c>
      <c r="N23" s="664">
        <v>168</v>
      </c>
      <c r="O23" s="664">
        <v>165018</v>
      </c>
      <c r="P23" s="677"/>
      <c r="Q23" s="665">
        <v>982.25</v>
      </c>
    </row>
    <row r="24" spans="1:17" ht="14.4" customHeight="1" x14ac:dyDescent="0.3">
      <c r="A24" s="660" t="s">
        <v>6160</v>
      </c>
      <c r="B24" s="661" t="s">
        <v>6161</v>
      </c>
      <c r="C24" s="661" t="s">
        <v>3096</v>
      </c>
      <c r="D24" s="661" t="s">
        <v>6172</v>
      </c>
      <c r="E24" s="661" t="s">
        <v>6173</v>
      </c>
      <c r="F24" s="664"/>
      <c r="G24" s="664"/>
      <c r="H24" s="661"/>
      <c r="I24" s="661"/>
      <c r="J24" s="664">
        <v>3</v>
      </c>
      <c r="K24" s="664">
        <v>2493</v>
      </c>
      <c r="L24" s="661"/>
      <c r="M24" s="661">
        <v>831</v>
      </c>
      <c r="N24" s="664">
        <v>1</v>
      </c>
      <c r="O24" s="664">
        <v>835</v>
      </c>
      <c r="P24" s="677"/>
      <c r="Q24" s="665">
        <v>835</v>
      </c>
    </row>
    <row r="25" spans="1:17" ht="14.4" customHeight="1" x14ac:dyDescent="0.3">
      <c r="A25" s="660" t="s">
        <v>6160</v>
      </c>
      <c r="B25" s="661" t="s">
        <v>6161</v>
      </c>
      <c r="C25" s="661" t="s">
        <v>3096</v>
      </c>
      <c r="D25" s="661" t="s">
        <v>6174</v>
      </c>
      <c r="E25" s="661" t="s">
        <v>6175</v>
      </c>
      <c r="F25" s="664"/>
      <c r="G25" s="664"/>
      <c r="H25" s="661"/>
      <c r="I25" s="661"/>
      <c r="J25" s="664">
        <v>9</v>
      </c>
      <c r="K25" s="664">
        <v>0</v>
      </c>
      <c r="L25" s="661"/>
      <c r="M25" s="661">
        <v>0</v>
      </c>
      <c r="N25" s="664">
        <v>46</v>
      </c>
      <c r="O25" s="664">
        <v>0</v>
      </c>
      <c r="P25" s="677"/>
      <c r="Q25" s="665">
        <v>0</v>
      </c>
    </row>
    <row r="26" spans="1:17" ht="14.4" customHeight="1" x14ac:dyDescent="0.3">
      <c r="A26" s="660" t="s">
        <v>6160</v>
      </c>
      <c r="B26" s="661" t="s">
        <v>6161</v>
      </c>
      <c r="C26" s="661" t="s">
        <v>3096</v>
      </c>
      <c r="D26" s="661" t="s">
        <v>6176</v>
      </c>
      <c r="E26" s="661" t="s">
        <v>6177</v>
      </c>
      <c r="F26" s="664"/>
      <c r="G26" s="664"/>
      <c r="H26" s="661"/>
      <c r="I26" s="661"/>
      <c r="J26" s="664">
        <v>1</v>
      </c>
      <c r="K26" s="664">
        <v>35</v>
      </c>
      <c r="L26" s="661"/>
      <c r="M26" s="661">
        <v>35</v>
      </c>
      <c r="N26" s="664"/>
      <c r="O26" s="664"/>
      <c r="P26" s="677"/>
      <c r="Q26" s="665"/>
    </row>
    <row r="27" spans="1:17" ht="14.4" customHeight="1" x14ac:dyDescent="0.3">
      <c r="A27" s="660" t="s">
        <v>6160</v>
      </c>
      <c r="B27" s="661" t="s">
        <v>6161</v>
      </c>
      <c r="C27" s="661" t="s">
        <v>3096</v>
      </c>
      <c r="D27" s="661" t="s">
        <v>6188</v>
      </c>
      <c r="E27" s="661" t="s">
        <v>6189</v>
      </c>
      <c r="F27" s="664"/>
      <c r="G27" s="664"/>
      <c r="H27" s="661"/>
      <c r="I27" s="661"/>
      <c r="J27" s="664"/>
      <c r="K27" s="664"/>
      <c r="L27" s="661"/>
      <c r="M27" s="661"/>
      <c r="N27" s="664">
        <v>1</v>
      </c>
      <c r="O27" s="664">
        <v>81</v>
      </c>
      <c r="P27" s="677"/>
      <c r="Q27" s="665">
        <v>81</v>
      </c>
    </row>
    <row r="28" spans="1:17" ht="14.4" customHeight="1" x14ac:dyDescent="0.3">
      <c r="A28" s="660" t="s">
        <v>6160</v>
      </c>
      <c r="B28" s="661" t="s">
        <v>6161</v>
      </c>
      <c r="C28" s="661" t="s">
        <v>3096</v>
      </c>
      <c r="D28" s="661" t="s">
        <v>6178</v>
      </c>
      <c r="E28" s="661" t="s">
        <v>6179</v>
      </c>
      <c r="F28" s="664"/>
      <c r="G28" s="664"/>
      <c r="H28" s="661"/>
      <c r="I28" s="661"/>
      <c r="J28" s="664">
        <v>6</v>
      </c>
      <c r="K28" s="664">
        <v>11436</v>
      </c>
      <c r="L28" s="661"/>
      <c r="M28" s="661">
        <v>1906</v>
      </c>
      <c r="N28" s="664">
        <v>6</v>
      </c>
      <c r="O28" s="664">
        <v>11456</v>
      </c>
      <c r="P28" s="677"/>
      <c r="Q28" s="665">
        <v>1909.3333333333333</v>
      </c>
    </row>
    <row r="29" spans="1:17" ht="14.4" customHeight="1" x14ac:dyDescent="0.3">
      <c r="A29" s="660" t="s">
        <v>6160</v>
      </c>
      <c r="B29" s="661" t="s">
        <v>6161</v>
      </c>
      <c r="C29" s="661" t="s">
        <v>3096</v>
      </c>
      <c r="D29" s="661" t="s">
        <v>6180</v>
      </c>
      <c r="E29" s="661" t="s">
        <v>6181</v>
      </c>
      <c r="F29" s="664"/>
      <c r="G29" s="664"/>
      <c r="H29" s="661"/>
      <c r="I29" s="661"/>
      <c r="J29" s="664">
        <v>92</v>
      </c>
      <c r="K29" s="664">
        <v>30084</v>
      </c>
      <c r="L29" s="661"/>
      <c r="M29" s="661">
        <v>327</v>
      </c>
      <c r="N29" s="664">
        <v>147</v>
      </c>
      <c r="O29" s="664">
        <v>48402</v>
      </c>
      <c r="P29" s="677"/>
      <c r="Q29" s="665">
        <v>329.26530612244898</v>
      </c>
    </row>
    <row r="30" spans="1:17" ht="14.4" customHeight="1" x14ac:dyDescent="0.3">
      <c r="A30" s="660" t="s">
        <v>6160</v>
      </c>
      <c r="B30" s="661" t="s">
        <v>6161</v>
      </c>
      <c r="C30" s="661" t="s">
        <v>3096</v>
      </c>
      <c r="D30" s="661" t="s">
        <v>6182</v>
      </c>
      <c r="E30" s="661" t="s">
        <v>6183</v>
      </c>
      <c r="F30" s="664"/>
      <c r="G30" s="664"/>
      <c r="H30" s="661"/>
      <c r="I30" s="661"/>
      <c r="J30" s="664"/>
      <c r="K30" s="664"/>
      <c r="L30" s="661"/>
      <c r="M30" s="661"/>
      <c r="N30" s="664">
        <v>3</v>
      </c>
      <c r="O30" s="664">
        <v>627</v>
      </c>
      <c r="P30" s="677"/>
      <c r="Q30" s="665">
        <v>209</v>
      </c>
    </row>
    <row r="31" spans="1:17" ht="14.4" customHeight="1" x14ac:dyDescent="0.3">
      <c r="A31" s="660" t="s">
        <v>6160</v>
      </c>
      <c r="B31" s="661" t="s">
        <v>6161</v>
      </c>
      <c r="C31" s="661" t="s">
        <v>3096</v>
      </c>
      <c r="D31" s="661" t="s">
        <v>6186</v>
      </c>
      <c r="E31" s="661" t="s">
        <v>6187</v>
      </c>
      <c r="F31" s="664"/>
      <c r="G31" s="664"/>
      <c r="H31" s="661"/>
      <c r="I31" s="661"/>
      <c r="J31" s="664">
        <v>5</v>
      </c>
      <c r="K31" s="664">
        <v>815</v>
      </c>
      <c r="L31" s="661"/>
      <c r="M31" s="661">
        <v>163</v>
      </c>
      <c r="N31" s="664">
        <v>15</v>
      </c>
      <c r="O31" s="664">
        <v>2452</v>
      </c>
      <c r="P31" s="677"/>
      <c r="Q31" s="665">
        <v>163.46666666666667</v>
      </c>
    </row>
    <row r="32" spans="1:17" ht="14.4" customHeight="1" x14ac:dyDescent="0.3">
      <c r="A32" s="660" t="s">
        <v>6160</v>
      </c>
      <c r="B32" s="661" t="s">
        <v>6161</v>
      </c>
      <c r="C32" s="661" t="s">
        <v>3096</v>
      </c>
      <c r="D32" s="661" t="s">
        <v>6184</v>
      </c>
      <c r="E32" s="661" t="s">
        <v>6185</v>
      </c>
      <c r="F32" s="664"/>
      <c r="G32" s="664"/>
      <c r="H32" s="661"/>
      <c r="I32" s="661"/>
      <c r="J32" s="664"/>
      <c r="K32" s="664"/>
      <c r="L32" s="661"/>
      <c r="M32" s="661"/>
      <c r="N32" s="664">
        <v>1</v>
      </c>
      <c r="O32" s="664">
        <v>57</v>
      </c>
      <c r="P32" s="677"/>
      <c r="Q32" s="665">
        <v>57</v>
      </c>
    </row>
    <row r="33" spans="1:17" ht="14.4" customHeight="1" x14ac:dyDescent="0.3">
      <c r="A33" s="660" t="s">
        <v>6160</v>
      </c>
      <c r="B33" s="661" t="s">
        <v>6161</v>
      </c>
      <c r="C33" s="661" t="s">
        <v>3096</v>
      </c>
      <c r="D33" s="661" t="s">
        <v>6190</v>
      </c>
      <c r="E33" s="661" t="s">
        <v>6191</v>
      </c>
      <c r="F33" s="664"/>
      <c r="G33" s="664"/>
      <c r="H33" s="661"/>
      <c r="I33" s="661"/>
      <c r="J33" s="664">
        <v>1</v>
      </c>
      <c r="K33" s="664">
        <v>487</v>
      </c>
      <c r="L33" s="661"/>
      <c r="M33" s="661">
        <v>487</v>
      </c>
      <c r="N33" s="664"/>
      <c r="O33" s="664"/>
      <c r="P33" s="677"/>
      <c r="Q33" s="665"/>
    </row>
    <row r="34" spans="1:17" ht="14.4" customHeight="1" x14ac:dyDescent="0.3">
      <c r="A34" s="660" t="s">
        <v>6160</v>
      </c>
      <c r="B34" s="661" t="s">
        <v>6161</v>
      </c>
      <c r="C34" s="661" t="s">
        <v>3097</v>
      </c>
      <c r="D34" s="661" t="s">
        <v>6174</v>
      </c>
      <c r="E34" s="661" t="s">
        <v>6175</v>
      </c>
      <c r="F34" s="664"/>
      <c r="G34" s="664"/>
      <c r="H34" s="661"/>
      <c r="I34" s="661"/>
      <c r="J34" s="664">
        <v>1</v>
      </c>
      <c r="K34" s="664">
        <v>0</v>
      </c>
      <c r="L34" s="661"/>
      <c r="M34" s="661">
        <v>0</v>
      </c>
      <c r="N34" s="664"/>
      <c r="O34" s="664"/>
      <c r="P34" s="677"/>
      <c r="Q34" s="665"/>
    </row>
    <row r="35" spans="1:17" ht="14.4" customHeight="1" x14ac:dyDescent="0.3">
      <c r="A35" s="660" t="s">
        <v>6160</v>
      </c>
      <c r="B35" s="661" t="s">
        <v>6161</v>
      </c>
      <c r="C35" s="661" t="s">
        <v>3101</v>
      </c>
      <c r="D35" s="661" t="s">
        <v>6162</v>
      </c>
      <c r="E35" s="661" t="s">
        <v>6163</v>
      </c>
      <c r="F35" s="664"/>
      <c r="G35" s="664"/>
      <c r="H35" s="661"/>
      <c r="I35" s="661"/>
      <c r="J35" s="664">
        <v>170</v>
      </c>
      <c r="K35" s="664">
        <v>5780</v>
      </c>
      <c r="L35" s="661"/>
      <c r="M35" s="661">
        <v>34</v>
      </c>
      <c r="N35" s="664">
        <v>244</v>
      </c>
      <c r="O35" s="664">
        <v>8482</v>
      </c>
      <c r="P35" s="677"/>
      <c r="Q35" s="665">
        <v>34.76229508196721</v>
      </c>
    </row>
    <row r="36" spans="1:17" ht="14.4" customHeight="1" x14ac:dyDescent="0.3">
      <c r="A36" s="660" t="s">
        <v>6160</v>
      </c>
      <c r="B36" s="661" t="s">
        <v>6161</v>
      </c>
      <c r="C36" s="661" t="s">
        <v>3101</v>
      </c>
      <c r="D36" s="661" t="s">
        <v>6192</v>
      </c>
      <c r="E36" s="661" t="s">
        <v>6193</v>
      </c>
      <c r="F36" s="664"/>
      <c r="G36" s="664"/>
      <c r="H36" s="661"/>
      <c r="I36" s="661"/>
      <c r="J36" s="664">
        <v>1</v>
      </c>
      <c r="K36" s="664">
        <v>645</v>
      </c>
      <c r="L36" s="661"/>
      <c r="M36" s="661">
        <v>645</v>
      </c>
      <c r="N36" s="664"/>
      <c r="O36" s="664"/>
      <c r="P36" s="677"/>
      <c r="Q36" s="665"/>
    </row>
    <row r="37" spans="1:17" ht="14.4" customHeight="1" x14ac:dyDescent="0.3">
      <c r="A37" s="660" t="s">
        <v>6160</v>
      </c>
      <c r="B37" s="661" t="s">
        <v>6161</v>
      </c>
      <c r="C37" s="661" t="s">
        <v>3101</v>
      </c>
      <c r="D37" s="661" t="s">
        <v>6164</v>
      </c>
      <c r="E37" s="661" t="s">
        <v>6165</v>
      </c>
      <c r="F37" s="664"/>
      <c r="G37" s="664"/>
      <c r="H37" s="661"/>
      <c r="I37" s="661"/>
      <c r="J37" s="664"/>
      <c r="K37" s="664"/>
      <c r="L37" s="661"/>
      <c r="M37" s="661"/>
      <c r="N37" s="664">
        <v>1</v>
      </c>
      <c r="O37" s="664">
        <v>100</v>
      </c>
      <c r="P37" s="677"/>
      <c r="Q37" s="665">
        <v>100</v>
      </c>
    </row>
    <row r="38" spans="1:17" ht="14.4" customHeight="1" x14ac:dyDescent="0.3">
      <c r="A38" s="660" t="s">
        <v>6160</v>
      </c>
      <c r="B38" s="661" t="s">
        <v>6161</v>
      </c>
      <c r="C38" s="661" t="s">
        <v>3101</v>
      </c>
      <c r="D38" s="661" t="s">
        <v>6166</v>
      </c>
      <c r="E38" s="661" t="s">
        <v>6167</v>
      </c>
      <c r="F38" s="664"/>
      <c r="G38" s="664"/>
      <c r="H38" s="661"/>
      <c r="I38" s="661"/>
      <c r="J38" s="664">
        <v>1</v>
      </c>
      <c r="K38" s="664">
        <v>940</v>
      </c>
      <c r="L38" s="661"/>
      <c r="M38" s="661">
        <v>940</v>
      </c>
      <c r="N38" s="664">
        <v>1</v>
      </c>
      <c r="O38" s="664">
        <v>946</v>
      </c>
      <c r="P38" s="677"/>
      <c r="Q38" s="665">
        <v>946</v>
      </c>
    </row>
    <row r="39" spans="1:17" ht="14.4" customHeight="1" x14ac:dyDescent="0.3">
      <c r="A39" s="660" t="s">
        <v>6160</v>
      </c>
      <c r="B39" s="661" t="s">
        <v>6161</v>
      </c>
      <c r="C39" s="661" t="s">
        <v>3101</v>
      </c>
      <c r="D39" s="661" t="s">
        <v>6168</v>
      </c>
      <c r="E39" s="661" t="s">
        <v>6169</v>
      </c>
      <c r="F39" s="664"/>
      <c r="G39" s="664"/>
      <c r="H39" s="661"/>
      <c r="I39" s="661"/>
      <c r="J39" s="664"/>
      <c r="K39" s="664"/>
      <c r="L39" s="661"/>
      <c r="M39" s="661"/>
      <c r="N39" s="664">
        <v>5</v>
      </c>
      <c r="O39" s="664">
        <v>2064</v>
      </c>
      <c r="P39" s="677"/>
      <c r="Q39" s="665">
        <v>412.8</v>
      </c>
    </row>
    <row r="40" spans="1:17" ht="14.4" customHeight="1" x14ac:dyDescent="0.3">
      <c r="A40" s="660" t="s">
        <v>6160</v>
      </c>
      <c r="B40" s="661" t="s">
        <v>6161</v>
      </c>
      <c r="C40" s="661" t="s">
        <v>3101</v>
      </c>
      <c r="D40" s="661" t="s">
        <v>6170</v>
      </c>
      <c r="E40" s="661" t="s">
        <v>6171</v>
      </c>
      <c r="F40" s="664"/>
      <c r="G40" s="664"/>
      <c r="H40" s="661"/>
      <c r="I40" s="661"/>
      <c r="J40" s="664">
        <v>15</v>
      </c>
      <c r="K40" s="664">
        <v>14700</v>
      </c>
      <c r="L40" s="661"/>
      <c r="M40" s="661">
        <v>980</v>
      </c>
      <c r="N40" s="664">
        <v>7</v>
      </c>
      <c r="O40" s="664">
        <v>6878</v>
      </c>
      <c r="P40" s="677"/>
      <c r="Q40" s="665">
        <v>982.57142857142856</v>
      </c>
    </row>
    <row r="41" spans="1:17" ht="14.4" customHeight="1" x14ac:dyDescent="0.3">
      <c r="A41" s="660" t="s">
        <v>6160</v>
      </c>
      <c r="B41" s="661" t="s">
        <v>6161</v>
      </c>
      <c r="C41" s="661" t="s">
        <v>3101</v>
      </c>
      <c r="D41" s="661" t="s">
        <v>6172</v>
      </c>
      <c r="E41" s="661" t="s">
        <v>6173</v>
      </c>
      <c r="F41" s="664"/>
      <c r="G41" s="664"/>
      <c r="H41" s="661"/>
      <c r="I41" s="661"/>
      <c r="J41" s="664">
        <v>1</v>
      </c>
      <c r="K41" s="664">
        <v>831</v>
      </c>
      <c r="L41" s="661"/>
      <c r="M41" s="661">
        <v>831</v>
      </c>
      <c r="N41" s="664">
        <v>4</v>
      </c>
      <c r="O41" s="664">
        <v>3336</v>
      </c>
      <c r="P41" s="677"/>
      <c r="Q41" s="665">
        <v>834</v>
      </c>
    </row>
    <row r="42" spans="1:17" ht="14.4" customHeight="1" x14ac:dyDescent="0.3">
      <c r="A42" s="660" t="s">
        <v>6160</v>
      </c>
      <c r="B42" s="661" t="s">
        <v>6161</v>
      </c>
      <c r="C42" s="661" t="s">
        <v>3101</v>
      </c>
      <c r="D42" s="661" t="s">
        <v>6174</v>
      </c>
      <c r="E42" s="661" t="s">
        <v>6175</v>
      </c>
      <c r="F42" s="664"/>
      <c r="G42" s="664"/>
      <c r="H42" s="661"/>
      <c r="I42" s="661"/>
      <c r="J42" s="664">
        <v>20</v>
      </c>
      <c r="K42" s="664">
        <v>0</v>
      </c>
      <c r="L42" s="661"/>
      <c r="M42" s="661">
        <v>0</v>
      </c>
      <c r="N42" s="664">
        <v>49</v>
      </c>
      <c r="O42" s="664">
        <v>0</v>
      </c>
      <c r="P42" s="677"/>
      <c r="Q42" s="665">
        <v>0</v>
      </c>
    </row>
    <row r="43" spans="1:17" ht="14.4" customHeight="1" x14ac:dyDescent="0.3">
      <c r="A43" s="660" t="s">
        <v>6160</v>
      </c>
      <c r="B43" s="661" t="s">
        <v>6161</v>
      </c>
      <c r="C43" s="661" t="s">
        <v>3101</v>
      </c>
      <c r="D43" s="661" t="s">
        <v>6188</v>
      </c>
      <c r="E43" s="661" t="s">
        <v>6189</v>
      </c>
      <c r="F43" s="664"/>
      <c r="G43" s="664"/>
      <c r="H43" s="661"/>
      <c r="I43" s="661"/>
      <c r="J43" s="664"/>
      <c r="K43" s="664"/>
      <c r="L43" s="661"/>
      <c r="M43" s="661"/>
      <c r="N43" s="664">
        <v>1</v>
      </c>
      <c r="O43" s="664">
        <v>82</v>
      </c>
      <c r="P43" s="677"/>
      <c r="Q43" s="665">
        <v>82</v>
      </c>
    </row>
    <row r="44" spans="1:17" ht="14.4" customHeight="1" x14ac:dyDescent="0.3">
      <c r="A44" s="660" t="s">
        <v>6160</v>
      </c>
      <c r="B44" s="661" t="s">
        <v>6161</v>
      </c>
      <c r="C44" s="661" t="s">
        <v>3101</v>
      </c>
      <c r="D44" s="661" t="s">
        <v>6178</v>
      </c>
      <c r="E44" s="661" t="s">
        <v>6179</v>
      </c>
      <c r="F44" s="664"/>
      <c r="G44" s="664"/>
      <c r="H44" s="661"/>
      <c r="I44" s="661"/>
      <c r="J44" s="664">
        <v>1</v>
      </c>
      <c r="K44" s="664">
        <v>1906</v>
      </c>
      <c r="L44" s="661"/>
      <c r="M44" s="661">
        <v>1906</v>
      </c>
      <c r="N44" s="664"/>
      <c r="O44" s="664"/>
      <c r="P44" s="677"/>
      <c r="Q44" s="665"/>
    </row>
    <row r="45" spans="1:17" ht="14.4" customHeight="1" x14ac:dyDescent="0.3">
      <c r="A45" s="660" t="s">
        <v>6160</v>
      </c>
      <c r="B45" s="661" t="s">
        <v>6161</v>
      </c>
      <c r="C45" s="661" t="s">
        <v>3101</v>
      </c>
      <c r="D45" s="661" t="s">
        <v>6180</v>
      </c>
      <c r="E45" s="661" t="s">
        <v>6181</v>
      </c>
      <c r="F45" s="664"/>
      <c r="G45" s="664"/>
      <c r="H45" s="661"/>
      <c r="I45" s="661"/>
      <c r="J45" s="664">
        <v>144</v>
      </c>
      <c r="K45" s="664">
        <v>47088</v>
      </c>
      <c r="L45" s="661"/>
      <c r="M45" s="661">
        <v>327</v>
      </c>
      <c r="N45" s="664">
        <v>174</v>
      </c>
      <c r="O45" s="664">
        <v>57279</v>
      </c>
      <c r="P45" s="677"/>
      <c r="Q45" s="665">
        <v>329.18965517241378</v>
      </c>
    </row>
    <row r="46" spans="1:17" ht="14.4" customHeight="1" x14ac:dyDescent="0.3">
      <c r="A46" s="660" t="s">
        <v>6160</v>
      </c>
      <c r="B46" s="661" t="s">
        <v>6161</v>
      </c>
      <c r="C46" s="661" t="s">
        <v>3101</v>
      </c>
      <c r="D46" s="661" t="s">
        <v>6186</v>
      </c>
      <c r="E46" s="661" t="s">
        <v>6187</v>
      </c>
      <c r="F46" s="664"/>
      <c r="G46" s="664"/>
      <c r="H46" s="661"/>
      <c r="I46" s="661"/>
      <c r="J46" s="664">
        <v>1</v>
      </c>
      <c r="K46" s="664">
        <v>163</v>
      </c>
      <c r="L46" s="661"/>
      <c r="M46" s="661">
        <v>163</v>
      </c>
      <c r="N46" s="664">
        <v>1</v>
      </c>
      <c r="O46" s="664">
        <v>163</v>
      </c>
      <c r="P46" s="677"/>
      <c r="Q46" s="665">
        <v>163</v>
      </c>
    </row>
    <row r="47" spans="1:17" ht="14.4" customHeight="1" x14ac:dyDescent="0.3">
      <c r="A47" s="660" t="s">
        <v>6160</v>
      </c>
      <c r="B47" s="661" t="s">
        <v>6161</v>
      </c>
      <c r="C47" s="661" t="s">
        <v>3102</v>
      </c>
      <c r="D47" s="661" t="s">
        <v>6162</v>
      </c>
      <c r="E47" s="661" t="s">
        <v>6163</v>
      </c>
      <c r="F47" s="664"/>
      <c r="G47" s="664"/>
      <c r="H47" s="661"/>
      <c r="I47" s="661"/>
      <c r="J47" s="664">
        <v>13</v>
      </c>
      <c r="K47" s="664">
        <v>442</v>
      </c>
      <c r="L47" s="661"/>
      <c r="M47" s="661">
        <v>34</v>
      </c>
      <c r="N47" s="664">
        <v>19</v>
      </c>
      <c r="O47" s="664">
        <v>657</v>
      </c>
      <c r="P47" s="677"/>
      <c r="Q47" s="665">
        <v>34.578947368421055</v>
      </c>
    </row>
    <row r="48" spans="1:17" ht="14.4" customHeight="1" x14ac:dyDescent="0.3">
      <c r="A48" s="660" t="s">
        <v>6160</v>
      </c>
      <c r="B48" s="661" t="s">
        <v>6161</v>
      </c>
      <c r="C48" s="661" t="s">
        <v>3102</v>
      </c>
      <c r="D48" s="661" t="s">
        <v>6192</v>
      </c>
      <c r="E48" s="661" t="s">
        <v>6193</v>
      </c>
      <c r="F48" s="664"/>
      <c r="G48" s="664"/>
      <c r="H48" s="661"/>
      <c r="I48" s="661"/>
      <c r="J48" s="664">
        <v>1</v>
      </c>
      <c r="K48" s="664">
        <v>645</v>
      </c>
      <c r="L48" s="661"/>
      <c r="M48" s="661">
        <v>645</v>
      </c>
      <c r="N48" s="664"/>
      <c r="O48" s="664"/>
      <c r="P48" s="677"/>
      <c r="Q48" s="665"/>
    </row>
    <row r="49" spans="1:17" ht="14.4" customHeight="1" x14ac:dyDescent="0.3">
      <c r="A49" s="660" t="s">
        <v>6160</v>
      </c>
      <c r="B49" s="661" t="s">
        <v>6161</v>
      </c>
      <c r="C49" s="661" t="s">
        <v>3102</v>
      </c>
      <c r="D49" s="661" t="s">
        <v>6164</v>
      </c>
      <c r="E49" s="661" t="s">
        <v>6165</v>
      </c>
      <c r="F49" s="664"/>
      <c r="G49" s="664"/>
      <c r="H49" s="661"/>
      <c r="I49" s="661"/>
      <c r="J49" s="664">
        <v>25</v>
      </c>
      <c r="K49" s="664">
        <v>2475</v>
      </c>
      <c r="L49" s="661"/>
      <c r="M49" s="661">
        <v>99</v>
      </c>
      <c r="N49" s="664">
        <v>92</v>
      </c>
      <c r="O49" s="664">
        <v>9166</v>
      </c>
      <c r="P49" s="677"/>
      <c r="Q49" s="665">
        <v>99.630434782608702</v>
      </c>
    </row>
    <row r="50" spans="1:17" ht="14.4" customHeight="1" x14ac:dyDescent="0.3">
      <c r="A50" s="660" t="s">
        <v>6160</v>
      </c>
      <c r="B50" s="661" t="s">
        <v>6161</v>
      </c>
      <c r="C50" s="661" t="s">
        <v>3102</v>
      </c>
      <c r="D50" s="661" t="s">
        <v>6168</v>
      </c>
      <c r="E50" s="661" t="s">
        <v>6169</v>
      </c>
      <c r="F50" s="664"/>
      <c r="G50" s="664"/>
      <c r="H50" s="661"/>
      <c r="I50" s="661"/>
      <c r="J50" s="664">
        <v>1</v>
      </c>
      <c r="K50" s="664">
        <v>411</v>
      </c>
      <c r="L50" s="661"/>
      <c r="M50" s="661">
        <v>411</v>
      </c>
      <c r="N50" s="664">
        <v>2</v>
      </c>
      <c r="O50" s="664">
        <v>825</v>
      </c>
      <c r="P50" s="677"/>
      <c r="Q50" s="665">
        <v>412.5</v>
      </c>
    </row>
    <row r="51" spans="1:17" ht="14.4" customHeight="1" x14ac:dyDescent="0.3">
      <c r="A51" s="660" t="s">
        <v>6160</v>
      </c>
      <c r="B51" s="661" t="s">
        <v>6161</v>
      </c>
      <c r="C51" s="661" t="s">
        <v>3102</v>
      </c>
      <c r="D51" s="661" t="s">
        <v>6170</v>
      </c>
      <c r="E51" s="661" t="s">
        <v>6171</v>
      </c>
      <c r="F51" s="664"/>
      <c r="G51" s="664"/>
      <c r="H51" s="661"/>
      <c r="I51" s="661"/>
      <c r="J51" s="664">
        <v>136</v>
      </c>
      <c r="K51" s="664">
        <v>133280</v>
      </c>
      <c r="L51" s="661"/>
      <c r="M51" s="661">
        <v>980</v>
      </c>
      <c r="N51" s="664">
        <v>127</v>
      </c>
      <c r="O51" s="664">
        <v>124709</v>
      </c>
      <c r="P51" s="677"/>
      <c r="Q51" s="665">
        <v>981.96062992125985</v>
      </c>
    </row>
    <row r="52" spans="1:17" ht="14.4" customHeight="1" x14ac:dyDescent="0.3">
      <c r="A52" s="660" t="s">
        <v>6160</v>
      </c>
      <c r="B52" s="661" t="s">
        <v>6161</v>
      </c>
      <c r="C52" s="661" t="s">
        <v>3102</v>
      </c>
      <c r="D52" s="661" t="s">
        <v>6194</v>
      </c>
      <c r="E52" s="661" t="s">
        <v>6195</v>
      </c>
      <c r="F52" s="664"/>
      <c r="G52" s="664"/>
      <c r="H52" s="661"/>
      <c r="I52" s="661"/>
      <c r="J52" s="664">
        <v>18</v>
      </c>
      <c r="K52" s="664">
        <v>37386</v>
      </c>
      <c r="L52" s="661"/>
      <c r="M52" s="661">
        <v>2077</v>
      </c>
      <c r="N52" s="664">
        <v>12</v>
      </c>
      <c r="O52" s="664">
        <v>24972</v>
      </c>
      <c r="P52" s="677"/>
      <c r="Q52" s="665">
        <v>2081</v>
      </c>
    </row>
    <row r="53" spans="1:17" ht="14.4" customHeight="1" x14ac:dyDescent="0.3">
      <c r="A53" s="660" t="s">
        <v>6160</v>
      </c>
      <c r="B53" s="661" t="s">
        <v>6161</v>
      </c>
      <c r="C53" s="661" t="s">
        <v>3102</v>
      </c>
      <c r="D53" s="661" t="s">
        <v>6172</v>
      </c>
      <c r="E53" s="661" t="s">
        <v>6173</v>
      </c>
      <c r="F53" s="664"/>
      <c r="G53" s="664"/>
      <c r="H53" s="661"/>
      <c r="I53" s="661"/>
      <c r="J53" s="664">
        <v>1</v>
      </c>
      <c r="K53" s="664">
        <v>831</v>
      </c>
      <c r="L53" s="661"/>
      <c r="M53" s="661">
        <v>831</v>
      </c>
      <c r="N53" s="664"/>
      <c r="O53" s="664"/>
      <c r="P53" s="677"/>
      <c r="Q53" s="665"/>
    </row>
    <row r="54" spans="1:17" ht="14.4" customHeight="1" x14ac:dyDescent="0.3">
      <c r="A54" s="660" t="s">
        <v>6160</v>
      </c>
      <c r="B54" s="661" t="s">
        <v>6161</v>
      </c>
      <c r="C54" s="661" t="s">
        <v>3102</v>
      </c>
      <c r="D54" s="661" t="s">
        <v>6174</v>
      </c>
      <c r="E54" s="661" t="s">
        <v>6175</v>
      </c>
      <c r="F54" s="664"/>
      <c r="G54" s="664"/>
      <c r="H54" s="661"/>
      <c r="I54" s="661"/>
      <c r="J54" s="664">
        <v>4</v>
      </c>
      <c r="K54" s="664">
        <v>0</v>
      </c>
      <c r="L54" s="661"/>
      <c r="M54" s="661">
        <v>0</v>
      </c>
      <c r="N54" s="664">
        <v>12</v>
      </c>
      <c r="O54" s="664">
        <v>0</v>
      </c>
      <c r="P54" s="677"/>
      <c r="Q54" s="665">
        <v>0</v>
      </c>
    </row>
    <row r="55" spans="1:17" ht="14.4" customHeight="1" x14ac:dyDescent="0.3">
      <c r="A55" s="660" t="s">
        <v>6160</v>
      </c>
      <c r="B55" s="661" t="s">
        <v>6161</v>
      </c>
      <c r="C55" s="661" t="s">
        <v>3102</v>
      </c>
      <c r="D55" s="661" t="s">
        <v>6176</v>
      </c>
      <c r="E55" s="661" t="s">
        <v>6177</v>
      </c>
      <c r="F55" s="664"/>
      <c r="G55" s="664"/>
      <c r="H55" s="661"/>
      <c r="I55" s="661"/>
      <c r="J55" s="664">
        <v>2</v>
      </c>
      <c r="K55" s="664">
        <v>70</v>
      </c>
      <c r="L55" s="661"/>
      <c r="M55" s="661">
        <v>35</v>
      </c>
      <c r="N55" s="664"/>
      <c r="O55" s="664"/>
      <c r="P55" s="677"/>
      <c r="Q55" s="665"/>
    </row>
    <row r="56" spans="1:17" ht="14.4" customHeight="1" x14ac:dyDescent="0.3">
      <c r="A56" s="660" t="s">
        <v>6160</v>
      </c>
      <c r="B56" s="661" t="s">
        <v>6161</v>
      </c>
      <c r="C56" s="661" t="s">
        <v>3102</v>
      </c>
      <c r="D56" s="661" t="s">
        <v>6188</v>
      </c>
      <c r="E56" s="661" t="s">
        <v>6189</v>
      </c>
      <c r="F56" s="664"/>
      <c r="G56" s="664"/>
      <c r="H56" s="661"/>
      <c r="I56" s="661"/>
      <c r="J56" s="664">
        <v>1</v>
      </c>
      <c r="K56" s="664">
        <v>81</v>
      </c>
      <c r="L56" s="661"/>
      <c r="M56" s="661">
        <v>81</v>
      </c>
      <c r="N56" s="664">
        <v>1</v>
      </c>
      <c r="O56" s="664">
        <v>82</v>
      </c>
      <c r="P56" s="677"/>
      <c r="Q56" s="665">
        <v>82</v>
      </c>
    </row>
    <row r="57" spans="1:17" ht="14.4" customHeight="1" x14ac:dyDescent="0.3">
      <c r="A57" s="660" t="s">
        <v>6160</v>
      </c>
      <c r="B57" s="661" t="s">
        <v>6161</v>
      </c>
      <c r="C57" s="661" t="s">
        <v>3102</v>
      </c>
      <c r="D57" s="661" t="s">
        <v>6196</v>
      </c>
      <c r="E57" s="661" t="s">
        <v>6197</v>
      </c>
      <c r="F57" s="664"/>
      <c r="G57" s="664"/>
      <c r="H57" s="661"/>
      <c r="I57" s="661"/>
      <c r="J57" s="664">
        <v>1</v>
      </c>
      <c r="K57" s="664">
        <v>30</v>
      </c>
      <c r="L57" s="661"/>
      <c r="M57" s="661">
        <v>30</v>
      </c>
      <c r="N57" s="664"/>
      <c r="O57" s="664"/>
      <c r="P57" s="677"/>
      <c r="Q57" s="665"/>
    </row>
    <row r="58" spans="1:17" ht="14.4" customHeight="1" x14ac:dyDescent="0.3">
      <c r="A58" s="660" t="s">
        <v>6160</v>
      </c>
      <c r="B58" s="661" t="s">
        <v>6161</v>
      </c>
      <c r="C58" s="661" t="s">
        <v>3102</v>
      </c>
      <c r="D58" s="661" t="s">
        <v>6178</v>
      </c>
      <c r="E58" s="661" t="s">
        <v>6179</v>
      </c>
      <c r="F58" s="664"/>
      <c r="G58" s="664"/>
      <c r="H58" s="661"/>
      <c r="I58" s="661"/>
      <c r="J58" s="664">
        <v>13</v>
      </c>
      <c r="K58" s="664">
        <v>24778</v>
      </c>
      <c r="L58" s="661"/>
      <c r="M58" s="661">
        <v>1906</v>
      </c>
      <c r="N58" s="664">
        <v>13</v>
      </c>
      <c r="O58" s="664">
        <v>24823</v>
      </c>
      <c r="P58" s="677"/>
      <c r="Q58" s="665">
        <v>1909.4615384615386</v>
      </c>
    </row>
    <row r="59" spans="1:17" ht="14.4" customHeight="1" x14ac:dyDescent="0.3">
      <c r="A59" s="660" t="s">
        <v>6160</v>
      </c>
      <c r="B59" s="661" t="s">
        <v>6161</v>
      </c>
      <c r="C59" s="661" t="s">
        <v>3102</v>
      </c>
      <c r="D59" s="661" t="s">
        <v>6180</v>
      </c>
      <c r="E59" s="661" t="s">
        <v>6181</v>
      </c>
      <c r="F59" s="664"/>
      <c r="G59" s="664"/>
      <c r="H59" s="661"/>
      <c r="I59" s="661"/>
      <c r="J59" s="664">
        <v>103</v>
      </c>
      <c r="K59" s="664">
        <v>33681</v>
      </c>
      <c r="L59" s="661"/>
      <c r="M59" s="661">
        <v>327</v>
      </c>
      <c r="N59" s="664">
        <v>104</v>
      </c>
      <c r="O59" s="664">
        <v>34206</v>
      </c>
      <c r="P59" s="677"/>
      <c r="Q59" s="665">
        <v>328.90384615384613</v>
      </c>
    </row>
    <row r="60" spans="1:17" ht="14.4" customHeight="1" x14ac:dyDescent="0.3">
      <c r="A60" s="660" t="s">
        <v>6160</v>
      </c>
      <c r="B60" s="661" t="s">
        <v>6161</v>
      </c>
      <c r="C60" s="661" t="s">
        <v>3102</v>
      </c>
      <c r="D60" s="661" t="s">
        <v>6186</v>
      </c>
      <c r="E60" s="661" t="s">
        <v>6187</v>
      </c>
      <c r="F60" s="664"/>
      <c r="G60" s="664"/>
      <c r="H60" s="661"/>
      <c r="I60" s="661"/>
      <c r="J60" s="664">
        <v>3</v>
      </c>
      <c r="K60" s="664">
        <v>489</v>
      </c>
      <c r="L60" s="661"/>
      <c r="M60" s="661">
        <v>163</v>
      </c>
      <c r="N60" s="664">
        <v>1</v>
      </c>
      <c r="O60" s="664">
        <v>164</v>
      </c>
      <c r="P60" s="677"/>
      <c r="Q60" s="665">
        <v>164</v>
      </c>
    </row>
    <row r="61" spans="1:17" ht="14.4" customHeight="1" x14ac:dyDescent="0.3">
      <c r="A61" s="660" t="s">
        <v>6160</v>
      </c>
      <c r="B61" s="661" t="s">
        <v>6161</v>
      </c>
      <c r="C61" s="661" t="s">
        <v>3102</v>
      </c>
      <c r="D61" s="661" t="s">
        <v>6198</v>
      </c>
      <c r="E61" s="661" t="s">
        <v>6199</v>
      </c>
      <c r="F61" s="664"/>
      <c r="G61" s="664"/>
      <c r="H61" s="661"/>
      <c r="I61" s="661"/>
      <c r="J61" s="664">
        <v>9</v>
      </c>
      <c r="K61" s="664">
        <v>4761</v>
      </c>
      <c r="L61" s="661"/>
      <c r="M61" s="661">
        <v>529</v>
      </c>
      <c r="N61" s="664">
        <v>8</v>
      </c>
      <c r="O61" s="664">
        <v>4244</v>
      </c>
      <c r="P61" s="677"/>
      <c r="Q61" s="665">
        <v>530.5</v>
      </c>
    </row>
    <row r="62" spans="1:17" ht="14.4" customHeight="1" x14ac:dyDescent="0.3">
      <c r="A62" s="660" t="s">
        <v>6160</v>
      </c>
      <c r="B62" s="661" t="s">
        <v>6161</v>
      </c>
      <c r="C62" s="661" t="s">
        <v>3105</v>
      </c>
      <c r="D62" s="661" t="s">
        <v>6162</v>
      </c>
      <c r="E62" s="661" t="s">
        <v>6163</v>
      </c>
      <c r="F62" s="664"/>
      <c r="G62" s="664"/>
      <c r="H62" s="661"/>
      <c r="I62" s="661"/>
      <c r="J62" s="664"/>
      <c r="K62" s="664"/>
      <c r="L62" s="661"/>
      <c r="M62" s="661"/>
      <c r="N62" s="664">
        <v>1</v>
      </c>
      <c r="O62" s="664">
        <v>35</v>
      </c>
      <c r="P62" s="677"/>
      <c r="Q62" s="665">
        <v>35</v>
      </c>
    </row>
    <row r="63" spans="1:17" ht="14.4" customHeight="1" x14ac:dyDescent="0.3">
      <c r="A63" s="660" t="s">
        <v>6160</v>
      </c>
      <c r="B63" s="661" t="s">
        <v>6161</v>
      </c>
      <c r="C63" s="661" t="s">
        <v>3105</v>
      </c>
      <c r="D63" s="661" t="s">
        <v>6188</v>
      </c>
      <c r="E63" s="661" t="s">
        <v>6189</v>
      </c>
      <c r="F63" s="664"/>
      <c r="G63" s="664"/>
      <c r="H63" s="661"/>
      <c r="I63" s="661"/>
      <c r="J63" s="664"/>
      <c r="K63" s="664"/>
      <c r="L63" s="661"/>
      <c r="M63" s="661"/>
      <c r="N63" s="664">
        <v>1</v>
      </c>
      <c r="O63" s="664">
        <v>82</v>
      </c>
      <c r="P63" s="677"/>
      <c r="Q63" s="665">
        <v>82</v>
      </c>
    </row>
    <row r="64" spans="1:17" ht="14.4" customHeight="1" x14ac:dyDescent="0.3">
      <c r="A64" s="660" t="s">
        <v>6160</v>
      </c>
      <c r="B64" s="661" t="s">
        <v>6161</v>
      </c>
      <c r="C64" s="661" t="s">
        <v>3105</v>
      </c>
      <c r="D64" s="661" t="s">
        <v>6196</v>
      </c>
      <c r="E64" s="661" t="s">
        <v>6197</v>
      </c>
      <c r="F64" s="664"/>
      <c r="G64" s="664"/>
      <c r="H64" s="661"/>
      <c r="I64" s="661"/>
      <c r="J64" s="664"/>
      <c r="K64" s="664"/>
      <c r="L64" s="661"/>
      <c r="M64" s="661"/>
      <c r="N64" s="664">
        <v>2</v>
      </c>
      <c r="O64" s="664">
        <v>62</v>
      </c>
      <c r="P64" s="677"/>
      <c r="Q64" s="665">
        <v>31</v>
      </c>
    </row>
    <row r="65" spans="1:17" ht="14.4" customHeight="1" x14ac:dyDescent="0.3">
      <c r="A65" s="660" t="s">
        <v>6160</v>
      </c>
      <c r="B65" s="661" t="s">
        <v>6161</v>
      </c>
      <c r="C65" s="661" t="s">
        <v>3106</v>
      </c>
      <c r="D65" s="661" t="s">
        <v>6162</v>
      </c>
      <c r="E65" s="661" t="s">
        <v>6163</v>
      </c>
      <c r="F65" s="664"/>
      <c r="G65" s="664"/>
      <c r="H65" s="661"/>
      <c r="I65" s="661"/>
      <c r="J65" s="664">
        <v>9</v>
      </c>
      <c r="K65" s="664">
        <v>306</v>
      </c>
      <c r="L65" s="661"/>
      <c r="M65" s="661">
        <v>34</v>
      </c>
      <c r="N65" s="664">
        <v>18</v>
      </c>
      <c r="O65" s="664">
        <v>629</v>
      </c>
      <c r="P65" s="677"/>
      <c r="Q65" s="665">
        <v>34.944444444444443</v>
      </c>
    </row>
    <row r="66" spans="1:17" ht="14.4" customHeight="1" x14ac:dyDescent="0.3">
      <c r="A66" s="660" t="s">
        <v>6160</v>
      </c>
      <c r="B66" s="661" t="s">
        <v>6161</v>
      </c>
      <c r="C66" s="661" t="s">
        <v>3106</v>
      </c>
      <c r="D66" s="661" t="s">
        <v>6192</v>
      </c>
      <c r="E66" s="661" t="s">
        <v>6193</v>
      </c>
      <c r="F66" s="664"/>
      <c r="G66" s="664"/>
      <c r="H66" s="661"/>
      <c r="I66" s="661"/>
      <c r="J66" s="664">
        <v>5</v>
      </c>
      <c r="K66" s="664">
        <v>3225</v>
      </c>
      <c r="L66" s="661"/>
      <c r="M66" s="661">
        <v>645</v>
      </c>
      <c r="N66" s="664">
        <v>5</v>
      </c>
      <c r="O66" s="664">
        <v>3243</v>
      </c>
      <c r="P66" s="677"/>
      <c r="Q66" s="665">
        <v>648.6</v>
      </c>
    </row>
    <row r="67" spans="1:17" ht="14.4" customHeight="1" x14ac:dyDescent="0.3">
      <c r="A67" s="660" t="s">
        <v>6160</v>
      </c>
      <c r="B67" s="661" t="s">
        <v>6161</v>
      </c>
      <c r="C67" s="661" t="s">
        <v>3106</v>
      </c>
      <c r="D67" s="661" t="s">
        <v>6166</v>
      </c>
      <c r="E67" s="661" t="s">
        <v>6167</v>
      </c>
      <c r="F67" s="664"/>
      <c r="G67" s="664"/>
      <c r="H67" s="661"/>
      <c r="I67" s="661"/>
      <c r="J67" s="664">
        <v>16</v>
      </c>
      <c r="K67" s="664">
        <v>15040</v>
      </c>
      <c r="L67" s="661"/>
      <c r="M67" s="661">
        <v>940</v>
      </c>
      <c r="N67" s="664">
        <v>37</v>
      </c>
      <c r="O67" s="664">
        <v>34930</v>
      </c>
      <c r="P67" s="677"/>
      <c r="Q67" s="665">
        <v>944.05405405405406</v>
      </c>
    </row>
    <row r="68" spans="1:17" ht="14.4" customHeight="1" x14ac:dyDescent="0.3">
      <c r="A68" s="660" t="s">
        <v>6160</v>
      </c>
      <c r="B68" s="661" t="s">
        <v>6161</v>
      </c>
      <c r="C68" s="661" t="s">
        <v>3106</v>
      </c>
      <c r="D68" s="661" t="s">
        <v>6168</v>
      </c>
      <c r="E68" s="661" t="s">
        <v>6169</v>
      </c>
      <c r="F68" s="664"/>
      <c r="G68" s="664"/>
      <c r="H68" s="661"/>
      <c r="I68" s="661"/>
      <c r="J68" s="664">
        <v>2</v>
      </c>
      <c r="K68" s="664">
        <v>822</v>
      </c>
      <c r="L68" s="661"/>
      <c r="M68" s="661">
        <v>411</v>
      </c>
      <c r="N68" s="664">
        <v>3</v>
      </c>
      <c r="O68" s="664">
        <v>1236</v>
      </c>
      <c r="P68" s="677"/>
      <c r="Q68" s="665">
        <v>412</v>
      </c>
    </row>
    <row r="69" spans="1:17" ht="14.4" customHeight="1" x14ac:dyDescent="0.3">
      <c r="A69" s="660" t="s">
        <v>6160</v>
      </c>
      <c r="B69" s="661" t="s">
        <v>6161</v>
      </c>
      <c r="C69" s="661" t="s">
        <v>3106</v>
      </c>
      <c r="D69" s="661" t="s">
        <v>6170</v>
      </c>
      <c r="E69" s="661" t="s">
        <v>6171</v>
      </c>
      <c r="F69" s="664"/>
      <c r="G69" s="664"/>
      <c r="H69" s="661"/>
      <c r="I69" s="661"/>
      <c r="J69" s="664">
        <v>5</v>
      </c>
      <c r="K69" s="664">
        <v>4900</v>
      </c>
      <c r="L69" s="661"/>
      <c r="M69" s="661">
        <v>980</v>
      </c>
      <c r="N69" s="664">
        <v>6</v>
      </c>
      <c r="O69" s="664">
        <v>5892</v>
      </c>
      <c r="P69" s="677"/>
      <c r="Q69" s="665">
        <v>982</v>
      </c>
    </row>
    <row r="70" spans="1:17" ht="14.4" customHeight="1" x14ac:dyDescent="0.3">
      <c r="A70" s="660" t="s">
        <v>6160</v>
      </c>
      <c r="B70" s="661" t="s">
        <v>6161</v>
      </c>
      <c r="C70" s="661" t="s">
        <v>3106</v>
      </c>
      <c r="D70" s="661" t="s">
        <v>6194</v>
      </c>
      <c r="E70" s="661" t="s">
        <v>6195</v>
      </c>
      <c r="F70" s="664"/>
      <c r="G70" s="664"/>
      <c r="H70" s="661"/>
      <c r="I70" s="661"/>
      <c r="J70" s="664">
        <v>18</v>
      </c>
      <c r="K70" s="664">
        <v>37386</v>
      </c>
      <c r="L70" s="661"/>
      <c r="M70" s="661">
        <v>2077</v>
      </c>
      <c r="N70" s="664">
        <v>24</v>
      </c>
      <c r="O70" s="664">
        <v>49938</v>
      </c>
      <c r="P70" s="677"/>
      <c r="Q70" s="665">
        <v>2080.75</v>
      </c>
    </row>
    <row r="71" spans="1:17" ht="14.4" customHeight="1" x14ac:dyDescent="0.3">
      <c r="A71" s="660" t="s">
        <v>6160</v>
      </c>
      <c r="B71" s="661" t="s">
        <v>6161</v>
      </c>
      <c r="C71" s="661" t="s">
        <v>3106</v>
      </c>
      <c r="D71" s="661" t="s">
        <v>6200</v>
      </c>
      <c r="E71" s="661" t="s">
        <v>6201</v>
      </c>
      <c r="F71" s="664"/>
      <c r="G71" s="664"/>
      <c r="H71" s="661"/>
      <c r="I71" s="661"/>
      <c r="J71" s="664"/>
      <c r="K71" s="664"/>
      <c r="L71" s="661"/>
      <c r="M71" s="661"/>
      <c r="N71" s="664">
        <v>1</v>
      </c>
      <c r="O71" s="664">
        <v>0</v>
      </c>
      <c r="P71" s="677"/>
      <c r="Q71" s="665">
        <v>0</v>
      </c>
    </row>
    <row r="72" spans="1:17" ht="14.4" customHeight="1" x14ac:dyDescent="0.3">
      <c r="A72" s="660" t="s">
        <v>6160</v>
      </c>
      <c r="B72" s="661" t="s">
        <v>6161</v>
      </c>
      <c r="C72" s="661" t="s">
        <v>3106</v>
      </c>
      <c r="D72" s="661" t="s">
        <v>6174</v>
      </c>
      <c r="E72" s="661" t="s">
        <v>6175</v>
      </c>
      <c r="F72" s="664"/>
      <c r="G72" s="664"/>
      <c r="H72" s="661"/>
      <c r="I72" s="661"/>
      <c r="J72" s="664">
        <v>23</v>
      </c>
      <c r="K72" s="664">
        <v>0</v>
      </c>
      <c r="L72" s="661"/>
      <c r="M72" s="661">
        <v>0</v>
      </c>
      <c r="N72" s="664">
        <v>22</v>
      </c>
      <c r="O72" s="664">
        <v>0</v>
      </c>
      <c r="P72" s="677"/>
      <c r="Q72" s="665">
        <v>0</v>
      </c>
    </row>
    <row r="73" spans="1:17" ht="14.4" customHeight="1" x14ac:dyDescent="0.3">
      <c r="A73" s="660" t="s">
        <v>6160</v>
      </c>
      <c r="B73" s="661" t="s">
        <v>6161</v>
      </c>
      <c r="C73" s="661" t="s">
        <v>3106</v>
      </c>
      <c r="D73" s="661" t="s">
        <v>6176</v>
      </c>
      <c r="E73" s="661" t="s">
        <v>6177</v>
      </c>
      <c r="F73" s="664"/>
      <c r="G73" s="664"/>
      <c r="H73" s="661"/>
      <c r="I73" s="661"/>
      <c r="J73" s="664">
        <v>3</v>
      </c>
      <c r="K73" s="664">
        <v>105</v>
      </c>
      <c r="L73" s="661"/>
      <c r="M73" s="661">
        <v>35</v>
      </c>
      <c r="N73" s="664">
        <v>1</v>
      </c>
      <c r="O73" s="664">
        <v>36</v>
      </c>
      <c r="P73" s="677"/>
      <c r="Q73" s="665">
        <v>36</v>
      </c>
    </row>
    <row r="74" spans="1:17" ht="14.4" customHeight="1" x14ac:dyDescent="0.3">
      <c r="A74" s="660" t="s">
        <v>6160</v>
      </c>
      <c r="B74" s="661" t="s">
        <v>6161</v>
      </c>
      <c r="C74" s="661" t="s">
        <v>3106</v>
      </c>
      <c r="D74" s="661" t="s">
        <v>6178</v>
      </c>
      <c r="E74" s="661" t="s">
        <v>6179</v>
      </c>
      <c r="F74" s="664"/>
      <c r="G74" s="664"/>
      <c r="H74" s="661"/>
      <c r="I74" s="661"/>
      <c r="J74" s="664"/>
      <c r="K74" s="664"/>
      <c r="L74" s="661"/>
      <c r="M74" s="661"/>
      <c r="N74" s="664">
        <v>6</v>
      </c>
      <c r="O74" s="664">
        <v>11461</v>
      </c>
      <c r="P74" s="677"/>
      <c r="Q74" s="665">
        <v>1910.1666666666667</v>
      </c>
    </row>
    <row r="75" spans="1:17" ht="14.4" customHeight="1" x14ac:dyDescent="0.3">
      <c r="A75" s="660" t="s">
        <v>6160</v>
      </c>
      <c r="B75" s="661" t="s">
        <v>6161</v>
      </c>
      <c r="C75" s="661" t="s">
        <v>3106</v>
      </c>
      <c r="D75" s="661" t="s">
        <v>6180</v>
      </c>
      <c r="E75" s="661" t="s">
        <v>6181</v>
      </c>
      <c r="F75" s="664"/>
      <c r="G75" s="664"/>
      <c r="H75" s="661"/>
      <c r="I75" s="661"/>
      <c r="J75" s="664">
        <v>16</v>
      </c>
      <c r="K75" s="664">
        <v>5232</v>
      </c>
      <c r="L75" s="661"/>
      <c r="M75" s="661">
        <v>327</v>
      </c>
      <c r="N75" s="664">
        <v>17</v>
      </c>
      <c r="O75" s="664">
        <v>5607</v>
      </c>
      <c r="P75" s="677"/>
      <c r="Q75" s="665">
        <v>329.8235294117647</v>
      </c>
    </row>
    <row r="76" spans="1:17" ht="14.4" customHeight="1" x14ac:dyDescent="0.3">
      <c r="A76" s="660" t="s">
        <v>6160</v>
      </c>
      <c r="B76" s="661" t="s">
        <v>6161</v>
      </c>
      <c r="C76" s="661" t="s">
        <v>3106</v>
      </c>
      <c r="D76" s="661" t="s">
        <v>6186</v>
      </c>
      <c r="E76" s="661" t="s">
        <v>6187</v>
      </c>
      <c r="F76" s="664"/>
      <c r="G76" s="664"/>
      <c r="H76" s="661"/>
      <c r="I76" s="661"/>
      <c r="J76" s="664">
        <v>74</v>
      </c>
      <c r="K76" s="664">
        <v>12062</v>
      </c>
      <c r="L76" s="661"/>
      <c r="M76" s="661">
        <v>163</v>
      </c>
      <c r="N76" s="664">
        <v>77</v>
      </c>
      <c r="O76" s="664">
        <v>12609</v>
      </c>
      <c r="P76" s="677"/>
      <c r="Q76" s="665">
        <v>163.75324675324674</v>
      </c>
    </row>
    <row r="77" spans="1:17" ht="14.4" customHeight="1" x14ac:dyDescent="0.3">
      <c r="A77" s="660" t="s">
        <v>6160</v>
      </c>
      <c r="B77" s="661" t="s">
        <v>6161</v>
      </c>
      <c r="C77" s="661" t="s">
        <v>3106</v>
      </c>
      <c r="D77" s="661" t="s">
        <v>6184</v>
      </c>
      <c r="E77" s="661" t="s">
        <v>6185</v>
      </c>
      <c r="F77" s="664"/>
      <c r="G77" s="664"/>
      <c r="H77" s="661"/>
      <c r="I77" s="661"/>
      <c r="J77" s="664"/>
      <c r="K77" s="664"/>
      <c r="L77" s="661"/>
      <c r="M77" s="661"/>
      <c r="N77" s="664">
        <v>1</v>
      </c>
      <c r="O77" s="664">
        <v>57</v>
      </c>
      <c r="P77" s="677"/>
      <c r="Q77" s="665">
        <v>57</v>
      </c>
    </row>
    <row r="78" spans="1:17" ht="14.4" customHeight="1" x14ac:dyDescent="0.3">
      <c r="A78" s="660" t="s">
        <v>6160</v>
      </c>
      <c r="B78" s="661" t="s">
        <v>6161</v>
      </c>
      <c r="C78" s="661" t="s">
        <v>3106</v>
      </c>
      <c r="D78" s="661" t="s">
        <v>6190</v>
      </c>
      <c r="E78" s="661" t="s">
        <v>6191</v>
      </c>
      <c r="F78" s="664"/>
      <c r="G78" s="664"/>
      <c r="H78" s="661"/>
      <c r="I78" s="661"/>
      <c r="J78" s="664">
        <v>2</v>
      </c>
      <c r="K78" s="664">
        <v>974</v>
      </c>
      <c r="L78" s="661"/>
      <c r="M78" s="661">
        <v>487</v>
      </c>
      <c r="N78" s="664">
        <v>8</v>
      </c>
      <c r="O78" s="664">
        <v>3908</v>
      </c>
      <c r="P78" s="677"/>
      <c r="Q78" s="665">
        <v>488.5</v>
      </c>
    </row>
    <row r="79" spans="1:17" ht="14.4" customHeight="1" x14ac:dyDescent="0.3">
      <c r="A79" s="660" t="s">
        <v>6160</v>
      </c>
      <c r="B79" s="661" t="s">
        <v>6161</v>
      </c>
      <c r="C79" s="661" t="s">
        <v>3106</v>
      </c>
      <c r="D79" s="661" t="s">
        <v>6198</v>
      </c>
      <c r="E79" s="661" t="s">
        <v>6199</v>
      </c>
      <c r="F79" s="664"/>
      <c r="G79" s="664"/>
      <c r="H79" s="661"/>
      <c r="I79" s="661"/>
      <c r="J79" s="664">
        <v>5</v>
      </c>
      <c r="K79" s="664">
        <v>2645</v>
      </c>
      <c r="L79" s="661"/>
      <c r="M79" s="661">
        <v>529</v>
      </c>
      <c r="N79" s="664">
        <v>10</v>
      </c>
      <c r="O79" s="664">
        <v>5298</v>
      </c>
      <c r="P79" s="677"/>
      <c r="Q79" s="665">
        <v>529.79999999999995</v>
      </c>
    </row>
    <row r="80" spans="1:17" ht="14.4" customHeight="1" x14ac:dyDescent="0.3">
      <c r="A80" s="660" t="s">
        <v>6160</v>
      </c>
      <c r="B80" s="661" t="s">
        <v>6161</v>
      </c>
      <c r="C80" s="661" t="s">
        <v>3108</v>
      </c>
      <c r="D80" s="661" t="s">
        <v>6162</v>
      </c>
      <c r="E80" s="661" t="s">
        <v>6163</v>
      </c>
      <c r="F80" s="664"/>
      <c r="G80" s="664"/>
      <c r="H80" s="661"/>
      <c r="I80" s="661"/>
      <c r="J80" s="664"/>
      <c r="K80" s="664"/>
      <c r="L80" s="661"/>
      <c r="M80" s="661"/>
      <c r="N80" s="664">
        <v>1</v>
      </c>
      <c r="O80" s="664">
        <v>35</v>
      </c>
      <c r="P80" s="677"/>
      <c r="Q80" s="665">
        <v>35</v>
      </c>
    </row>
    <row r="81" spans="1:17" ht="14.4" customHeight="1" x14ac:dyDescent="0.3">
      <c r="A81" s="660" t="s">
        <v>6202</v>
      </c>
      <c r="B81" s="661" t="s">
        <v>6161</v>
      </c>
      <c r="C81" s="661" t="s">
        <v>6157</v>
      </c>
      <c r="D81" s="661" t="s">
        <v>6203</v>
      </c>
      <c r="E81" s="661" t="s">
        <v>6204</v>
      </c>
      <c r="F81" s="664"/>
      <c r="G81" s="664"/>
      <c r="H81" s="661"/>
      <c r="I81" s="661"/>
      <c r="J81" s="664">
        <v>1</v>
      </c>
      <c r="K81" s="664">
        <v>80</v>
      </c>
      <c r="L81" s="661"/>
      <c r="M81" s="661">
        <v>80</v>
      </c>
      <c r="N81" s="664">
        <v>5</v>
      </c>
      <c r="O81" s="664">
        <v>405</v>
      </c>
      <c r="P81" s="677"/>
      <c r="Q81" s="665">
        <v>81</v>
      </c>
    </row>
    <row r="82" spans="1:17" ht="14.4" customHeight="1" x14ac:dyDescent="0.3">
      <c r="A82" s="660" t="s">
        <v>6202</v>
      </c>
      <c r="B82" s="661" t="s">
        <v>6161</v>
      </c>
      <c r="C82" s="661" t="s">
        <v>6157</v>
      </c>
      <c r="D82" s="661" t="s">
        <v>6205</v>
      </c>
      <c r="E82" s="661" t="s">
        <v>6206</v>
      </c>
      <c r="F82" s="664">
        <v>1</v>
      </c>
      <c r="G82" s="664">
        <v>131</v>
      </c>
      <c r="H82" s="661">
        <v>1</v>
      </c>
      <c r="I82" s="661">
        <v>131</v>
      </c>
      <c r="J82" s="664"/>
      <c r="K82" s="664"/>
      <c r="L82" s="661"/>
      <c r="M82" s="661"/>
      <c r="N82" s="664"/>
      <c r="O82" s="664"/>
      <c r="P82" s="677"/>
      <c r="Q82" s="665"/>
    </row>
    <row r="83" spans="1:17" ht="14.4" customHeight="1" x14ac:dyDescent="0.3">
      <c r="A83" s="660" t="s">
        <v>6202</v>
      </c>
      <c r="B83" s="661" t="s">
        <v>6161</v>
      </c>
      <c r="C83" s="661" t="s">
        <v>6157</v>
      </c>
      <c r="D83" s="661" t="s">
        <v>6162</v>
      </c>
      <c r="E83" s="661" t="s">
        <v>6163</v>
      </c>
      <c r="F83" s="664">
        <v>16</v>
      </c>
      <c r="G83" s="664">
        <v>544</v>
      </c>
      <c r="H83" s="661">
        <v>1</v>
      </c>
      <c r="I83" s="661">
        <v>34</v>
      </c>
      <c r="J83" s="664">
        <v>5</v>
      </c>
      <c r="K83" s="664">
        <v>170</v>
      </c>
      <c r="L83" s="661">
        <v>0.3125</v>
      </c>
      <c r="M83" s="661">
        <v>34</v>
      </c>
      <c r="N83" s="664">
        <v>1</v>
      </c>
      <c r="O83" s="664">
        <v>35</v>
      </c>
      <c r="P83" s="677">
        <v>6.4338235294117641E-2</v>
      </c>
      <c r="Q83" s="665">
        <v>35</v>
      </c>
    </row>
    <row r="84" spans="1:17" ht="14.4" customHeight="1" x14ac:dyDescent="0.3">
      <c r="A84" s="660" t="s">
        <v>6202</v>
      </c>
      <c r="B84" s="661" t="s">
        <v>6161</v>
      </c>
      <c r="C84" s="661" t="s">
        <v>6157</v>
      </c>
      <c r="D84" s="661" t="s">
        <v>6166</v>
      </c>
      <c r="E84" s="661" t="s">
        <v>6167</v>
      </c>
      <c r="F84" s="664">
        <v>2</v>
      </c>
      <c r="G84" s="664">
        <v>1874</v>
      </c>
      <c r="H84" s="661">
        <v>1</v>
      </c>
      <c r="I84" s="661">
        <v>937</v>
      </c>
      <c r="J84" s="664">
        <v>8</v>
      </c>
      <c r="K84" s="664">
        <v>7520</v>
      </c>
      <c r="L84" s="661">
        <v>4.0128068303094988</v>
      </c>
      <c r="M84" s="661">
        <v>940</v>
      </c>
      <c r="N84" s="664"/>
      <c r="O84" s="664"/>
      <c r="P84" s="677"/>
      <c r="Q84" s="665"/>
    </row>
    <row r="85" spans="1:17" ht="14.4" customHeight="1" x14ac:dyDescent="0.3">
      <c r="A85" s="660" t="s">
        <v>6202</v>
      </c>
      <c r="B85" s="661" t="s">
        <v>6161</v>
      </c>
      <c r="C85" s="661" t="s">
        <v>6157</v>
      </c>
      <c r="D85" s="661" t="s">
        <v>6168</v>
      </c>
      <c r="E85" s="661" t="s">
        <v>6169</v>
      </c>
      <c r="F85" s="664"/>
      <c r="G85" s="664"/>
      <c r="H85" s="661"/>
      <c r="I85" s="661"/>
      <c r="J85" s="664">
        <v>2</v>
      </c>
      <c r="K85" s="664">
        <v>822</v>
      </c>
      <c r="L85" s="661"/>
      <c r="M85" s="661">
        <v>411</v>
      </c>
      <c r="N85" s="664"/>
      <c r="O85" s="664"/>
      <c r="P85" s="677"/>
      <c r="Q85" s="665"/>
    </row>
    <row r="86" spans="1:17" ht="14.4" customHeight="1" x14ac:dyDescent="0.3">
      <c r="A86" s="660" t="s">
        <v>6202</v>
      </c>
      <c r="B86" s="661" t="s">
        <v>6161</v>
      </c>
      <c r="C86" s="661" t="s">
        <v>6157</v>
      </c>
      <c r="D86" s="661" t="s">
        <v>6170</v>
      </c>
      <c r="E86" s="661" t="s">
        <v>6171</v>
      </c>
      <c r="F86" s="664">
        <v>4</v>
      </c>
      <c r="G86" s="664">
        <v>3912</v>
      </c>
      <c r="H86" s="661">
        <v>1</v>
      </c>
      <c r="I86" s="661">
        <v>978</v>
      </c>
      <c r="J86" s="664">
        <v>59</v>
      </c>
      <c r="K86" s="664">
        <v>57820</v>
      </c>
      <c r="L86" s="661">
        <v>14.780163599182004</v>
      </c>
      <c r="M86" s="661">
        <v>980</v>
      </c>
      <c r="N86" s="664">
        <v>2</v>
      </c>
      <c r="O86" s="664">
        <v>1960</v>
      </c>
      <c r="P86" s="677">
        <v>0.50102249488752559</v>
      </c>
      <c r="Q86" s="665">
        <v>980</v>
      </c>
    </row>
    <row r="87" spans="1:17" ht="14.4" customHeight="1" x14ac:dyDescent="0.3">
      <c r="A87" s="660" t="s">
        <v>6202</v>
      </c>
      <c r="B87" s="661" t="s">
        <v>6161</v>
      </c>
      <c r="C87" s="661" t="s">
        <v>6157</v>
      </c>
      <c r="D87" s="661" t="s">
        <v>6194</v>
      </c>
      <c r="E87" s="661" t="s">
        <v>6195</v>
      </c>
      <c r="F87" s="664">
        <v>1</v>
      </c>
      <c r="G87" s="664">
        <v>2073</v>
      </c>
      <c r="H87" s="661">
        <v>1</v>
      </c>
      <c r="I87" s="661">
        <v>2073</v>
      </c>
      <c r="J87" s="664"/>
      <c r="K87" s="664"/>
      <c r="L87" s="661"/>
      <c r="M87" s="661"/>
      <c r="N87" s="664"/>
      <c r="O87" s="664"/>
      <c r="P87" s="677"/>
      <c r="Q87" s="665"/>
    </row>
    <row r="88" spans="1:17" ht="14.4" customHeight="1" x14ac:dyDescent="0.3">
      <c r="A88" s="660" t="s">
        <v>6202</v>
      </c>
      <c r="B88" s="661" t="s">
        <v>6161</v>
      </c>
      <c r="C88" s="661" t="s">
        <v>6157</v>
      </c>
      <c r="D88" s="661" t="s">
        <v>6207</v>
      </c>
      <c r="E88" s="661" t="s">
        <v>6208</v>
      </c>
      <c r="F88" s="664">
        <v>5</v>
      </c>
      <c r="G88" s="664">
        <v>625</v>
      </c>
      <c r="H88" s="661">
        <v>1</v>
      </c>
      <c r="I88" s="661">
        <v>125</v>
      </c>
      <c r="J88" s="664">
        <v>0</v>
      </c>
      <c r="K88" s="664">
        <v>0</v>
      </c>
      <c r="L88" s="661">
        <v>0</v>
      </c>
      <c r="M88" s="661"/>
      <c r="N88" s="664"/>
      <c r="O88" s="664"/>
      <c r="P88" s="677"/>
      <c r="Q88" s="665"/>
    </row>
    <row r="89" spans="1:17" ht="14.4" customHeight="1" x14ac:dyDescent="0.3">
      <c r="A89" s="660" t="s">
        <v>6202</v>
      </c>
      <c r="B89" s="661" t="s">
        <v>6161</v>
      </c>
      <c r="C89" s="661" t="s">
        <v>6157</v>
      </c>
      <c r="D89" s="661" t="s">
        <v>6209</v>
      </c>
      <c r="E89" s="661" t="s">
        <v>6210</v>
      </c>
      <c r="F89" s="664"/>
      <c r="G89" s="664"/>
      <c r="H89" s="661"/>
      <c r="I89" s="661"/>
      <c r="J89" s="664">
        <v>4</v>
      </c>
      <c r="K89" s="664">
        <v>464</v>
      </c>
      <c r="L89" s="661"/>
      <c r="M89" s="661">
        <v>116</v>
      </c>
      <c r="N89" s="664">
        <v>7</v>
      </c>
      <c r="O89" s="664">
        <v>824</v>
      </c>
      <c r="P89" s="677"/>
      <c r="Q89" s="665">
        <v>117.71428571428571</v>
      </c>
    </row>
    <row r="90" spans="1:17" ht="14.4" customHeight="1" x14ac:dyDescent="0.3">
      <c r="A90" s="660" t="s">
        <v>6202</v>
      </c>
      <c r="B90" s="661" t="s">
        <v>6161</v>
      </c>
      <c r="C90" s="661" t="s">
        <v>6157</v>
      </c>
      <c r="D90" s="661" t="s">
        <v>6200</v>
      </c>
      <c r="E90" s="661" t="s">
        <v>6201</v>
      </c>
      <c r="F90" s="664">
        <v>2</v>
      </c>
      <c r="G90" s="664">
        <v>0</v>
      </c>
      <c r="H90" s="661"/>
      <c r="I90" s="661">
        <v>0</v>
      </c>
      <c r="J90" s="664"/>
      <c r="K90" s="664"/>
      <c r="L90" s="661"/>
      <c r="M90" s="661"/>
      <c r="N90" s="664"/>
      <c r="O90" s="664"/>
      <c r="P90" s="677"/>
      <c r="Q90" s="665"/>
    </row>
    <row r="91" spans="1:17" ht="14.4" customHeight="1" x14ac:dyDescent="0.3">
      <c r="A91" s="660" t="s">
        <v>6202</v>
      </c>
      <c r="B91" s="661" t="s">
        <v>6161</v>
      </c>
      <c r="C91" s="661" t="s">
        <v>6157</v>
      </c>
      <c r="D91" s="661" t="s">
        <v>6174</v>
      </c>
      <c r="E91" s="661" t="s">
        <v>6175</v>
      </c>
      <c r="F91" s="664">
        <v>486</v>
      </c>
      <c r="G91" s="664">
        <v>0</v>
      </c>
      <c r="H91" s="661"/>
      <c r="I91" s="661">
        <v>0</v>
      </c>
      <c r="J91" s="664">
        <v>248</v>
      </c>
      <c r="K91" s="664">
        <v>0</v>
      </c>
      <c r="L91" s="661"/>
      <c r="M91" s="661">
        <v>0</v>
      </c>
      <c r="N91" s="664">
        <v>16</v>
      </c>
      <c r="O91" s="664">
        <v>0</v>
      </c>
      <c r="P91" s="677"/>
      <c r="Q91" s="665">
        <v>0</v>
      </c>
    </row>
    <row r="92" spans="1:17" ht="14.4" customHeight="1" x14ac:dyDescent="0.3">
      <c r="A92" s="660" t="s">
        <v>6202</v>
      </c>
      <c r="B92" s="661" t="s">
        <v>6161</v>
      </c>
      <c r="C92" s="661" t="s">
        <v>6157</v>
      </c>
      <c r="D92" s="661" t="s">
        <v>6176</v>
      </c>
      <c r="E92" s="661" t="s">
        <v>6177</v>
      </c>
      <c r="F92" s="664">
        <v>172</v>
      </c>
      <c r="G92" s="664">
        <v>4300</v>
      </c>
      <c r="H92" s="661">
        <v>1</v>
      </c>
      <c r="I92" s="661">
        <v>25</v>
      </c>
      <c r="J92" s="664">
        <v>131</v>
      </c>
      <c r="K92" s="664">
        <v>4585</v>
      </c>
      <c r="L92" s="661">
        <v>1.0662790697674418</v>
      </c>
      <c r="M92" s="661">
        <v>35</v>
      </c>
      <c r="N92" s="664">
        <v>23</v>
      </c>
      <c r="O92" s="664">
        <v>812</v>
      </c>
      <c r="P92" s="677">
        <v>0.18883720930232559</v>
      </c>
      <c r="Q92" s="665">
        <v>35.304347826086953</v>
      </c>
    </row>
    <row r="93" spans="1:17" ht="14.4" customHeight="1" x14ac:dyDescent="0.3">
      <c r="A93" s="660" t="s">
        <v>6202</v>
      </c>
      <c r="B93" s="661" t="s">
        <v>6161</v>
      </c>
      <c r="C93" s="661" t="s">
        <v>6157</v>
      </c>
      <c r="D93" s="661" t="s">
        <v>6178</v>
      </c>
      <c r="E93" s="661" t="s">
        <v>6179</v>
      </c>
      <c r="F93" s="664">
        <v>1</v>
      </c>
      <c r="G93" s="664">
        <v>1904</v>
      </c>
      <c r="H93" s="661">
        <v>1</v>
      </c>
      <c r="I93" s="661">
        <v>1904</v>
      </c>
      <c r="J93" s="664">
        <v>5</v>
      </c>
      <c r="K93" s="664">
        <v>9530</v>
      </c>
      <c r="L93" s="661">
        <v>5.0052521008403366</v>
      </c>
      <c r="M93" s="661">
        <v>1906</v>
      </c>
      <c r="N93" s="664"/>
      <c r="O93" s="664"/>
      <c r="P93" s="677"/>
      <c r="Q93" s="665"/>
    </row>
    <row r="94" spans="1:17" ht="14.4" customHeight="1" x14ac:dyDescent="0.3">
      <c r="A94" s="660" t="s">
        <v>6202</v>
      </c>
      <c r="B94" s="661" t="s">
        <v>6161</v>
      </c>
      <c r="C94" s="661" t="s">
        <v>6157</v>
      </c>
      <c r="D94" s="661" t="s">
        <v>6180</v>
      </c>
      <c r="E94" s="661" t="s">
        <v>6181</v>
      </c>
      <c r="F94" s="664">
        <v>2</v>
      </c>
      <c r="G94" s="664">
        <v>710</v>
      </c>
      <c r="H94" s="661">
        <v>1</v>
      </c>
      <c r="I94" s="661">
        <v>355</v>
      </c>
      <c r="J94" s="664">
        <v>8</v>
      </c>
      <c r="K94" s="664">
        <v>2616</v>
      </c>
      <c r="L94" s="661">
        <v>3.6845070422535211</v>
      </c>
      <c r="M94" s="661">
        <v>327</v>
      </c>
      <c r="N94" s="664"/>
      <c r="O94" s="664"/>
      <c r="P94" s="677"/>
      <c r="Q94" s="665"/>
    </row>
    <row r="95" spans="1:17" ht="14.4" customHeight="1" x14ac:dyDescent="0.3">
      <c r="A95" s="660" t="s">
        <v>6202</v>
      </c>
      <c r="B95" s="661" t="s">
        <v>6161</v>
      </c>
      <c r="C95" s="661" t="s">
        <v>6157</v>
      </c>
      <c r="D95" s="661" t="s">
        <v>6182</v>
      </c>
      <c r="E95" s="661" t="s">
        <v>6183</v>
      </c>
      <c r="F95" s="664">
        <v>1</v>
      </c>
      <c r="G95" s="664">
        <v>205</v>
      </c>
      <c r="H95" s="661">
        <v>1</v>
      </c>
      <c r="I95" s="661">
        <v>205</v>
      </c>
      <c r="J95" s="664">
        <v>1</v>
      </c>
      <c r="K95" s="664">
        <v>206</v>
      </c>
      <c r="L95" s="661">
        <v>1.0048780487804878</v>
      </c>
      <c r="M95" s="661">
        <v>206</v>
      </c>
      <c r="N95" s="664">
        <v>3</v>
      </c>
      <c r="O95" s="664">
        <v>621</v>
      </c>
      <c r="P95" s="677">
        <v>3.0292682926829269</v>
      </c>
      <c r="Q95" s="665">
        <v>207</v>
      </c>
    </row>
    <row r="96" spans="1:17" ht="14.4" customHeight="1" x14ac:dyDescent="0.3">
      <c r="A96" s="660" t="s">
        <v>6202</v>
      </c>
      <c r="B96" s="661" t="s">
        <v>6161</v>
      </c>
      <c r="C96" s="661" t="s">
        <v>6157</v>
      </c>
      <c r="D96" s="661" t="s">
        <v>6186</v>
      </c>
      <c r="E96" s="661" t="s">
        <v>6187</v>
      </c>
      <c r="F96" s="664">
        <v>2</v>
      </c>
      <c r="G96" s="664">
        <v>354</v>
      </c>
      <c r="H96" s="661">
        <v>1</v>
      </c>
      <c r="I96" s="661">
        <v>177</v>
      </c>
      <c r="J96" s="664"/>
      <c r="K96" s="664"/>
      <c r="L96" s="661"/>
      <c r="M96" s="661"/>
      <c r="N96" s="664"/>
      <c r="O96" s="664"/>
      <c r="P96" s="677"/>
      <c r="Q96" s="665"/>
    </row>
    <row r="97" spans="1:17" ht="14.4" customHeight="1" x14ac:dyDescent="0.3">
      <c r="A97" s="660" t="s">
        <v>6202</v>
      </c>
      <c r="B97" s="661" t="s">
        <v>6161</v>
      </c>
      <c r="C97" s="661" t="s">
        <v>6157</v>
      </c>
      <c r="D97" s="661" t="s">
        <v>6211</v>
      </c>
      <c r="E97" s="661" t="s">
        <v>6212</v>
      </c>
      <c r="F97" s="664">
        <v>1</v>
      </c>
      <c r="G97" s="664">
        <v>360</v>
      </c>
      <c r="H97" s="661">
        <v>1</v>
      </c>
      <c r="I97" s="661">
        <v>360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6202</v>
      </c>
      <c r="B98" s="661" t="s">
        <v>6161</v>
      </c>
      <c r="C98" s="661" t="s">
        <v>6157</v>
      </c>
      <c r="D98" s="661" t="s">
        <v>6184</v>
      </c>
      <c r="E98" s="661" t="s">
        <v>6185</v>
      </c>
      <c r="F98" s="664">
        <v>14</v>
      </c>
      <c r="G98" s="664">
        <v>798</v>
      </c>
      <c r="H98" s="661">
        <v>1</v>
      </c>
      <c r="I98" s="661">
        <v>57</v>
      </c>
      <c r="J98" s="664">
        <v>9</v>
      </c>
      <c r="K98" s="664">
        <v>504</v>
      </c>
      <c r="L98" s="661">
        <v>0.63157894736842102</v>
      </c>
      <c r="M98" s="661">
        <v>56</v>
      </c>
      <c r="N98" s="664">
        <v>2</v>
      </c>
      <c r="O98" s="664">
        <v>113</v>
      </c>
      <c r="P98" s="677">
        <v>0.14160401002506265</v>
      </c>
      <c r="Q98" s="665">
        <v>56.5</v>
      </c>
    </row>
    <row r="99" spans="1:17" ht="14.4" customHeight="1" x14ac:dyDescent="0.3">
      <c r="A99" s="660" t="s">
        <v>6202</v>
      </c>
      <c r="B99" s="661" t="s">
        <v>6161</v>
      </c>
      <c r="C99" s="661" t="s">
        <v>3095</v>
      </c>
      <c r="D99" s="661" t="s">
        <v>6203</v>
      </c>
      <c r="E99" s="661" t="s">
        <v>6204</v>
      </c>
      <c r="F99" s="664"/>
      <c r="G99" s="664"/>
      <c r="H99" s="661"/>
      <c r="I99" s="661"/>
      <c r="J99" s="664"/>
      <c r="K99" s="664"/>
      <c r="L99" s="661"/>
      <c r="M99" s="661"/>
      <c r="N99" s="664">
        <v>1</v>
      </c>
      <c r="O99" s="664">
        <v>81</v>
      </c>
      <c r="P99" s="677"/>
      <c r="Q99" s="665">
        <v>81</v>
      </c>
    </row>
    <row r="100" spans="1:17" ht="14.4" customHeight="1" x14ac:dyDescent="0.3">
      <c r="A100" s="660" t="s">
        <v>6202</v>
      </c>
      <c r="B100" s="661" t="s">
        <v>6161</v>
      </c>
      <c r="C100" s="661" t="s">
        <v>3095</v>
      </c>
      <c r="D100" s="661" t="s">
        <v>6162</v>
      </c>
      <c r="E100" s="661" t="s">
        <v>6163</v>
      </c>
      <c r="F100" s="664">
        <v>1</v>
      </c>
      <c r="G100" s="664">
        <v>34</v>
      </c>
      <c r="H100" s="661">
        <v>1</v>
      </c>
      <c r="I100" s="661">
        <v>34</v>
      </c>
      <c r="J100" s="664"/>
      <c r="K100" s="664"/>
      <c r="L100" s="661"/>
      <c r="M100" s="661"/>
      <c r="N100" s="664"/>
      <c r="O100" s="664"/>
      <c r="P100" s="677"/>
      <c r="Q100" s="665"/>
    </row>
    <row r="101" spans="1:17" ht="14.4" customHeight="1" x14ac:dyDescent="0.3">
      <c r="A101" s="660" t="s">
        <v>6202</v>
      </c>
      <c r="B101" s="661" t="s">
        <v>6161</v>
      </c>
      <c r="C101" s="661" t="s">
        <v>3095</v>
      </c>
      <c r="D101" s="661" t="s">
        <v>6209</v>
      </c>
      <c r="E101" s="661" t="s">
        <v>6210</v>
      </c>
      <c r="F101" s="664"/>
      <c r="G101" s="664"/>
      <c r="H101" s="661"/>
      <c r="I101" s="661"/>
      <c r="J101" s="664">
        <v>1</v>
      </c>
      <c r="K101" s="664">
        <v>116</v>
      </c>
      <c r="L101" s="661"/>
      <c r="M101" s="661">
        <v>116</v>
      </c>
      <c r="N101" s="664">
        <v>2</v>
      </c>
      <c r="O101" s="664">
        <v>236</v>
      </c>
      <c r="P101" s="677"/>
      <c r="Q101" s="665">
        <v>118</v>
      </c>
    </row>
    <row r="102" spans="1:17" ht="14.4" customHeight="1" x14ac:dyDescent="0.3">
      <c r="A102" s="660" t="s">
        <v>6202</v>
      </c>
      <c r="B102" s="661" t="s">
        <v>6161</v>
      </c>
      <c r="C102" s="661" t="s">
        <v>3095</v>
      </c>
      <c r="D102" s="661" t="s">
        <v>6174</v>
      </c>
      <c r="E102" s="661" t="s">
        <v>6175</v>
      </c>
      <c r="F102" s="664"/>
      <c r="G102" s="664"/>
      <c r="H102" s="661"/>
      <c r="I102" s="661"/>
      <c r="J102" s="664"/>
      <c r="K102" s="664"/>
      <c r="L102" s="661"/>
      <c r="M102" s="661"/>
      <c r="N102" s="664">
        <v>3</v>
      </c>
      <c r="O102" s="664">
        <v>0</v>
      </c>
      <c r="P102" s="677"/>
      <c r="Q102" s="665">
        <v>0</v>
      </c>
    </row>
    <row r="103" spans="1:17" ht="14.4" customHeight="1" x14ac:dyDescent="0.3">
      <c r="A103" s="660" t="s">
        <v>6202</v>
      </c>
      <c r="B103" s="661" t="s">
        <v>6161</v>
      </c>
      <c r="C103" s="661" t="s">
        <v>3107</v>
      </c>
      <c r="D103" s="661" t="s">
        <v>6162</v>
      </c>
      <c r="E103" s="661" t="s">
        <v>6163</v>
      </c>
      <c r="F103" s="664">
        <v>5</v>
      </c>
      <c r="G103" s="664">
        <v>170</v>
      </c>
      <c r="H103" s="661">
        <v>1</v>
      </c>
      <c r="I103" s="661">
        <v>34</v>
      </c>
      <c r="J103" s="664"/>
      <c r="K103" s="664"/>
      <c r="L103" s="661"/>
      <c r="M103" s="661"/>
      <c r="N103" s="664">
        <v>3</v>
      </c>
      <c r="O103" s="664">
        <v>104</v>
      </c>
      <c r="P103" s="677">
        <v>0.61176470588235299</v>
      </c>
      <c r="Q103" s="665">
        <v>34.666666666666664</v>
      </c>
    </row>
    <row r="104" spans="1:17" ht="14.4" customHeight="1" x14ac:dyDescent="0.3">
      <c r="A104" s="660" t="s">
        <v>6202</v>
      </c>
      <c r="B104" s="661" t="s">
        <v>6161</v>
      </c>
      <c r="C104" s="661" t="s">
        <v>3107</v>
      </c>
      <c r="D104" s="661" t="s">
        <v>6174</v>
      </c>
      <c r="E104" s="661" t="s">
        <v>6175</v>
      </c>
      <c r="F104" s="664">
        <v>1</v>
      </c>
      <c r="G104" s="664">
        <v>0</v>
      </c>
      <c r="H104" s="661"/>
      <c r="I104" s="661">
        <v>0</v>
      </c>
      <c r="J104" s="664"/>
      <c r="K104" s="664"/>
      <c r="L104" s="661"/>
      <c r="M104" s="661"/>
      <c r="N104" s="664">
        <v>2</v>
      </c>
      <c r="O104" s="664">
        <v>0</v>
      </c>
      <c r="P104" s="677"/>
      <c r="Q104" s="665">
        <v>0</v>
      </c>
    </row>
    <row r="105" spans="1:17" ht="14.4" customHeight="1" x14ac:dyDescent="0.3">
      <c r="A105" s="660" t="s">
        <v>6202</v>
      </c>
      <c r="B105" s="661" t="s">
        <v>6161</v>
      </c>
      <c r="C105" s="661" t="s">
        <v>3096</v>
      </c>
      <c r="D105" s="661" t="s">
        <v>6203</v>
      </c>
      <c r="E105" s="661" t="s">
        <v>6204</v>
      </c>
      <c r="F105" s="664"/>
      <c r="G105" s="664"/>
      <c r="H105" s="661"/>
      <c r="I105" s="661"/>
      <c r="J105" s="664"/>
      <c r="K105" s="664"/>
      <c r="L105" s="661"/>
      <c r="M105" s="661"/>
      <c r="N105" s="664">
        <v>1</v>
      </c>
      <c r="O105" s="664">
        <v>81</v>
      </c>
      <c r="P105" s="677"/>
      <c r="Q105" s="665">
        <v>81</v>
      </c>
    </row>
    <row r="106" spans="1:17" ht="14.4" customHeight="1" x14ac:dyDescent="0.3">
      <c r="A106" s="660" t="s">
        <v>6202</v>
      </c>
      <c r="B106" s="661" t="s">
        <v>6161</v>
      </c>
      <c r="C106" s="661" t="s">
        <v>3096</v>
      </c>
      <c r="D106" s="661" t="s">
        <v>6162</v>
      </c>
      <c r="E106" s="661" t="s">
        <v>6163</v>
      </c>
      <c r="F106" s="664">
        <v>26</v>
      </c>
      <c r="G106" s="664">
        <v>884</v>
      </c>
      <c r="H106" s="661">
        <v>1</v>
      </c>
      <c r="I106" s="661">
        <v>34</v>
      </c>
      <c r="J106" s="664">
        <v>18</v>
      </c>
      <c r="K106" s="664">
        <v>612</v>
      </c>
      <c r="L106" s="661">
        <v>0.69230769230769229</v>
      </c>
      <c r="M106" s="661">
        <v>34</v>
      </c>
      <c r="N106" s="664">
        <v>12</v>
      </c>
      <c r="O106" s="664">
        <v>415</v>
      </c>
      <c r="P106" s="677">
        <v>0.46945701357466063</v>
      </c>
      <c r="Q106" s="665">
        <v>34.583333333333336</v>
      </c>
    </row>
    <row r="107" spans="1:17" ht="14.4" customHeight="1" x14ac:dyDescent="0.3">
      <c r="A107" s="660" t="s">
        <v>6202</v>
      </c>
      <c r="B107" s="661" t="s">
        <v>6161</v>
      </c>
      <c r="C107" s="661" t="s">
        <v>3096</v>
      </c>
      <c r="D107" s="661" t="s">
        <v>6166</v>
      </c>
      <c r="E107" s="661" t="s">
        <v>6167</v>
      </c>
      <c r="F107" s="664">
        <v>1</v>
      </c>
      <c r="G107" s="664">
        <v>937</v>
      </c>
      <c r="H107" s="661">
        <v>1</v>
      </c>
      <c r="I107" s="661">
        <v>937</v>
      </c>
      <c r="J107" s="664"/>
      <c r="K107" s="664"/>
      <c r="L107" s="661"/>
      <c r="M107" s="661"/>
      <c r="N107" s="664"/>
      <c r="O107" s="664"/>
      <c r="P107" s="677"/>
      <c r="Q107" s="665"/>
    </row>
    <row r="108" spans="1:17" ht="14.4" customHeight="1" x14ac:dyDescent="0.3">
      <c r="A108" s="660" t="s">
        <v>6202</v>
      </c>
      <c r="B108" s="661" t="s">
        <v>6161</v>
      </c>
      <c r="C108" s="661" t="s">
        <v>3096</v>
      </c>
      <c r="D108" s="661" t="s">
        <v>6168</v>
      </c>
      <c r="E108" s="661" t="s">
        <v>6169</v>
      </c>
      <c r="F108" s="664">
        <v>4</v>
      </c>
      <c r="G108" s="664">
        <v>1640</v>
      </c>
      <c r="H108" s="661">
        <v>1</v>
      </c>
      <c r="I108" s="661">
        <v>410</v>
      </c>
      <c r="J108" s="664">
        <v>1</v>
      </c>
      <c r="K108" s="664">
        <v>411</v>
      </c>
      <c r="L108" s="661">
        <v>0.25060975609756098</v>
      </c>
      <c r="M108" s="661">
        <v>411</v>
      </c>
      <c r="N108" s="664"/>
      <c r="O108" s="664"/>
      <c r="P108" s="677"/>
      <c r="Q108" s="665"/>
    </row>
    <row r="109" spans="1:17" ht="14.4" customHeight="1" x14ac:dyDescent="0.3">
      <c r="A109" s="660" t="s">
        <v>6202</v>
      </c>
      <c r="B109" s="661" t="s">
        <v>6161</v>
      </c>
      <c r="C109" s="661" t="s">
        <v>3096</v>
      </c>
      <c r="D109" s="661" t="s">
        <v>6170</v>
      </c>
      <c r="E109" s="661" t="s">
        <v>6171</v>
      </c>
      <c r="F109" s="664">
        <v>175</v>
      </c>
      <c r="G109" s="664">
        <v>171150</v>
      </c>
      <c r="H109" s="661">
        <v>1</v>
      </c>
      <c r="I109" s="661">
        <v>978</v>
      </c>
      <c r="J109" s="664">
        <v>64</v>
      </c>
      <c r="K109" s="664">
        <v>62720</v>
      </c>
      <c r="L109" s="661">
        <v>0.36646216768916157</v>
      </c>
      <c r="M109" s="661">
        <v>980</v>
      </c>
      <c r="N109" s="664">
        <v>4</v>
      </c>
      <c r="O109" s="664">
        <v>3920</v>
      </c>
      <c r="P109" s="677">
        <v>2.2903885480572598E-2</v>
      </c>
      <c r="Q109" s="665">
        <v>980</v>
      </c>
    </row>
    <row r="110" spans="1:17" ht="14.4" customHeight="1" x14ac:dyDescent="0.3">
      <c r="A110" s="660" t="s">
        <v>6202</v>
      </c>
      <c r="B110" s="661" t="s">
        <v>6161</v>
      </c>
      <c r="C110" s="661" t="s">
        <v>3096</v>
      </c>
      <c r="D110" s="661" t="s">
        <v>6209</v>
      </c>
      <c r="E110" s="661" t="s">
        <v>6210</v>
      </c>
      <c r="F110" s="664"/>
      <c r="G110" s="664"/>
      <c r="H110" s="661"/>
      <c r="I110" s="661"/>
      <c r="J110" s="664"/>
      <c r="K110" s="664"/>
      <c r="L110" s="661"/>
      <c r="M110" s="661"/>
      <c r="N110" s="664">
        <v>2</v>
      </c>
      <c r="O110" s="664">
        <v>236</v>
      </c>
      <c r="P110" s="677"/>
      <c r="Q110" s="665">
        <v>118</v>
      </c>
    </row>
    <row r="111" spans="1:17" ht="14.4" customHeight="1" x14ac:dyDescent="0.3">
      <c r="A111" s="660" t="s">
        <v>6202</v>
      </c>
      <c r="B111" s="661" t="s">
        <v>6161</v>
      </c>
      <c r="C111" s="661" t="s">
        <v>3096</v>
      </c>
      <c r="D111" s="661" t="s">
        <v>6213</v>
      </c>
      <c r="E111" s="661" t="s">
        <v>6214</v>
      </c>
      <c r="F111" s="664">
        <v>2</v>
      </c>
      <c r="G111" s="664">
        <v>820</v>
      </c>
      <c r="H111" s="661">
        <v>1</v>
      </c>
      <c r="I111" s="661">
        <v>410</v>
      </c>
      <c r="J111" s="664"/>
      <c r="K111" s="664"/>
      <c r="L111" s="661"/>
      <c r="M111" s="661"/>
      <c r="N111" s="664">
        <v>2</v>
      </c>
      <c r="O111" s="664">
        <v>825</v>
      </c>
      <c r="P111" s="677">
        <v>1.0060975609756098</v>
      </c>
      <c r="Q111" s="665">
        <v>412.5</v>
      </c>
    </row>
    <row r="112" spans="1:17" ht="14.4" customHeight="1" x14ac:dyDescent="0.3">
      <c r="A112" s="660" t="s">
        <v>6202</v>
      </c>
      <c r="B112" s="661" t="s">
        <v>6161</v>
      </c>
      <c r="C112" s="661" t="s">
        <v>3096</v>
      </c>
      <c r="D112" s="661" t="s">
        <v>6172</v>
      </c>
      <c r="E112" s="661" t="s">
        <v>6173</v>
      </c>
      <c r="F112" s="664">
        <v>3</v>
      </c>
      <c r="G112" s="664">
        <v>2487</v>
      </c>
      <c r="H112" s="661">
        <v>1</v>
      </c>
      <c r="I112" s="661">
        <v>829</v>
      </c>
      <c r="J112" s="664">
        <v>4</v>
      </c>
      <c r="K112" s="664">
        <v>3324</v>
      </c>
      <c r="L112" s="661">
        <v>1.3365500603136309</v>
      </c>
      <c r="M112" s="661">
        <v>831</v>
      </c>
      <c r="N112" s="664">
        <v>1</v>
      </c>
      <c r="O112" s="664">
        <v>831</v>
      </c>
      <c r="P112" s="677">
        <v>0.33413751507840772</v>
      </c>
      <c r="Q112" s="665">
        <v>831</v>
      </c>
    </row>
    <row r="113" spans="1:17" ht="14.4" customHeight="1" x14ac:dyDescent="0.3">
      <c r="A113" s="660" t="s">
        <v>6202</v>
      </c>
      <c r="B113" s="661" t="s">
        <v>6161</v>
      </c>
      <c r="C113" s="661" t="s">
        <v>3096</v>
      </c>
      <c r="D113" s="661" t="s">
        <v>6174</v>
      </c>
      <c r="E113" s="661" t="s">
        <v>6175</v>
      </c>
      <c r="F113" s="664">
        <v>42</v>
      </c>
      <c r="G113" s="664">
        <v>0</v>
      </c>
      <c r="H113" s="661"/>
      <c r="I113" s="661">
        <v>0</v>
      </c>
      <c r="J113" s="664">
        <v>40</v>
      </c>
      <c r="K113" s="664">
        <v>0</v>
      </c>
      <c r="L113" s="661"/>
      <c r="M113" s="661">
        <v>0</v>
      </c>
      <c r="N113" s="664">
        <v>2</v>
      </c>
      <c r="O113" s="664">
        <v>0</v>
      </c>
      <c r="P113" s="677"/>
      <c r="Q113" s="665">
        <v>0</v>
      </c>
    </row>
    <row r="114" spans="1:17" ht="14.4" customHeight="1" x14ac:dyDescent="0.3">
      <c r="A114" s="660" t="s">
        <v>6202</v>
      </c>
      <c r="B114" s="661" t="s">
        <v>6161</v>
      </c>
      <c r="C114" s="661" t="s">
        <v>3096</v>
      </c>
      <c r="D114" s="661" t="s">
        <v>6176</v>
      </c>
      <c r="E114" s="661" t="s">
        <v>6177</v>
      </c>
      <c r="F114" s="664">
        <v>5</v>
      </c>
      <c r="G114" s="664">
        <v>125</v>
      </c>
      <c r="H114" s="661">
        <v>1</v>
      </c>
      <c r="I114" s="661">
        <v>25</v>
      </c>
      <c r="J114" s="664"/>
      <c r="K114" s="664"/>
      <c r="L114" s="661"/>
      <c r="M114" s="661"/>
      <c r="N114" s="664">
        <v>2</v>
      </c>
      <c r="O114" s="664">
        <v>71</v>
      </c>
      <c r="P114" s="677">
        <v>0.56799999999999995</v>
      </c>
      <c r="Q114" s="665">
        <v>35.5</v>
      </c>
    </row>
    <row r="115" spans="1:17" ht="14.4" customHeight="1" x14ac:dyDescent="0.3">
      <c r="A115" s="660" t="s">
        <v>6202</v>
      </c>
      <c r="B115" s="661" t="s">
        <v>6161</v>
      </c>
      <c r="C115" s="661" t="s">
        <v>3096</v>
      </c>
      <c r="D115" s="661" t="s">
        <v>6188</v>
      </c>
      <c r="E115" s="661" t="s">
        <v>6189</v>
      </c>
      <c r="F115" s="664">
        <v>2</v>
      </c>
      <c r="G115" s="664">
        <v>150</v>
      </c>
      <c r="H115" s="661">
        <v>1</v>
      </c>
      <c r="I115" s="661">
        <v>75</v>
      </c>
      <c r="J115" s="664"/>
      <c r="K115" s="664"/>
      <c r="L115" s="661"/>
      <c r="M115" s="661"/>
      <c r="N115" s="664">
        <v>1</v>
      </c>
      <c r="O115" s="664">
        <v>82</v>
      </c>
      <c r="P115" s="677">
        <v>0.54666666666666663</v>
      </c>
      <c r="Q115" s="665">
        <v>82</v>
      </c>
    </row>
    <row r="116" spans="1:17" ht="14.4" customHeight="1" x14ac:dyDescent="0.3">
      <c r="A116" s="660" t="s">
        <v>6202</v>
      </c>
      <c r="B116" s="661" t="s">
        <v>6161</v>
      </c>
      <c r="C116" s="661" t="s">
        <v>3096</v>
      </c>
      <c r="D116" s="661" t="s">
        <v>6196</v>
      </c>
      <c r="E116" s="661" t="s">
        <v>6197</v>
      </c>
      <c r="F116" s="664"/>
      <c r="G116" s="664"/>
      <c r="H116" s="661"/>
      <c r="I116" s="661"/>
      <c r="J116" s="664"/>
      <c r="K116" s="664"/>
      <c r="L116" s="661"/>
      <c r="M116" s="661"/>
      <c r="N116" s="664">
        <v>1</v>
      </c>
      <c r="O116" s="664">
        <v>31</v>
      </c>
      <c r="P116" s="677"/>
      <c r="Q116" s="665">
        <v>31</v>
      </c>
    </row>
    <row r="117" spans="1:17" ht="14.4" customHeight="1" x14ac:dyDescent="0.3">
      <c r="A117" s="660" t="s">
        <v>6202</v>
      </c>
      <c r="B117" s="661" t="s">
        <v>6161</v>
      </c>
      <c r="C117" s="661" t="s">
        <v>3096</v>
      </c>
      <c r="D117" s="661" t="s">
        <v>6178</v>
      </c>
      <c r="E117" s="661" t="s">
        <v>6179</v>
      </c>
      <c r="F117" s="664">
        <v>6</v>
      </c>
      <c r="G117" s="664">
        <v>11424</v>
      </c>
      <c r="H117" s="661">
        <v>1</v>
      </c>
      <c r="I117" s="661">
        <v>1904</v>
      </c>
      <c r="J117" s="664">
        <v>2</v>
      </c>
      <c r="K117" s="664">
        <v>3812</v>
      </c>
      <c r="L117" s="661">
        <v>0.33368347338935572</v>
      </c>
      <c r="M117" s="661">
        <v>1906</v>
      </c>
      <c r="N117" s="664"/>
      <c r="O117" s="664"/>
      <c r="P117" s="677"/>
      <c r="Q117" s="665"/>
    </row>
    <row r="118" spans="1:17" ht="14.4" customHeight="1" x14ac:dyDescent="0.3">
      <c r="A118" s="660" t="s">
        <v>6202</v>
      </c>
      <c r="B118" s="661" t="s">
        <v>6161</v>
      </c>
      <c r="C118" s="661" t="s">
        <v>3096</v>
      </c>
      <c r="D118" s="661" t="s">
        <v>6215</v>
      </c>
      <c r="E118" s="661" t="s">
        <v>6216</v>
      </c>
      <c r="F118" s="664"/>
      <c r="G118" s="664"/>
      <c r="H118" s="661"/>
      <c r="I118" s="661"/>
      <c r="J118" s="664"/>
      <c r="K118" s="664"/>
      <c r="L118" s="661"/>
      <c r="M118" s="661"/>
      <c r="N118" s="664">
        <v>1</v>
      </c>
      <c r="O118" s="664">
        <v>0</v>
      </c>
      <c r="P118" s="677"/>
      <c r="Q118" s="665">
        <v>0</v>
      </c>
    </row>
    <row r="119" spans="1:17" ht="14.4" customHeight="1" x14ac:dyDescent="0.3">
      <c r="A119" s="660" t="s">
        <v>6202</v>
      </c>
      <c r="B119" s="661" t="s">
        <v>6161</v>
      </c>
      <c r="C119" s="661" t="s">
        <v>3096</v>
      </c>
      <c r="D119" s="661" t="s">
        <v>6180</v>
      </c>
      <c r="E119" s="661" t="s">
        <v>6181</v>
      </c>
      <c r="F119" s="664">
        <v>157</v>
      </c>
      <c r="G119" s="664">
        <v>55735</v>
      </c>
      <c r="H119" s="661">
        <v>1</v>
      </c>
      <c r="I119" s="661">
        <v>355</v>
      </c>
      <c r="J119" s="664">
        <v>58</v>
      </c>
      <c r="K119" s="664">
        <v>18966</v>
      </c>
      <c r="L119" s="661">
        <v>0.3402888669597201</v>
      </c>
      <c r="M119" s="661">
        <v>327</v>
      </c>
      <c r="N119" s="664">
        <v>4</v>
      </c>
      <c r="O119" s="664">
        <v>1308</v>
      </c>
      <c r="P119" s="677">
        <v>2.3468197721360006E-2</v>
      </c>
      <c r="Q119" s="665">
        <v>327</v>
      </c>
    </row>
    <row r="120" spans="1:17" ht="14.4" customHeight="1" x14ac:dyDescent="0.3">
      <c r="A120" s="660" t="s">
        <v>6202</v>
      </c>
      <c r="B120" s="661" t="s">
        <v>6161</v>
      </c>
      <c r="C120" s="661" t="s">
        <v>3096</v>
      </c>
      <c r="D120" s="661" t="s">
        <v>6186</v>
      </c>
      <c r="E120" s="661" t="s">
        <v>6187</v>
      </c>
      <c r="F120" s="664">
        <v>3</v>
      </c>
      <c r="G120" s="664">
        <v>531</v>
      </c>
      <c r="H120" s="661">
        <v>1</v>
      </c>
      <c r="I120" s="661">
        <v>177</v>
      </c>
      <c r="J120" s="664">
        <v>2</v>
      </c>
      <c r="K120" s="664">
        <v>326</v>
      </c>
      <c r="L120" s="661">
        <v>0.61393596986817323</v>
      </c>
      <c r="M120" s="661">
        <v>163</v>
      </c>
      <c r="N120" s="664"/>
      <c r="O120" s="664"/>
      <c r="P120" s="677"/>
      <c r="Q120" s="665"/>
    </row>
    <row r="121" spans="1:17" ht="14.4" customHeight="1" x14ac:dyDescent="0.3">
      <c r="A121" s="660" t="s">
        <v>6202</v>
      </c>
      <c r="B121" s="661" t="s">
        <v>6161</v>
      </c>
      <c r="C121" s="661" t="s">
        <v>3096</v>
      </c>
      <c r="D121" s="661" t="s">
        <v>6184</v>
      </c>
      <c r="E121" s="661" t="s">
        <v>6185</v>
      </c>
      <c r="F121" s="664">
        <v>2</v>
      </c>
      <c r="G121" s="664">
        <v>114</v>
      </c>
      <c r="H121" s="661">
        <v>1</v>
      </c>
      <c r="I121" s="661">
        <v>57</v>
      </c>
      <c r="J121" s="664">
        <v>1</v>
      </c>
      <c r="K121" s="664">
        <v>56</v>
      </c>
      <c r="L121" s="661">
        <v>0.49122807017543857</v>
      </c>
      <c r="M121" s="661">
        <v>56</v>
      </c>
      <c r="N121" s="664"/>
      <c r="O121" s="664"/>
      <c r="P121" s="677"/>
      <c r="Q121" s="665"/>
    </row>
    <row r="122" spans="1:17" ht="14.4" customHeight="1" x14ac:dyDescent="0.3">
      <c r="A122" s="660" t="s">
        <v>6202</v>
      </c>
      <c r="B122" s="661" t="s">
        <v>6161</v>
      </c>
      <c r="C122" s="661" t="s">
        <v>3097</v>
      </c>
      <c r="D122" s="661" t="s">
        <v>6203</v>
      </c>
      <c r="E122" s="661" t="s">
        <v>6204</v>
      </c>
      <c r="F122" s="664"/>
      <c r="G122" s="664"/>
      <c r="H122" s="661"/>
      <c r="I122" s="661"/>
      <c r="J122" s="664">
        <v>3</v>
      </c>
      <c r="K122" s="664">
        <v>240</v>
      </c>
      <c r="L122" s="661"/>
      <c r="M122" s="661">
        <v>80</v>
      </c>
      <c r="N122" s="664">
        <v>6</v>
      </c>
      <c r="O122" s="664">
        <v>484</v>
      </c>
      <c r="P122" s="677"/>
      <c r="Q122" s="665">
        <v>80.666666666666671</v>
      </c>
    </row>
    <row r="123" spans="1:17" ht="14.4" customHeight="1" x14ac:dyDescent="0.3">
      <c r="A123" s="660" t="s">
        <v>6202</v>
      </c>
      <c r="B123" s="661" t="s">
        <v>6161</v>
      </c>
      <c r="C123" s="661" t="s">
        <v>3097</v>
      </c>
      <c r="D123" s="661" t="s">
        <v>6205</v>
      </c>
      <c r="E123" s="661" t="s">
        <v>6206</v>
      </c>
      <c r="F123" s="664">
        <v>2</v>
      </c>
      <c r="G123" s="664">
        <v>262</v>
      </c>
      <c r="H123" s="661">
        <v>1</v>
      </c>
      <c r="I123" s="661">
        <v>131</v>
      </c>
      <c r="J123" s="664">
        <v>3</v>
      </c>
      <c r="K123" s="664">
        <v>309</v>
      </c>
      <c r="L123" s="661">
        <v>1.1793893129770991</v>
      </c>
      <c r="M123" s="661">
        <v>103</v>
      </c>
      <c r="N123" s="664">
        <v>2</v>
      </c>
      <c r="O123" s="664">
        <v>207</v>
      </c>
      <c r="P123" s="677">
        <v>0.79007633587786263</v>
      </c>
      <c r="Q123" s="665">
        <v>103.5</v>
      </c>
    </row>
    <row r="124" spans="1:17" ht="14.4" customHeight="1" x14ac:dyDescent="0.3">
      <c r="A124" s="660" t="s">
        <v>6202</v>
      </c>
      <c r="B124" s="661" t="s">
        <v>6161</v>
      </c>
      <c r="C124" s="661" t="s">
        <v>3097</v>
      </c>
      <c r="D124" s="661" t="s">
        <v>6162</v>
      </c>
      <c r="E124" s="661" t="s">
        <v>6163</v>
      </c>
      <c r="F124" s="664">
        <v>7</v>
      </c>
      <c r="G124" s="664">
        <v>238</v>
      </c>
      <c r="H124" s="661">
        <v>1</v>
      </c>
      <c r="I124" s="661">
        <v>34</v>
      </c>
      <c r="J124" s="664">
        <v>15</v>
      </c>
      <c r="K124" s="664">
        <v>510</v>
      </c>
      <c r="L124" s="661">
        <v>2.1428571428571428</v>
      </c>
      <c r="M124" s="661">
        <v>34</v>
      </c>
      <c r="N124" s="664">
        <v>13</v>
      </c>
      <c r="O124" s="664">
        <v>455</v>
      </c>
      <c r="P124" s="677">
        <v>1.911764705882353</v>
      </c>
      <c r="Q124" s="665">
        <v>35</v>
      </c>
    </row>
    <row r="125" spans="1:17" ht="14.4" customHeight="1" x14ac:dyDescent="0.3">
      <c r="A125" s="660" t="s">
        <v>6202</v>
      </c>
      <c r="B125" s="661" t="s">
        <v>6161</v>
      </c>
      <c r="C125" s="661" t="s">
        <v>3097</v>
      </c>
      <c r="D125" s="661" t="s">
        <v>6217</v>
      </c>
      <c r="E125" s="661" t="s">
        <v>6153</v>
      </c>
      <c r="F125" s="664">
        <v>2</v>
      </c>
      <c r="G125" s="664">
        <v>348</v>
      </c>
      <c r="H125" s="661">
        <v>1</v>
      </c>
      <c r="I125" s="661">
        <v>174</v>
      </c>
      <c r="J125" s="664"/>
      <c r="K125" s="664"/>
      <c r="L125" s="661"/>
      <c r="M125" s="661"/>
      <c r="N125" s="664"/>
      <c r="O125" s="664"/>
      <c r="P125" s="677"/>
      <c r="Q125" s="665"/>
    </row>
    <row r="126" spans="1:17" ht="14.4" customHeight="1" x14ac:dyDescent="0.3">
      <c r="A126" s="660" t="s">
        <v>6202</v>
      </c>
      <c r="B126" s="661" t="s">
        <v>6161</v>
      </c>
      <c r="C126" s="661" t="s">
        <v>3097</v>
      </c>
      <c r="D126" s="661" t="s">
        <v>6207</v>
      </c>
      <c r="E126" s="661" t="s">
        <v>6208</v>
      </c>
      <c r="F126" s="664">
        <v>9</v>
      </c>
      <c r="G126" s="664">
        <v>1125</v>
      </c>
      <c r="H126" s="661">
        <v>1</v>
      </c>
      <c r="I126" s="661">
        <v>125</v>
      </c>
      <c r="J126" s="664">
        <v>3</v>
      </c>
      <c r="K126" s="664">
        <v>348</v>
      </c>
      <c r="L126" s="661">
        <v>0.30933333333333335</v>
      </c>
      <c r="M126" s="661">
        <v>116</v>
      </c>
      <c r="N126" s="664"/>
      <c r="O126" s="664"/>
      <c r="P126" s="677"/>
      <c r="Q126" s="665"/>
    </row>
    <row r="127" spans="1:17" ht="14.4" customHeight="1" x14ac:dyDescent="0.3">
      <c r="A127" s="660" t="s">
        <v>6202</v>
      </c>
      <c r="B127" s="661" t="s">
        <v>6161</v>
      </c>
      <c r="C127" s="661" t="s">
        <v>3097</v>
      </c>
      <c r="D127" s="661" t="s">
        <v>6209</v>
      </c>
      <c r="E127" s="661" t="s">
        <v>6210</v>
      </c>
      <c r="F127" s="664"/>
      <c r="G127" s="664"/>
      <c r="H127" s="661"/>
      <c r="I127" s="661"/>
      <c r="J127" s="664">
        <v>13</v>
      </c>
      <c r="K127" s="664">
        <v>1508</v>
      </c>
      <c r="L127" s="661"/>
      <c r="M127" s="661">
        <v>116</v>
      </c>
      <c r="N127" s="664">
        <v>12</v>
      </c>
      <c r="O127" s="664">
        <v>1406</v>
      </c>
      <c r="P127" s="677"/>
      <c r="Q127" s="665">
        <v>117.16666666666667</v>
      </c>
    </row>
    <row r="128" spans="1:17" ht="14.4" customHeight="1" x14ac:dyDescent="0.3">
      <c r="A128" s="660" t="s">
        <v>6202</v>
      </c>
      <c r="B128" s="661" t="s">
        <v>6161</v>
      </c>
      <c r="C128" s="661" t="s">
        <v>3097</v>
      </c>
      <c r="D128" s="661" t="s">
        <v>6174</v>
      </c>
      <c r="E128" s="661" t="s">
        <v>6175</v>
      </c>
      <c r="F128" s="664">
        <v>9</v>
      </c>
      <c r="G128" s="664">
        <v>0</v>
      </c>
      <c r="H128" s="661"/>
      <c r="I128" s="661">
        <v>0</v>
      </c>
      <c r="J128" s="664">
        <v>8</v>
      </c>
      <c r="K128" s="664">
        <v>0</v>
      </c>
      <c r="L128" s="661"/>
      <c r="M128" s="661">
        <v>0</v>
      </c>
      <c r="N128" s="664">
        <v>8</v>
      </c>
      <c r="O128" s="664">
        <v>0</v>
      </c>
      <c r="P128" s="677"/>
      <c r="Q128" s="665">
        <v>0</v>
      </c>
    </row>
    <row r="129" spans="1:17" ht="14.4" customHeight="1" x14ac:dyDescent="0.3">
      <c r="A129" s="660" t="s">
        <v>6202</v>
      </c>
      <c r="B129" s="661" t="s">
        <v>6161</v>
      </c>
      <c r="C129" s="661" t="s">
        <v>3097</v>
      </c>
      <c r="D129" s="661" t="s">
        <v>6188</v>
      </c>
      <c r="E129" s="661" t="s">
        <v>6189</v>
      </c>
      <c r="F129" s="664"/>
      <c r="G129" s="664"/>
      <c r="H129" s="661"/>
      <c r="I129" s="661"/>
      <c r="J129" s="664">
        <v>1</v>
      </c>
      <c r="K129" s="664">
        <v>81</v>
      </c>
      <c r="L129" s="661"/>
      <c r="M129" s="661">
        <v>81</v>
      </c>
      <c r="N129" s="664"/>
      <c r="O129" s="664"/>
      <c r="P129" s="677"/>
      <c r="Q129" s="665"/>
    </row>
    <row r="130" spans="1:17" ht="14.4" customHeight="1" x14ac:dyDescent="0.3">
      <c r="A130" s="660" t="s">
        <v>6202</v>
      </c>
      <c r="B130" s="661" t="s">
        <v>6161</v>
      </c>
      <c r="C130" s="661" t="s">
        <v>3097</v>
      </c>
      <c r="D130" s="661" t="s">
        <v>6196</v>
      </c>
      <c r="E130" s="661" t="s">
        <v>6197</v>
      </c>
      <c r="F130" s="664"/>
      <c r="G130" s="664"/>
      <c r="H130" s="661"/>
      <c r="I130" s="661"/>
      <c r="J130" s="664">
        <v>1</v>
      </c>
      <c r="K130" s="664">
        <v>30</v>
      </c>
      <c r="L130" s="661"/>
      <c r="M130" s="661">
        <v>30</v>
      </c>
      <c r="N130" s="664"/>
      <c r="O130" s="664"/>
      <c r="P130" s="677"/>
      <c r="Q130" s="665"/>
    </row>
    <row r="131" spans="1:17" ht="14.4" customHeight="1" x14ac:dyDescent="0.3">
      <c r="A131" s="660" t="s">
        <v>6202</v>
      </c>
      <c r="B131" s="661" t="s">
        <v>6161</v>
      </c>
      <c r="C131" s="661" t="s">
        <v>3097</v>
      </c>
      <c r="D131" s="661" t="s">
        <v>6218</v>
      </c>
      <c r="E131" s="661" t="s">
        <v>6219</v>
      </c>
      <c r="F131" s="664"/>
      <c r="G131" s="664"/>
      <c r="H131" s="661"/>
      <c r="I131" s="661"/>
      <c r="J131" s="664">
        <v>1</v>
      </c>
      <c r="K131" s="664">
        <v>431</v>
      </c>
      <c r="L131" s="661"/>
      <c r="M131" s="661">
        <v>431</v>
      </c>
      <c r="N131" s="664"/>
      <c r="O131" s="664"/>
      <c r="P131" s="677"/>
      <c r="Q131" s="665"/>
    </row>
    <row r="132" spans="1:17" ht="14.4" customHeight="1" x14ac:dyDescent="0.3">
      <c r="A132" s="660" t="s">
        <v>6202</v>
      </c>
      <c r="B132" s="661" t="s">
        <v>6161</v>
      </c>
      <c r="C132" s="661" t="s">
        <v>3097</v>
      </c>
      <c r="D132" s="661" t="s">
        <v>6211</v>
      </c>
      <c r="E132" s="661" t="s">
        <v>6212</v>
      </c>
      <c r="F132" s="664"/>
      <c r="G132" s="664"/>
      <c r="H132" s="661"/>
      <c r="I132" s="661"/>
      <c r="J132" s="664">
        <v>1</v>
      </c>
      <c r="K132" s="664">
        <v>344</v>
      </c>
      <c r="L132" s="661"/>
      <c r="M132" s="661">
        <v>344</v>
      </c>
      <c r="N132" s="664"/>
      <c r="O132" s="664"/>
      <c r="P132" s="677"/>
      <c r="Q132" s="665"/>
    </row>
    <row r="133" spans="1:17" ht="14.4" customHeight="1" x14ac:dyDescent="0.3">
      <c r="A133" s="660" t="s">
        <v>6202</v>
      </c>
      <c r="B133" s="661" t="s">
        <v>6161</v>
      </c>
      <c r="C133" s="661" t="s">
        <v>3098</v>
      </c>
      <c r="D133" s="661" t="s">
        <v>6203</v>
      </c>
      <c r="E133" s="661" t="s">
        <v>6204</v>
      </c>
      <c r="F133" s="664">
        <v>3</v>
      </c>
      <c r="G133" s="664">
        <v>270</v>
      </c>
      <c r="H133" s="661">
        <v>1</v>
      </c>
      <c r="I133" s="661">
        <v>90</v>
      </c>
      <c r="J133" s="664"/>
      <c r="K133" s="664"/>
      <c r="L133" s="661"/>
      <c r="M133" s="661"/>
      <c r="N133" s="664">
        <v>11</v>
      </c>
      <c r="O133" s="664">
        <v>888</v>
      </c>
      <c r="P133" s="677">
        <v>3.2888888888888888</v>
      </c>
      <c r="Q133" s="665">
        <v>80.727272727272734</v>
      </c>
    </row>
    <row r="134" spans="1:17" ht="14.4" customHeight="1" x14ac:dyDescent="0.3">
      <c r="A134" s="660" t="s">
        <v>6202</v>
      </c>
      <c r="B134" s="661" t="s">
        <v>6161</v>
      </c>
      <c r="C134" s="661" t="s">
        <v>3098</v>
      </c>
      <c r="D134" s="661" t="s">
        <v>6205</v>
      </c>
      <c r="E134" s="661" t="s">
        <v>6206</v>
      </c>
      <c r="F134" s="664"/>
      <c r="G134" s="664"/>
      <c r="H134" s="661"/>
      <c r="I134" s="661"/>
      <c r="J134" s="664">
        <v>1</v>
      </c>
      <c r="K134" s="664">
        <v>103</v>
      </c>
      <c r="L134" s="661"/>
      <c r="M134" s="661">
        <v>103</v>
      </c>
      <c r="N134" s="664">
        <v>1</v>
      </c>
      <c r="O134" s="664">
        <v>104</v>
      </c>
      <c r="P134" s="677"/>
      <c r="Q134" s="665">
        <v>104</v>
      </c>
    </row>
    <row r="135" spans="1:17" ht="14.4" customHeight="1" x14ac:dyDescent="0.3">
      <c r="A135" s="660" t="s">
        <v>6202</v>
      </c>
      <c r="B135" s="661" t="s">
        <v>6161</v>
      </c>
      <c r="C135" s="661" t="s">
        <v>3098</v>
      </c>
      <c r="D135" s="661" t="s">
        <v>6162</v>
      </c>
      <c r="E135" s="661" t="s">
        <v>6163</v>
      </c>
      <c r="F135" s="664">
        <v>1</v>
      </c>
      <c r="G135" s="664">
        <v>34</v>
      </c>
      <c r="H135" s="661">
        <v>1</v>
      </c>
      <c r="I135" s="661">
        <v>34</v>
      </c>
      <c r="J135" s="664">
        <v>3</v>
      </c>
      <c r="K135" s="664">
        <v>102</v>
      </c>
      <c r="L135" s="661">
        <v>3</v>
      </c>
      <c r="M135" s="661">
        <v>34</v>
      </c>
      <c r="N135" s="664">
        <v>3</v>
      </c>
      <c r="O135" s="664">
        <v>105</v>
      </c>
      <c r="P135" s="677">
        <v>3.0882352941176472</v>
      </c>
      <c r="Q135" s="665">
        <v>35</v>
      </c>
    </row>
    <row r="136" spans="1:17" ht="14.4" customHeight="1" x14ac:dyDescent="0.3">
      <c r="A136" s="660" t="s">
        <v>6202</v>
      </c>
      <c r="B136" s="661" t="s">
        <v>6161</v>
      </c>
      <c r="C136" s="661" t="s">
        <v>3098</v>
      </c>
      <c r="D136" s="661" t="s">
        <v>6207</v>
      </c>
      <c r="E136" s="661" t="s">
        <v>6208</v>
      </c>
      <c r="F136" s="664"/>
      <c r="G136" s="664"/>
      <c r="H136" s="661"/>
      <c r="I136" s="661"/>
      <c r="J136" s="664">
        <v>4</v>
      </c>
      <c r="K136" s="664">
        <v>464</v>
      </c>
      <c r="L136" s="661"/>
      <c r="M136" s="661">
        <v>116</v>
      </c>
      <c r="N136" s="664"/>
      <c r="O136" s="664"/>
      <c r="P136" s="677"/>
      <c r="Q136" s="665"/>
    </row>
    <row r="137" spans="1:17" ht="14.4" customHeight="1" x14ac:dyDescent="0.3">
      <c r="A137" s="660" t="s">
        <v>6202</v>
      </c>
      <c r="B137" s="661" t="s">
        <v>6161</v>
      </c>
      <c r="C137" s="661" t="s">
        <v>3098</v>
      </c>
      <c r="D137" s="661" t="s">
        <v>6209</v>
      </c>
      <c r="E137" s="661" t="s">
        <v>6210</v>
      </c>
      <c r="F137" s="664"/>
      <c r="G137" s="664"/>
      <c r="H137" s="661"/>
      <c r="I137" s="661"/>
      <c r="J137" s="664">
        <v>2</v>
      </c>
      <c r="K137" s="664">
        <v>232</v>
      </c>
      <c r="L137" s="661"/>
      <c r="M137" s="661">
        <v>116</v>
      </c>
      <c r="N137" s="664">
        <v>17</v>
      </c>
      <c r="O137" s="664">
        <v>2000</v>
      </c>
      <c r="P137" s="677"/>
      <c r="Q137" s="665">
        <v>117.64705882352941</v>
      </c>
    </row>
    <row r="138" spans="1:17" ht="14.4" customHeight="1" x14ac:dyDescent="0.3">
      <c r="A138" s="660" t="s">
        <v>6202</v>
      </c>
      <c r="B138" s="661" t="s">
        <v>6161</v>
      </c>
      <c r="C138" s="661" t="s">
        <v>3098</v>
      </c>
      <c r="D138" s="661" t="s">
        <v>6174</v>
      </c>
      <c r="E138" s="661" t="s">
        <v>6175</v>
      </c>
      <c r="F138" s="664">
        <v>3</v>
      </c>
      <c r="G138" s="664">
        <v>0</v>
      </c>
      <c r="H138" s="661"/>
      <c r="I138" s="661">
        <v>0</v>
      </c>
      <c r="J138" s="664">
        <v>5</v>
      </c>
      <c r="K138" s="664">
        <v>0</v>
      </c>
      <c r="L138" s="661"/>
      <c r="M138" s="661">
        <v>0</v>
      </c>
      <c r="N138" s="664">
        <v>15</v>
      </c>
      <c r="O138" s="664">
        <v>0</v>
      </c>
      <c r="P138" s="677"/>
      <c r="Q138" s="665">
        <v>0</v>
      </c>
    </row>
    <row r="139" spans="1:17" ht="14.4" customHeight="1" x14ac:dyDescent="0.3">
      <c r="A139" s="660" t="s">
        <v>6202</v>
      </c>
      <c r="B139" s="661" t="s">
        <v>6161</v>
      </c>
      <c r="C139" s="661" t="s">
        <v>3098</v>
      </c>
      <c r="D139" s="661" t="s">
        <v>6188</v>
      </c>
      <c r="E139" s="661" t="s">
        <v>6189</v>
      </c>
      <c r="F139" s="664"/>
      <c r="G139" s="664"/>
      <c r="H139" s="661"/>
      <c r="I139" s="661"/>
      <c r="J139" s="664">
        <v>1</v>
      </c>
      <c r="K139" s="664">
        <v>81</v>
      </c>
      <c r="L139" s="661"/>
      <c r="M139" s="661">
        <v>81</v>
      </c>
      <c r="N139" s="664">
        <v>2</v>
      </c>
      <c r="O139" s="664">
        <v>164</v>
      </c>
      <c r="P139" s="677"/>
      <c r="Q139" s="665">
        <v>82</v>
      </c>
    </row>
    <row r="140" spans="1:17" ht="14.4" customHeight="1" x14ac:dyDescent="0.3">
      <c r="A140" s="660" t="s">
        <v>6202</v>
      </c>
      <c r="B140" s="661" t="s">
        <v>6161</v>
      </c>
      <c r="C140" s="661" t="s">
        <v>3098</v>
      </c>
      <c r="D140" s="661" t="s">
        <v>6196</v>
      </c>
      <c r="E140" s="661" t="s">
        <v>6197</v>
      </c>
      <c r="F140" s="664"/>
      <c r="G140" s="664"/>
      <c r="H140" s="661"/>
      <c r="I140" s="661"/>
      <c r="J140" s="664"/>
      <c r="K140" s="664"/>
      <c r="L140" s="661"/>
      <c r="M140" s="661"/>
      <c r="N140" s="664">
        <v>1</v>
      </c>
      <c r="O140" s="664">
        <v>31</v>
      </c>
      <c r="P140" s="677"/>
      <c r="Q140" s="665">
        <v>31</v>
      </c>
    </row>
    <row r="141" spans="1:17" ht="14.4" customHeight="1" x14ac:dyDescent="0.3">
      <c r="A141" s="660" t="s">
        <v>6202</v>
      </c>
      <c r="B141" s="661" t="s">
        <v>6161</v>
      </c>
      <c r="C141" s="661" t="s">
        <v>3098</v>
      </c>
      <c r="D141" s="661" t="s">
        <v>6218</v>
      </c>
      <c r="E141" s="661" t="s">
        <v>6219</v>
      </c>
      <c r="F141" s="664"/>
      <c r="G141" s="664"/>
      <c r="H141" s="661"/>
      <c r="I141" s="661"/>
      <c r="J141" s="664"/>
      <c r="K141" s="664"/>
      <c r="L141" s="661"/>
      <c r="M141" s="661"/>
      <c r="N141" s="664">
        <v>1</v>
      </c>
      <c r="O141" s="664">
        <v>435</v>
      </c>
      <c r="P141" s="677"/>
      <c r="Q141" s="665">
        <v>435</v>
      </c>
    </row>
    <row r="142" spans="1:17" ht="14.4" customHeight="1" x14ac:dyDescent="0.3">
      <c r="A142" s="660" t="s">
        <v>6202</v>
      </c>
      <c r="B142" s="661" t="s">
        <v>6161</v>
      </c>
      <c r="C142" s="661" t="s">
        <v>3098</v>
      </c>
      <c r="D142" s="661" t="s">
        <v>6220</v>
      </c>
      <c r="E142" s="661" t="s">
        <v>6221</v>
      </c>
      <c r="F142" s="664"/>
      <c r="G142" s="664"/>
      <c r="H142" s="661"/>
      <c r="I142" s="661"/>
      <c r="J142" s="664"/>
      <c r="K142" s="664"/>
      <c r="L142" s="661"/>
      <c r="M142" s="661"/>
      <c r="N142" s="664">
        <v>1</v>
      </c>
      <c r="O142" s="664">
        <v>119</v>
      </c>
      <c r="P142" s="677"/>
      <c r="Q142" s="665">
        <v>119</v>
      </c>
    </row>
    <row r="143" spans="1:17" ht="14.4" customHeight="1" x14ac:dyDescent="0.3">
      <c r="A143" s="660" t="s">
        <v>6202</v>
      </c>
      <c r="B143" s="661" t="s">
        <v>6161</v>
      </c>
      <c r="C143" s="661" t="s">
        <v>3098</v>
      </c>
      <c r="D143" s="661" t="s">
        <v>6222</v>
      </c>
      <c r="E143" s="661" t="s">
        <v>6223</v>
      </c>
      <c r="F143" s="664"/>
      <c r="G143" s="664"/>
      <c r="H143" s="661"/>
      <c r="I143" s="661"/>
      <c r="J143" s="664">
        <v>1</v>
      </c>
      <c r="K143" s="664">
        <v>628</v>
      </c>
      <c r="L143" s="661"/>
      <c r="M143" s="661">
        <v>628</v>
      </c>
      <c r="N143" s="664"/>
      <c r="O143" s="664"/>
      <c r="P143" s="677"/>
      <c r="Q143" s="665"/>
    </row>
    <row r="144" spans="1:17" ht="14.4" customHeight="1" x14ac:dyDescent="0.3">
      <c r="A144" s="660" t="s">
        <v>6202</v>
      </c>
      <c r="B144" s="661" t="s">
        <v>6161</v>
      </c>
      <c r="C144" s="661" t="s">
        <v>3100</v>
      </c>
      <c r="D144" s="661" t="s">
        <v>6224</v>
      </c>
      <c r="E144" s="661" t="s">
        <v>6225</v>
      </c>
      <c r="F144" s="664"/>
      <c r="G144" s="664"/>
      <c r="H144" s="661"/>
      <c r="I144" s="661"/>
      <c r="J144" s="664"/>
      <c r="K144" s="664"/>
      <c r="L144" s="661"/>
      <c r="M144" s="661"/>
      <c r="N144" s="664">
        <v>1</v>
      </c>
      <c r="O144" s="664">
        <v>234</v>
      </c>
      <c r="P144" s="677"/>
      <c r="Q144" s="665">
        <v>234</v>
      </c>
    </row>
    <row r="145" spans="1:17" ht="14.4" customHeight="1" x14ac:dyDescent="0.3">
      <c r="A145" s="660" t="s">
        <v>6202</v>
      </c>
      <c r="B145" s="661" t="s">
        <v>6161</v>
      </c>
      <c r="C145" s="661" t="s">
        <v>3101</v>
      </c>
      <c r="D145" s="661" t="s">
        <v>6203</v>
      </c>
      <c r="E145" s="661" t="s">
        <v>6204</v>
      </c>
      <c r="F145" s="664"/>
      <c r="G145" s="664"/>
      <c r="H145" s="661"/>
      <c r="I145" s="661"/>
      <c r="J145" s="664"/>
      <c r="K145" s="664"/>
      <c r="L145" s="661"/>
      <c r="M145" s="661"/>
      <c r="N145" s="664">
        <v>1</v>
      </c>
      <c r="O145" s="664">
        <v>81</v>
      </c>
      <c r="P145" s="677"/>
      <c r="Q145" s="665">
        <v>81</v>
      </c>
    </row>
    <row r="146" spans="1:17" ht="14.4" customHeight="1" x14ac:dyDescent="0.3">
      <c r="A146" s="660" t="s">
        <v>6202</v>
      </c>
      <c r="B146" s="661" t="s">
        <v>6161</v>
      </c>
      <c r="C146" s="661" t="s">
        <v>3101</v>
      </c>
      <c r="D146" s="661" t="s">
        <v>6162</v>
      </c>
      <c r="E146" s="661" t="s">
        <v>6163</v>
      </c>
      <c r="F146" s="664">
        <v>300</v>
      </c>
      <c r="G146" s="664">
        <v>10200</v>
      </c>
      <c r="H146" s="661">
        <v>1</v>
      </c>
      <c r="I146" s="661">
        <v>34</v>
      </c>
      <c r="J146" s="664">
        <v>99</v>
      </c>
      <c r="K146" s="664">
        <v>3366</v>
      </c>
      <c r="L146" s="661">
        <v>0.33</v>
      </c>
      <c r="M146" s="661">
        <v>34</v>
      </c>
      <c r="N146" s="664">
        <v>73</v>
      </c>
      <c r="O146" s="664">
        <v>2530</v>
      </c>
      <c r="P146" s="677">
        <v>0.24803921568627452</v>
      </c>
      <c r="Q146" s="665">
        <v>34.657534246575345</v>
      </c>
    </row>
    <row r="147" spans="1:17" ht="14.4" customHeight="1" x14ac:dyDescent="0.3">
      <c r="A147" s="660" t="s">
        <v>6202</v>
      </c>
      <c r="B147" s="661" t="s">
        <v>6161</v>
      </c>
      <c r="C147" s="661" t="s">
        <v>3101</v>
      </c>
      <c r="D147" s="661" t="s">
        <v>6192</v>
      </c>
      <c r="E147" s="661" t="s">
        <v>6193</v>
      </c>
      <c r="F147" s="664">
        <v>1</v>
      </c>
      <c r="G147" s="664">
        <v>671</v>
      </c>
      <c r="H147" s="661">
        <v>1</v>
      </c>
      <c r="I147" s="661">
        <v>671</v>
      </c>
      <c r="J147" s="664"/>
      <c r="K147" s="664"/>
      <c r="L147" s="661"/>
      <c r="M147" s="661"/>
      <c r="N147" s="664"/>
      <c r="O147" s="664"/>
      <c r="P147" s="677"/>
      <c r="Q147" s="665"/>
    </row>
    <row r="148" spans="1:17" ht="14.4" customHeight="1" x14ac:dyDescent="0.3">
      <c r="A148" s="660" t="s">
        <v>6202</v>
      </c>
      <c r="B148" s="661" t="s">
        <v>6161</v>
      </c>
      <c r="C148" s="661" t="s">
        <v>3101</v>
      </c>
      <c r="D148" s="661" t="s">
        <v>6166</v>
      </c>
      <c r="E148" s="661" t="s">
        <v>6167</v>
      </c>
      <c r="F148" s="664">
        <v>4</v>
      </c>
      <c r="G148" s="664">
        <v>3748</v>
      </c>
      <c r="H148" s="661">
        <v>1</v>
      </c>
      <c r="I148" s="661">
        <v>937</v>
      </c>
      <c r="J148" s="664">
        <v>1</v>
      </c>
      <c r="K148" s="664">
        <v>940</v>
      </c>
      <c r="L148" s="661">
        <v>0.25080042689434368</v>
      </c>
      <c r="M148" s="661">
        <v>940</v>
      </c>
      <c r="N148" s="664"/>
      <c r="O148" s="664"/>
      <c r="P148" s="677"/>
      <c r="Q148" s="665"/>
    </row>
    <row r="149" spans="1:17" ht="14.4" customHeight="1" x14ac:dyDescent="0.3">
      <c r="A149" s="660" t="s">
        <v>6202</v>
      </c>
      <c r="B149" s="661" t="s">
        <v>6161</v>
      </c>
      <c r="C149" s="661" t="s">
        <v>3101</v>
      </c>
      <c r="D149" s="661" t="s">
        <v>6168</v>
      </c>
      <c r="E149" s="661" t="s">
        <v>6169</v>
      </c>
      <c r="F149" s="664">
        <v>1</v>
      </c>
      <c r="G149" s="664">
        <v>410</v>
      </c>
      <c r="H149" s="661">
        <v>1</v>
      </c>
      <c r="I149" s="661">
        <v>410</v>
      </c>
      <c r="J149" s="664"/>
      <c r="K149" s="664"/>
      <c r="L149" s="661"/>
      <c r="M149" s="661"/>
      <c r="N149" s="664"/>
      <c r="O149" s="664"/>
      <c r="P149" s="677"/>
      <c r="Q149" s="665"/>
    </row>
    <row r="150" spans="1:17" ht="14.4" customHeight="1" x14ac:dyDescent="0.3">
      <c r="A150" s="660" t="s">
        <v>6202</v>
      </c>
      <c r="B150" s="661" t="s">
        <v>6161</v>
      </c>
      <c r="C150" s="661" t="s">
        <v>3101</v>
      </c>
      <c r="D150" s="661" t="s">
        <v>6170</v>
      </c>
      <c r="E150" s="661" t="s">
        <v>6171</v>
      </c>
      <c r="F150" s="664">
        <v>208</v>
      </c>
      <c r="G150" s="664">
        <v>203424</v>
      </c>
      <c r="H150" s="661">
        <v>1</v>
      </c>
      <c r="I150" s="661">
        <v>978</v>
      </c>
      <c r="J150" s="664">
        <v>10</v>
      </c>
      <c r="K150" s="664">
        <v>9800</v>
      </c>
      <c r="L150" s="661">
        <v>4.8175239893031303E-2</v>
      </c>
      <c r="M150" s="661">
        <v>980</v>
      </c>
      <c r="N150" s="664"/>
      <c r="O150" s="664"/>
      <c r="P150" s="677"/>
      <c r="Q150" s="665"/>
    </row>
    <row r="151" spans="1:17" ht="14.4" customHeight="1" x14ac:dyDescent="0.3">
      <c r="A151" s="660" t="s">
        <v>6202</v>
      </c>
      <c r="B151" s="661" t="s">
        <v>6161</v>
      </c>
      <c r="C151" s="661" t="s">
        <v>3101</v>
      </c>
      <c r="D151" s="661" t="s">
        <v>6226</v>
      </c>
      <c r="E151" s="661" t="s">
        <v>6227</v>
      </c>
      <c r="F151" s="664">
        <v>1</v>
      </c>
      <c r="G151" s="664">
        <v>1029</v>
      </c>
      <c r="H151" s="661">
        <v>1</v>
      </c>
      <c r="I151" s="661">
        <v>1029</v>
      </c>
      <c r="J151" s="664"/>
      <c r="K151" s="664"/>
      <c r="L151" s="661"/>
      <c r="M151" s="661"/>
      <c r="N151" s="664"/>
      <c r="O151" s="664"/>
      <c r="P151" s="677"/>
      <c r="Q151" s="665"/>
    </row>
    <row r="152" spans="1:17" ht="14.4" customHeight="1" x14ac:dyDescent="0.3">
      <c r="A152" s="660" t="s">
        <v>6202</v>
      </c>
      <c r="B152" s="661" t="s">
        <v>6161</v>
      </c>
      <c r="C152" s="661" t="s">
        <v>3101</v>
      </c>
      <c r="D152" s="661" t="s">
        <v>6213</v>
      </c>
      <c r="E152" s="661" t="s">
        <v>6214</v>
      </c>
      <c r="F152" s="664">
        <v>1</v>
      </c>
      <c r="G152" s="664">
        <v>410</v>
      </c>
      <c r="H152" s="661">
        <v>1</v>
      </c>
      <c r="I152" s="661">
        <v>410</v>
      </c>
      <c r="J152" s="664">
        <v>1</v>
      </c>
      <c r="K152" s="664">
        <v>411</v>
      </c>
      <c r="L152" s="661">
        <v>1.0024390243902439</v>
      </c>
      <c r="M152" s="661">
        <v>411</v>
      </c>
      <c r="N152" s="664">
        <v>2</v>
      </c>
      <c r="O152" s="664">
        <v>825</v>
      </c>
      <c r="P152" s="677">
        <v>2.0121951219512195</v>
      </c>
      <c r="Q152" s="665">
        <v>412.5</v>
      </c>
    </row>
    <row r="153" spans="1:17" ht="14.4" customHeight="1" x14ac:dyDescent="0.3">
      <c r="A153" s="660" t="s">
        <v>6202</v>
      </c>
      <c r="B153" s="661" t="s">
        <v>6161</v>
      </c>
      <c r="C153" s="661" t="s">
        <v>3101</v>
      </c>
      <c r="D153" s="661" t="s">
        <v>6172</v>
      </c>
      <c r="E153" s="661" t="s">
        <v>6173</v>
      </c>
      <c r="F153" s="664">
        <v>4</v>
      </c>
      <c r="G153" s="664">
        <v>3316</v>
      </c>
      <c r="H153" s="661">
        <v>1</v>
      </c>
      <c r="I153" s="661">
        <v>829</v>
      </c>
      <c r="J153" s="664">
        <v>2</v>
      </c>
      <c r="K153" s="664">
        <v>1662</v>
      </c>
      <c r="L153" s="661">
        <v>0.50120627261761153</v>
      </c>
      <c r="M153" s="661">
        <v>831</v>
      </c>
      <c r="N153" s="664"/>
      <c r="O153" s="664"/>
      <c r="P153" s="677"/>
      <c r="Q153" s="665"/>
    </row>
    <row r="154" spans="1:17" ht="14.4" customHeight="1" x14ac:dyDescent="0.3">
      <c r="A154" s="660" t="s">
        <v>6202</v>
      </c>
      <c r="B154" s="661" t="s">
        <v>6161</v>
      </c>
      <c r="C154" s="661" t="s">
        <v>3101</v>
      </c>
      <c r="D154" s="661" t="s">
        <v>6200</v>
      </c>
      <c r="E154" s="661" t="s">
        <v>6201</v>
      </c>
      <c r="F154" s="664">
        <v>1</v>
      </c>
      <c r="G154" s="664">
        <v>0</v>
      </c>
      <c r="H154" s="661"/>
      <c r="I154" s="661">
        <v>0</v>
      </c>
      <c r="J154" s="664"/>
      <c r="K154" s="664"/>
      <c r="L154" s="661"/>
      <c r="M154" s="661"/>
      <c r="N154" s="664"/>
      <c r="O154" s="664"/>
      <c r="P154" s="677"/>
      <c r="Q154" s="665"/>
    </row>
    <row r="155" spans="1:17" ht="14.4" customHeight="1" x14ac:dyDescent="0.3">
      <c r="A155" s="660" t="s">
        <v>6202</v>
      </c>
      <c r="B155" s="661" t="s">
        <v>6161</v>
      </c>
      <c r="C155" s="661" t="s">
        <v>3101</v>
      </c>
      <c r="D155" s="661" t="s">
        <v>6228</v>
      </c>
      <c r="E155" s="661" t="s">
        <v>6229</v>
      </c>
      <c r="F155" s="664">
        <v>25</v>
      </c>
      <c r="G155" s="664">
        <v>10825</v>
      </c>
      <c r="H155" s="661">
        <v>1</v>
      </c>
      <c r="I155" s="661">
        <v>433</v>
      </c>
      <c r="J155" s="664">
        <v>8</v>
      </c>
      <c r="K155" s="664">
        <v>2616</v>
      </c>
      <c r="L155" s="661">
        <v>0.24166281755196306</v>
      </c>
      <c r="M155" s="661">
        <v>327</v>
      </c>
      <c r="N155" s="664"/>
      <c r="O155" s="664"/>
      <c r="P155" s="677"/>
      <c r="Q155" s="665"/>
    </row>
    <row r="156" spans="1:17" ht="14.4" customHeight="1" x14ac:dyDescent="0.3">
      <c r="A156" s="660" t="s">
        <v>6202</v>
      </c>
      <c r="B156" s="661" t="s">
        <v>6161</v>
      </c>
      <c r="C156" s="661" t="s">
        <v>3101</v>
      </c>
      <c r="D156" s="661" t="s">
        <v>6174</v>
      </c>
      <c r="E156" s="661" t="s">
        <v>6175</v>
      </c>
      <c r="F156" s="664">
        <v>90</v>
      </c>
      <c r="G156" s="664">
        <v>0</v>
      </c>
      <c r="H156" s="661"/>
      <c r="I156" s="661">
        <v>0</v>
      </c>
      <c r="J156" s="664">
        <v>50</v>
      </c>
      <c r="K156" s="664">
        <v>0</v>
      </c>
      <c r="L156" s="661"/>
      <c r="M156" s="661">
        <v>0</v>
      </c>
      <c r="N156" s="664"/>
      <c r="O156" s="664"/>
      <c r="P156" s="677"/>
      <c r="Q156" s="665"/>
    </row>
    <row r="157" spans="1:17" ht="14.4" customHeight="1" x14ac:dyDescent="0.3">
      <c r="A157" s="660" t="s">
        <v>6202</v>
      </c>
      <c r="B157" s="661" t="s">
        <v>6161</v>
      </c>
      <c r="C157" s="661" t="s">
        <v>3101</v>
      </c>
      <c r="D157" s="661" t="s">
        <v>6176</v>
      </c>
      <c r="E157" s="661" t="s">
        <v>6177</v>
      </c>
      <c r="F157" s="664">
        <v>1</v>
      </c>
      <c r="G157" s="664">
        <v>25</v>
      </c>
      <c r="H157" s="661">
        <v>1</v>
      </c>
      <c r="I157" s="661">
        <v>25</v>
      </c>
      <c r="J157" s="664"/>
      <c r="K157" s="664"/>
      <c r="L157" s="661"/>
      <c r="M157" s="661"/>
      <c r="N157" s="664"/>
      <c r="O157" s="664"/>
      <c r="P157" s="677"/>
      <c r="Q157" s="665"/>
    </row>
    <row r="158" spans="1:17" ht="14.4" customHeight="1" x14ac:dyDescent="0.3">
      <c r="A158" s="660" t="s">
        <v>6202</v>
      </c>
      <c r="B158" s="661" t="s">
        <v>6161</v>
      </c>
      <c r="C158" s="661" t="s">
        <v>3101</v>
      </c>
      <c r="D158" s="661" t="s">
        <v>6188</v>
      </c>
      <c r="E158" s="661" t="s">
        <v>6189</v>
      </c>
      <c r="F158" s="664">
        <v>1</v>
      </c>
      <c r="G158" s="664">
        <v>75</v>
      </c>
      <c r="H158" s="661">
        <v>1</v>
      </c>
      <c r="I158" s="661">
        <v>75</v>
      </c>
      <c r="J158" s="664">
        <v>1</v>
      </c>
      <c r="K158" s="664">
        <v>81</v>
      </c>
      <c r="L158" s="661">
        <v>1.08</v>
      </c>
      <c r="M158" s="661">
        <v>81</v>
      </c>
      <c r="N158" s="664">
        <v>1</v>
      </c>
      <c r="O158" s="664">
        <v>81</v>
      </c>
      <c r="P158" s="677">
        <v>1.08</v>
      </c>
      <c r="Q158" s="665">
        <v>81</v>
      </c>
    </row>
    <row r="159" spans="1:17" ht="14.4" customHeight="1" x14ac:dyDescent="0.3">
      <c r="A159" s="660" t="s">
        <v>6202</v>
      </c>
      <c r="B159" s="661" t="s">
        <v>6161</v>
      </c>
      <c r="C159" s="661" t="s">
        <v>3101</v>
      </c>
      <c r="D159" s="661" t="s">
        <v>6178</v>
      </c>
      <c r="E159" s="661" t="s">
        <v>6179</v>
      </c>
      <c r="F159" s="664">
        <v>7</v>
      </c>
      <c r="G159" s="664">
        <v>13328</v>
      </c>
      <c r="H159" s="661">
        <v>1</v>
      </c>
      <c r="I159" s="661">
        <v>1904</v>
      </c>
      <c r="J159" s="664"/>
      <c r="K159" s="664"/>
      <c r="L159" s="661"/>
      <c r="M159" s="661"/>
      <c r="N159" s="664"/>
      <c r="O159" s="664"/>
      <c r="P159" s="677"/>
      <c r="Q159" s="665"/>
    </row>
    <row r="160" spans="1:17" ht="14.4" customHeight="1" x14ac:dyDescent="0.3">
      <c r="A160" s="660" t="s">
        <v>6202</v>
      </c>
      <c r="B160" s="661" t="s">
        <v>6161</v>
      </c>
      <c r="C160" s="661" t="s">
        <v>3101</v>
      </c>
      <c r="D160" s="661" t="s">
        <v>6215</v>
      </c>
      <c r="E160" s="661" t="s">
        <v>6216</v>
      </c>
      <c r="F160" s="664">
        <v>1</v>
      </c>
      <c r="G160" s="664">
        <v>0</v>
      </c>
      <c r="H160" s="661"/>
      <c r="I160" s="661">
        <v>0</v>
      </c>
      <c r="J160" s="664"/>
      <c r="K160" s="664"/>
      <c r="L160" s="661"/>
      <c r="M160" s="661"/>
      <c r="N160" s="664">
        <v>2</v>
      </c>
      <c r="O160" s="664">
        <v>0</v>
      </c>
      <c r="P160" s="677"/>
      <c r="Q160" s="665">
        <v>0</v>
      </c>
    </row>
    <row r="161" spans="1:17" ht="14.4" customHeight="1" x14ac:dyDescent="0.3">
      <c r="A161" s="660" t="s">
        <v>6202</v>
      </c>
      <c r="B161" s="661" t="s">
        <v>6161</v>
      </c>
      <c r="C161" s="661" t="s">
        <v>3101</v>
      </c>
      <c r="D161" s="661" t="s">
        <v>6230</v>
      </c>
      <c r="E161" s="661" t="s">
        <v>6231</v>
      </c>
      <c r="F161" s="664">
        <v>2</v>
      </c>
      <c r="G161" s="664">
        <v>1288</v>
      </c>
      <c r="H161" s="661">
        <v>1</v>
      </c>
      <c r="I161" s="661">
        <v>644</v>
      </c>
      <c r="J161" s="664"/>
      <c r="K161" s="664"/>
      <c r="L161" s="661"/>
      <c r="M161" s="661"/>
      <c r="N161" s="664"/>
      <c r="O161" s="664"/>
      <c r="P161" s="677"/>
      <c r="Q161" s="665"/>
    </row>
    <row r="162" spans="1:17" ht="14.4" customHeight="1" x14ac:dyDescent="0.3">
      <c r="A162" s="660" t="s">
        <v>6202</v>
      </c>
      <c r="B162" s="661" t="s">
        <v>6161</v>
      </c>
      <c r="C162" s="661" t="s">
        <v>3101</v>
      </c>
      <c r="D162" s="661" t="s">
        <v>6180</v>
      </c>
      <c r="E162" s="661" t="s">
        <v>6181</v>
      </c>
      <c r="F162" s="664">
        <v>173</v>
      </c>
      <c r="G162" s="664">
        <v>61415</v>
      </c>
      <c r="H162" s="661">
        <v>1</v>
      </c>
      <c r="I162" s="661">
        <v>355</v>
      </c>
      <c r="J162" s="664">
        <v>45</v>
      </c>
      <c r="K162" s="664">
        <v>14715</v>
      </c>
      <c r="L162" s="661">
        <v>0.23959944638931857</v>
      </c>
      <c r="M162" s="661">
        <v>327</v>
      </c>
      <c r="N162" s="664"/>
      <c r="O162" s="664"/>
      <c r="P162" s="677"/>
      <c r="Q162" s="665"/>
    </row>
    <row r="163" spans="1:17" ht="14.4" customHeight="1" x14ac:dyDescent="0.3">
      <c r="A163" s="660" t="s">
        <v>6202</v>
      </c>
      <c r="B163" s="661" t="s">
        <v>6161</v>
      </c>
      <c r="C163" s="661" t="s">
        <v>3101</v>
      </c>
      <c r="D163" s="661" t="s">
        <v>6182</v>
      </c>
      <c r="E163" s="661" t="s">
        <v>6183</v>
      </c>
      <c r="F163" s="664">
        <v>5</v>
      </c>
      <c r="G163" s="664">
        <v>1025</v>
      </c>
      <c r="H163" s="661">
        <v>1</v>
      </c>
      <c r="I163" s="661">
        <v>205</v>
      </c>
      <c r="J163" s="664"/>
      <c r="K163" s="664"/>
      <c r="L163" s="661"/>
      <c r="M163" s="661"/>
      <c r="N163" s="664"/>
      <c r="O163" s="664"/>
      <c r="P163" s="677"/>
      <c r="Q163" s="665"/>
    </row>
    <row r="164" spans="1:17" ht="14.4" customHeight="1" x14ac:dyDescent="0.3">
      <c r="A164" s="660" t="s">
        <v>6202</v>
      </c>
      <c r="B164" s="661" t="s">
        <v>6161</v>
      </c>
      <c r="C164" s="661" t="s">
        <v>3101</v>
      </c>
      <c r="D164" s="661" t="s">
        <v>6186</v>
      </c>
      <c r="E164" s="661" t="s">
        <v>6187</v>
      </c>
      <c r="F164" s="664">
        <v>3</v>
      </c>
      <c r="G164" s="664">
        <v>531</v>
      </c>
      <c r="H164" s="661">
        <v>1</v>
      </c>
      <c r="I164" s="661">
        <v>177</v>
      </c>
      <c r="J164" s="664">
        <v>1</v>
      </c>
      <c r="K164" s="664">
        <v>163</v>
      </c>
      <c r="L164" s="661">
        <v>0.30696798493408661</v>
      </c>
      <c r="M164" s="661">
        <v>163</v>
      </c>
      <c r="N164" s="664"/>
      <c r="O164" s="664"/>
      <c r="P164" s="677"/>
      <c r="Q164" s="665"/>
    </row>
    <row r="165" spans="1:17" ht="14.4" customHeight="1" x14ac:dyDescent="0.3">
      <c r="A165" s="660" t="s">
        <v>6202</v>
      </c>
      <c r="B165" s="661" t="s">
        <v>6161</v>
      </c>
      <c r="C165" s="661" t="s">
        <v>3102</v>
      </c>
      <c r="D165" s="661" t="s">
        <v>6162</v>
      </c>
      <c r="E165" s="661" t="s">
        <v>6163</v>
      </c>
      <c r="F165" s="664">
        <v>51</v>
      </c>
      <c r="G165" s="664">
        <v>1734</v>
      </c>
      <c r="H165" s="661">
        <v>1</v>
      </c>
      <c r="I165" s="661">
        <v>34</v>
      </c>
      <c r="J165" s="664">
        <v>5</v>
      </c>
      <c r="K165" s="664">
        <v>170</v>
      </c>
      <c r="L165" s="661">
        <v>9.8039215686274508E-2</v>
      </c>
      <c r="M165" s="661">
        <v>34</v>
      </c>
      <c r="N165" s="664"/>
      <c r="O165" s="664"/>
      <c r="P165" s="677"/>
      <c r="Q165" s="665"/>
    </row>
    <row r="166" spans="1:17" ht="14.4" customHeight="1" x14ac:dyDescent="0.3">
      <c r="A166" s="660" t="s">
        <v>6202</v>
      </c>
      <c r="B166" s="661" t="s">
        <v>6161</v>
      </c>
      <c r="C166" s="661" t="s">
        <v>3102</v>
      </c>
      <c r="D166" s="661" t="s">
        <v>6192</v>
      </c>
      <c r="E166" s="661" t="s">
        <v>6193</v>
      </c>
      <c r="F166" s="664">
        <v>2</v>
      </c>
      <c r="G166" s="664">
        <v>1342</v>
      </c>
      <c r="H166" s="661">
        <v>1</v>
      </c>
      <c r="I166" s="661">
        <v>671</v>
      </c>
      <c r="J166" s="664"/>
      <c r="K166" s="664"/>
      <c r="L166" s="661"/>
      <c r="M166" s="661"/>
      <c r="N166" s="664"/>
      <c r="O166" s="664"/>
      <c r="P166" s="677"/>
      <c r="Q166" s="665"/>
    </row>
    <row r="167" spans="1:17" ht="14.4" customHeight="1" x14ac:dyDescent="0.3">
      <c r="A167" s="660" t="s">
        <v>6202</v>
      </c>
      <c r="B167" s="661" t="s">
        <v>6161</v>
      </c>
      <c r="C167" s="661" t="s">
        <v>3102</v>
      </c>
      <c r="D167" s="661" t="s">
        <v>6168</v>
      </c>
      <c r="E167" s="661" t="s">
        <v>6169</v>
      </c>
      <c r="F167" s="664">
        <v>11</v>
      </c>
      <c r="G167" s="664">
        <v>4510</v>
      </c>
      <c r="H167" s="661">
        <v>1</v>
      </c>
      <c r="I167" s="661">
        <v>410</v>
      </c>
      <c r="J167" s="664">
        <v>1</v>
      </c>
      <c r="K167" s="664">
        <v>411</v>
      </c>
      <c r="L167" s="661">
        <v>9.1130820399113077E-2</v>
      </c>
      <c r="M167" s="661">
        <v>411</v>
      </c>
      <c r="N167" s="664"/>
      <c r="O167" s="664"/>
      <c r="P167" s="677"/>
      <c r="Q167" s="665"/>
    </row>
    <row r="168" spans="1:17" ht="14.4" customHeight="1" x14ac:dyDescent="0.3">
      <c r="A168" s="660" t="s">
        <v>6202</v>
      </c>
      <c r="B168" s="661" t="s">
        <v>6161</v>
      </c>
      <c r="C168" s="661" t="s">
        <v>3102</v>
      </c>
      <c r="D168" s="661" t="s">
        <v>6170</v>
      </c>
      <c r="E168" s="661" t="s">
        <v>6171</v>
      </c>
      <c r="F168" s="664">
        <v>182</v>
      </c>
      <c r="G168" s="664">
        <v>177996</v>
      </c>
      <c r="H168" s="661">
        <v>1</v>
      </c>
      <c r="I168" s="661">
        <v>978</v>
      </c>
      <c r="J168" s="664">
        <v>18</v>
      </c>
      <c r="K168" s="664">
        <v>17640</v>
      </c>
      <c r="L168" s="661">
        <v>9.9103350637092968E-2</v>
      </c>
      <c r="M168" s="661">
        <v>980</v>
      </c>
      <c r="N168" s="664"/>
      <c r="O168" s="664"/>
      <c r="P168" s="677"/>
      <c r="Q168" s="665"/>
    </row>
    <row r="169" spans="1:17" ht="14.4" customHeight="1" x14ac:dyDescent="0.3">
      <c r="A169" s="660" t="s">
        <v>6202</v>
      </c>
      <c r="B169" s="661" t="s">
        <v>6161</v>
      </c>
      <c r="C169" s="661" t="s">
        <v>3102</v>
      </c>
      <c r="D169" s="661" t="s">
        <v>6194</v>
      </c>
      <c r="E169" s="661" t="s">
        <v>6195</v>
      </c>
      <c r="F169" s="664">
        <v>5</v>
      </c>
      <c r="G169" s="664">
        <v>10365</v>
      </c>
      <c r="H169" s="661">
        <v>1</v>
      </c>
      <c r="I169" s="661">
        <v>2073</v>
      </c>
      <c r="J169" s="664">
        <v>6</v>
      </c>
      <c r="K169" s="664">
        <v>12462</v>
      </c>
      <c r="L169" s="661">
        <v>1.2023154848046309</v>
      </c>
      <c r="M169" s="661">
        <v>2077</v>
      </c>
      <c r="N169" s="664"/>
      <c r="O169" s="664"/>
      <c r="P169" s="677"/>
      <c r="Q169" s="665"/>
    </row>
    <row r="170" spans="1:17" ht="14.4" customHeight="1" x14ac:dyDescent="0.3">
      <c r="A170" s="660" t="s">
        <v>6202</v>
      </c>
      <c r="B170" s="661" t="s">
        <v>6161</v>
      </c>
      <c r="C170" s="661" t="s">
        <v>3102</v>
      </c>
      <c r="D170" s="661" t="s">
        <v>6226</v>
      </c>
      <c r="E170" s="661" t="s">
        <v>6227</v>
      </c>
      <c r="F170" s="664">
        <v>5</v>
      </c>
      <c r="G170" s="664">
        <v>5145</v>
      </c>
      <c r="H170" s="661">
        <v>1</v>
      </c>
      <c r="I170" s="661">
        <v>1029</v>
      </c>
      <c r="J170" s="664"/>
      <c r="K170" s="664"/>
      <c r="L170" s="661"/>
      <c r="M170" s="661"/>
      <c r="N170" s="664"/>
      <c r="O170" s="664"/>
      <c r="P170" s="677"/>
      <c r="Q170" s="665"/>
    </row>
    <row r="171" spans="1:17" ht="14.4" customHeight="1" x14ac:dyDescent="0.3">
      <c r="A171" s="660" t="s">
        <v>6202</v>
      </c>
      <c r="B171" s="661" t="s">
        <v>6161</v>
      </c>
      <c r="C171" s="661" t="s">
        <v>3102</v>
      </c>
      <c r="D171" s="661" t="s">
        <v>6213</v>
      </c>
      <c r="E171" s="661" t="s">
        <v>6214</v>
      </c>
      <c r="F171" s="664">
        <v>2</v>
      </c>
      <c r="G171" s="664">
        <v>820</v>
      </c>
      <c r="H171" s="661">
        <v>1</v>
      </c>
      <c r="I171" s="661">
        <v>410</v>
      </c>
      <c r="J171" s="664">
        <v>1</v>
      </c>
      <c r="K171" s="664">
        <v>411</v>
      </c>
      <c r="L171" s="661">
        <v>0.50121951219512195</v>
      </c>
      <c r="M171" s="661">
        <v>411</v>
      </c>
      <c r="N171" s="664">
        <v>1</v>
      </c>
      <c r="O171" s="664">
        <v>414</v>
      </c>
      <c r="P171" s="677">
        <v>0.50487804878048781</v>
      </c>
      <c r="Q171" s="665">
        <v>414</v>
      </c>
    </row>
    <row r="172" spans="1:17" ht="14.4" customHeight="1" x14ac:dyDescent="0.3">
      <c r="A172" s="660" t="s">
        <v>6202</v>
      </c>
      <c r="B172" s="661" t="s">
        <v>6161</v>
      </c>
      <c r="C172" s="661" t="s">
        <v>3102</v>
      </c>
      <c r="D172" s="661" t="s">
        <v>6174</v>
      </c>
      <c r="E172" s="661" t="s">
        <v>6175</v>
      </c>
      <c r="F172" s="664">
        <v>12</v>
      </c>
      <c r="G172" s="664">
        <v>0</v>
      </c>
      <c r="H172" s="661"/>
      <c r="I172" s="661">
        <v>0</v>
      </c>
      <c r="J172" s="664">
        <v>22</v>
      </c>
      <c r="K172" s="664">
        <v>0</v>
      </c>
      <c r="L172" s="661"/>
      <c r="M172" s="661">
        <v>0</v>
      </c>
      <c r="N172" s="664"/>
      <c r="O172" s="664"/>
      <c r="P172" s="677"/>
      <c r="Q172" s="665"/>
    </row>
    <row r="173" spans="1:17" ht="14.4" customHeight="1" x14ac:dyDescent="0.3">
      <c r="A173" s="660" t="s">
        <v>6202</v>
      </c>
      <c r="B173" s="661" t="s">
        <v>6161</v>
      </c>
      <c r="C173" s="661" t="s">
        <v>3102</v>
      </c>
      <c r="D173" s="661" t="s">
        <v>6176</v>
      </c>
      <c r="E173" s="661" t="s">
        <v>6177</v>
      </c>
      <c r="F173" s="664">
        <v>2</v>
      </c>
      <c r="G173" s="664">
        <v>50</v>
      </c>
      <c r="H173" s="661">
        <v>1</v>
      </c>
      <c r="I173" s="661">
        <v>25</v>
      </c>
      <c r="J173" s="664">
        <v>3</v>
      </c>
      <c r="K173" s="664">
        <v>105</v>
      </c>
      <c r="L173" s="661">
        <v>2.1</v>
      </c>
      <c r="M173" s="661">
        <v>35</v>
      </c>
      <c r="N173" s="664"/>
      <c r="O173" s="664"/>
      <c r="P173" s="677"/>
      <c r="Q173" s="665"/>
    </row>
    <row r="174" spans="1:17" ht="14.4" customHeight="1" x14ac:dyDescent="0.3">
      <c r="A174" s="660" t="s">
        <v>6202</v>
      </c>
      <c r="B174" s="661" t="s">
        <v>6161</v>
      </c>
      <c r="C174" s="661" t="s">
        <v>3102</v>
      </c>
      <c r="D174" s="661" t="s">
        <v>6188</v>
      </c>
      <c r="E174" s="661" t="s">
        <v>6189</v>
      </c>
      <c r="F174" s="664">
        <v>1</v>
      </c>
      <c r="G174" s="664">
        <v>75</v>
      </c>
      <c r="H174" s="661">
        <v>1</v>
      </c>
      <c r="I174" s="661">
        <v>75</v>
      </c>
      <c r="J174" s="664"/>
      <c r="K174" s="664"/>
      <c r="L174" s="661"/>
      <c r="M174" s="661"/>
      <c r="N174" s="664"/>
      <c r="O174" s="664"/>
      <c r="P174" s="677"/>
      <c r="Q174" s="665"/>
    </row>
    <row r="175" spans="1:17" ht="14.4" customHeight="1" x14ac:dyDescent="0.3">
      <c r="A175" s="660" t="s">
        <v>6202</v>
      </c>
      <c r="B175" s="661" t="s">
        <v>6161</v>
      </c>
      <c r="C175" s="661" t="s">
        <v>3102</v>
      </c>
      <c r="D175" s="661" t="s">
        <v>6178</v>
      </c>
      <c r="E175" s="661" t="s">
        <v>6179</v>
      </c>
      <c r="F175" s="664">
        <v>10</v>
      </c>
      <c r="G175" s="664">
        <v>19040</v>
      </c>
      <c r="H175" s="661">
        <v>1</v>
      </c>
      <c r="I175" s="661">
        <v>1904</v>
      </c>
      <c r="J175" s="664"/>
      <c r="K175" s="664"/>
      <c r="L175" s="661"/>
      <c r="M175" s="661"/>
      <c r="N175" s="664"/>
      <c r="O175" s="664"/>
      <c r="P175" s="677"/>
      <c r="Q175" s="665"/>
    </row>
    <row r="176" spans="1:17" ht="14.4" customHeight="1" x14ac:dyDescent="0.3">
      <c r="A176" s="660" t="s">
        <v>6202</v>
      </c>
      <c r="B176" s="661" t="s">
        <v>6161</v>
      </c>
      <c r="C176" s="661" t="s">
        <v>3102</v>
      </c>
      <c r="D176" s="661" t="s">
        <v>6180</v>
      </c>
      <c r="E176" s="661" t="s">
        <v>6181</v>
      </c>
      <c r="F176" s="664">
        <v>150</v>
      </c>
      <c r="G176" s="664">
        <v>53250</v>
      </c>
      <c r="H176" s="661">
        <v>1</v>
      </c>
      <c r="I176" s="661">
        <v>355</v>
      </c>
      <c r="J176" s="664">
        <v>13</v>
      </c>
      <c r="K176" s="664">
        <v>4251</v>
      </c>
      <c r="L176" s="661">
        <v>7.9830985915492952E-2</v>
      </c>
      <c r="M176" s="661">
        <v>327</v>
      </c>
      <c r="N176" s="664"/>
      <c r="O176" s="664"/>
      <c r="P176" s="677"/>
      <c r="Q176" s="665"/>
    </row>
    <row r="177" spans="1:17" ht="14.4" customHeight="1" x14ac:dyDescent="0.3">
      <c r="A177" s="660" t="s">
        <v>6202</v>
      </c>
      <c r="B177" s="661" t="s">
        <v>6161</v>
      </c>
      <c r="C177" s="661" t="s">
        <v>3102</v>
      </c>
      <c r="D177" s="661" t="s">
        <v>6182</v>
      </c>
      <c r="E177" s="661" t="s">
        <v>6183</v>
      </c>
      <c r="F177" s="664">
        <v>1</v>
      </c>
      <c r="G177" s="664">
        <v>205</v>
      </c>
      <c r="H177" s="661">
        <v>1</v>
      </c>
      <c r="I177" s="661">
        <v>205</v>
      </c>
      <c r="J177" s="664"/>
      <c r="K177" s="664"/>
      <c r="L177" s="661"/>
      <c r="M177" s="661"/>
      <c r="N177" s="664"/>
      <c r="O177" s="664"/>
      <c r="P177" s="677"/>
      <c r="Q177" s="665"/>
    </row>
    <row r="178" spans="1:17" ht="14.4" customHeight="1" x14ac:dyDescent="0.3">
      <c r="A178" s="660" t="s">
        <v>6202</v>
      </c>
      <c r="B178" s="661" t="s">
        <v>6161</v>
      </c>
      <c r="C178" s="661" t="s">
        <v>3102</v>
      </c>
      <c r="D178" s="661" t="s">
        <v>6186</v>
      </c>
      <c r="E178" s="661" t="s">
        <v>6187</v>
      </c>
      <c r="F178" s="664">
        <v>15</v>
      </c>
      <c r="G178" s="664">
        <v>2655</v>
      </c>
      <c r="H178" s="661">
        <v>1</v>
      </c>
      <c r="I178" s="661">
        <v>177</v>
      </c>
      <c r="J178" s="664">
        <v>1</v>
      </c>
      <c r="K178" s="664">
        <v>163</v>
      </c>
      <c r="L178" s="661">
        <v>6.1393596986817324E-2</v>
      </c>
      <c r="M178" s="661">
        <v>163</v>
      </c>
      <c r="N178" s="664"/>
      <c r="O178" s="664"/>
      <c r="P178" s="677"/>
      <c r="Q178" s="665"/>
    </row>
    <row r="179" spans="1:17" ht="14.4" customHeight="1" x14ac:dyDescent="0.3">
      <c r="A179" s="660" t="s">
        <v>6202</v>
      </c>
      <c r="B179" s="661" t="s">
        <v>6161</v>
      </c>
      <c r="C179" s="661" t="s">
        <v>3102</v>
      </c>
      <c r="D179" s="661" t="s">
        <v>6198</v>
      </c>
      <c r="E179" s="661" t="s">
        <v>6199</v>
      </c>
      <c r="F179" s="664">
        <v>1</v>
      </c>
      <c r="G179" s="664">
        <v>528</v>
      </c>
      <c r="H179" s="661">
        <v>1</v>
      </c>
      <c r="I179" s="661">
        <v>528</v>
      </c>
      <c r="J179" s="664">
        <v>4</v>
      </c>
      <c r="K179" s="664">
        <v>2116</v>
      </c>
      <c r="L179" s="661">
        <v>4.0075757575757578</v>
      </c>
      <c r="M179" s="661">
        <v>529</v>
      </c>
      <c r="N179" s="664"/>
      <c r="O179" s="664"/>
      <c r="P179" s="677"/>
      <c r="Q179" s="665"/>
    </row>
    <row r="180" spans="1:17" ht="14.4" customHeight="1" x14ac:dyDescent="0.3">
      <c r="A180" s="660" t="s">
        <v>6202</v>
      </c>
      <c r="B180" s="661" t="s">
        <v>6161</v>
      </c>
      <c r="C180" s="661" t="s">
        <v>6158</v>
      </c>
      <c r="D180" s="661" t="s">
        <v>6162</v>
      </c>
      <c r="E180" s="661" t="s">
        <v>6163</v>
      </c>
      <c r="F180" s="664">
        <v>1</v>
      </c>
      <c r="G180" s="664">
        <v>34</v>
      </c>
      <c r="H180" s="661">
        <v>1</v>
      </c>
      <c r="I180" s="661">
        <v>34</v>
      </c>
      <c r="J180" s="664"/>
      <c r="K180" s="664"/>
      <c r="L180" s="661"/>
      <c r="M180" s="661"/>
      <c r="N180" s="664"/>
      <c r="O180" s="664"/>
      <c r="P180" s="677"/>
      <c r="Q180" s="665"/>
    </row>
    <row r="181" spans="1:17" ht="14.4" customHeight="1" x14ac:dyDescent="0.3">
      <c r="A181" s="660" t="s">
        <v>6202</v>
      </c>
      <c r="B181" s="661" t="s">
        <v>6161</v>
      </c>
      <c r="C181" s="661" t="s">
        <v>3103</v>
      </c>
      <c r="D181" s="661" t="s">
        <v>6203</v>
      </c>
      <c r="E181" s="661" t="s">
        <v>6204</v>
      </c>
      <c r="F181" s="664"/>
      <c r="G181" s="664"/>
      <c r="H181" s="661"/>
      <c r="I181" s="661"/>
      <c r="J181" s="664"/>
      <c r="K181" s="664"/>
      <c r="L181" s="661"/>
      <c r="M181" s="661"/>
      <c r="N181" s="664">
        <v>1</v>
      </c>
      <c r="O181" s="664">
        <v>81</v>
      </c>
      <c r="P181" s="677"/>
      <c r="Q181" s="665">
        <v>81</v>
      </c>
    </row>
    <row r="182" spans="1:17" ht="14.4" customHeight="1" x14ac:dyDescent="0.3">
      <c r="A182" s="660" t="s">
        <v>6202</v>
      </c>
      <c r="B182" s="661" t="s">
        <v>6161</v>
      </c>
      <c r="C182" s="661" t="s">
        <v>3103</v>
      </c>
      <c r="D182" s="661" t="s">
        <v>6205</v>
      </c>
      <c r="E182" s="661" t="s">
        <v>6206</v>
      </c>
      <c r="F182" s="664">
        <v>1</v>
      </c>
      <c r="G182" s="664">
        <v>131</v>
      </c>
      <c r="H182" s="661">
        <v>1</v>
      </c>
      <c r="I182" s="661">
        <v>131</v>
      </c>
      <c r="J182" s="664"/>
      <c r="K182" s="664"/>
      <c r="L182" s="661"/>
      <c r="M182" s="661"/>
      <c r="N182" s="664"/>
      <c r="O182" s="664"/>
      <c r="P182" s="677"/>
      <c r="Q182" s="665"/>
    </row>
    <row r="183" spans="1:17" ht="14.4" customHeight="1" x14ac:dyDescent="0.3">
      <c r="A183" s="660" t="s">
        <v>6202</v>
      </c>
      <c r="B183" s="661" t="s">
        <v>6161</v>
      </c>
      <c r="C183" s="661" t="s">
        <v>3103</v>
      </c>
      <c r="D183" s="661" t="s">
        <v>6232</v>
      </c>
      <c r="E183" s="661" t="s">
        <v>6153</v>
      </c>
      <c r="F183" s="664">
        <v>1</v>
      </c>
      <c r="G183" s="664">
        <v>87</v>
      </c>
      <c r="H183" s="661">
        <v>1</v>
      </c>
      <c r="I183" s="661">
        <v>87</v>
      </c>
      <c r="J183" s="664"/>
      <c r="K183" s="664"/>
      <c r="L183" s="661"/>
      <c r="M183" s="661"/>
      <c r="N183" s="664"/>
      <c r="O183" s="664"/>
      <c r="P183" s="677"/>
      <c r="Q183" s="665"/>
    </row>
    <row r="184" spans="1:17" ht="14.4" customHeight="1" x14ac:dyDescent="0.3">
      <c r="A184" s="660" t="s">
        <v>6202</v>
      </c>
      <c r="B184" s="661" t="s">
        <v>6161</v>
      </c>
      <c r="C184" s="661" t="s">
        <v>3103</v>
      </c>
      <c r="D184" s="661" t="s">
        <v>6207</v>
      </c>
      <c r="E184" s="661" t="s">
        <v>6208</v>
      </c>
      <c r="F184" s="664">
        <v>4</v>
      </c>
      <c r="G184" s="664">
        <v>500</v>
      </c>
      <c r="H184" s="661">
        <v>1</v>
      </c>
      <c r="I184" s="661">
        <v>125</v>
      </c>
      <c r="J184" s="664">
        <v>1</v>
      </c>
      <c r="K184" s="664">
        <v>116</v>
      </c>
      <c r="L184" s="661">
        <v>0.23200000000000001</v>
      </c>
      <c r="M184" s="661">
        <v>116</v>
      </c>
      <c r="N184" s="664"/>
      <c r="O184" s="664"/>
      <c r="P184" s="677"/>
      <c r="Q184" s="665"/>
    </row>
    <row r="185" spans="1:17" ht="14.4" customHeight="1" x14ac:dyDescent="0.3">
      <c r="A185" s="660" t="s">
        <v>6202</v>
      </c>
      <c r="B185" s="661" t="s">
        <v>6161</v>
      </c>
      <c r="C185" s="661" t="s">
        <v>3103</v>
      </c>
      <c r="D185" s="661" t="s">
        <v>6209</v>
      </c>
      <c r="E185" s="661" t="s">
        <v>6210</v>
      </c>
      <c r="F185" s="664"/>
      <c r="G185" s="664"/>
      <c r="H185" s="661"/>
      <c r="I185" s="661"/>
      <c r="J185" s="664"/>
      <c r="K185" s="664"/>
      <c r="L185" s="661"/>
      <c r="M185" s="661"/>
      <c r="N185" s="664">
        <v>6</v>
      </c>
      <c r="O185" s="664">
        <v>708</v>
      </c>
      <c r="P185" s="677"/>
      <c r="Q185" s="665">
        <v>118</v>
      </c>
    </row>
    <row r="186" spans="1:17" ht="14.4" customHeight="1" x14ac:dyDescent="0.3">
      <c r="A186" s="660" t="s">
        <v>6202</v>
      </c>
      <c r="B186" s="661" t="s">
        <v>6161</v>
      </c>
      <c r="C186" s="661" t="s">
        <v>3103</v>
      </c>
      <c r="D186" s="661" t="s">
        <v>6174</v>
      </c>
      <c r="E186" s="661" t="s">
        <v>6175</v>
      </c>
      <c r="F186" s="664">
        <v>3</v>
      </c>
      <c r="G186" s="664">
        <v>0</v>
      </c>
      <c r="H186" s="661"/>
      <c r="I186" s="661">
        <v>0</v>
      </c>
      <c r="J186" s="664"/>
      <c r="K186" s="664"/>
      <c r="L186" s="661"/>
      <c r="M186" s="661"/>
      <c r="N186" s="664">
        <v>4</v>
      </c>
      <c r="O186" s="664">
        <v>0</v>
      </c>
      <c r="P186" s="677"/>
      <c r="Q186" s="665">
        <v>0</v>
      </c>
    </row>
    <row r="187" spans="1:17" ht="14.4" customHeight="1" x14ac:dyDescent="0.3">
      <c r="A187" s="660" t="s">
        <v>6202</v>
      </c>
      <c r="B187" s="661" t="s">
        <v>6161</v>
      </c>
      <c r="C187" s="661" t="s">
        <v>3103</v>
      </c>
      <c r="D187" s="661" t="s">
        <v>6188</v>
      </c>
      <c r="E187" s="661" t="s">
        <v>6189</v>
      </c>
      <c r="F187" s="664"/>
      <c r="G187" s="664"/>
      <c r="H187" s="661"/>
      <c r="I187" s="661"/>
      <c r="J187" s="664"/>
      <c r="K187" s="664"/>
      <c r="L187" s="661"/>
      <c r="M187" s="661"/>
      <c r="N187" s="664">
        <v>1</v>
      </c>
      <c r="O187" s="664">
        <v>81</v>
      </c>
      <c r="P187" s="677"/>
      <c r="Q187" s="665">
        <v>81</v>
      </c>
    </row>
    <row r="188" spans="1:17" ht="14.4" customHeight="1" x14ac:dyDescent="0.3">
      <c r="A188" s="660" t="s">
        <v>6202</v>
      </c>
      <c r="B188" s="661" t="s">
        <v>6161</v>
      </c>
      <c r="C188" s="661" t="s">
        <v>3103</v>
      </c>
      <c r="D188" s="661" t="s">
        <v>6220</v>
      </c>
      <c r="E188" s="661" t="s">
        <v>6221</v>
      </c>
      <c r="F188" s="664"/>
      <c r="G188" s="664"/>
      <c r="H188" s="661"/>
      <c r="I188" s="661"/>
      <c r="J188" s="664"/>
      <c r="K188" s="664"/>
      <c r="L188" s="661"/>
      <c r="M188" s="661"/>
      <c r="N188" s="664">
        <v>1</v>
      </c>
      <c r="O188" s="664">
        <v>118</v>
      </c>
      <c r="P188" s="677"/>
      <c r="Q188" s="665">
        <v>118</v>
      </c>
    </row>
    <row r="189" spans="1:17" ht="14.4" customHeight="1" x14ac:dyDescent="0.3">
      <c r="A189" s="660" t="s">
        <v>6202</v>
      </c>
      <c r="B189" s="661" t="s">
        <v>6161</v>
      </c>
      <c r="C189" s="661" t="s">
        <v>3104</v>
      </c>
      <c r="D189" s="661" t="s">
        <v>6203</v>
      </c>
      <c r="E189" s="661" t="s">
        <v>6204</v>
      </c>
      <c r="F189" s="664"/>
      <c r="G189" s="664"/>
      <c r="H189" s="661"/>
      <c r="I189" s="661"/>
      <c r="J189" s="664">
        <v>1</v>
      </c>
      <c r="K189" s="664">
        <v>80</v>
      </c>
      <c r="L189" s="661"/>
      <c r="M189" s="661">
        <v>80</v>
      </c>
      <c r="N189" s="664"/>
      <c r="O189" s="664"/>
      <c r="P189" s="677"/>
      <c r="Q189" s="665"/>
    </row>
    <row r="190" spans="1:17" ht="14.4" customHeight="1" x14ac:dyDescent="0.3">
      <c r="A190" s="660" t="s">
        <v>6202</v>
      </c>
      <c r="B190" s="661" t="s">
        <v>6161</v>
      </c>
      <c r="C190" s="661" t="s">
        <v>3104</v>
      </c>
      <c r="D190" s="661" t="s">
        <v>6205</v>
      </c>
      <c r="E190" s="661" t="s">
        <v>6206</v>
      </c>
      <c r="F190" s="664"/>
      <c r="G190" s="664"/>
      <c r="H190" s="661"/>
      <c r="I190" s="661"/>
      <c r="J190" s="664">
        <v>2</v>
      </c>
      <c r="K190" s="664">
        <v>206</v>
      </c>
      <c r="L190" s="661"/>
      <c r="M190" s="661">
        <v>103</v>
      </c>
      <c r="N190" s="664"/>
      <c r="O190" s="664"/>
      <c r="P190" s="677"/>
      <c r="Q190" s="665"/>
    </row>
    <row r="191" spans="1:17" ht="14.4" customHeight="1" x14ac:dyDescent="0.3">
      <c r="A191" s="660" t="s">
        <v>6202</v>
      </c>
      <c r="B191" s="661" t="s">
        <v>6161</v>
      </c>
      <c r="C191" s="661" t="s">
        <v>3104</v>
      </c>
      <c r="D191" s="661" t="s">
        <v>6162</v>
      </c>
      <c r="E191" s="661" t="s">
        <v>6163</v>
      </c>
      <c r="F191" s="664"/>
      <c r="G191" s="664"/>
      <c r="H191" s="661"/>
      <c r="I191" s="661"/>
      <c r="J191" s="664"/>
      <c r="K191" s="664"/>
      <c r="L191" s="661"/>
      <c r="M191" s="661"/>
      <c r="N191" s="664">
        <v>1</v>
      </c>
      <c r="O191" s="664">
        <v>35</v>
      </c>
      <c r="P191" s="677"/>
      <c r="Q191" s="665">
        <v>35</v>
      </c>
    </row>
    <row r="192" spans="1:17" ht="14.4" customHeight="1" x14ac:dyDescent="0.3">
      <c r="A192" s="660" t="s">
        <v>6202</v>
      </c>
      <c r="B192" s="661" t="s">
        <v>6161</v>
      </c>
      <c r="C192" s="661" t="s">
        <v>3104</v>
      </c>
      <c r="D192" s="661" t="s">
        <v>6207</v>
      </c>
      <c r="E192" s="661" t="s">
        <v>6208</v>
      </c>
      <c r="F192" s="664">
        <v>2</v>
      </c>
      <c r="G192" s="664">
        <v>250</v>
      </c>
      <c r="H192" s="661">
        <v>1</v>
      </c>
      <c r="I192" s="661">
        <v>125</v>
      </c>
      <c r="J192" s="664">
        <v>1</v>
      </c>
      <c r="K192" s="664">
        <v>116</v>
      </c>
      <c r="L192" s="661">
        <v>0.46400000000000002</v>
      </c>
      <c r="M192" s="661">
        <v>116</v>
      </c>
      <c r="N192" s="664"/>
      <c r="O192" s="664"/>
      <c r="P192" s="677"/>
      <c r="Q192" s="665"/>
    </row>
    <row r="193" spans="1:17" ht="14.4" customHeight="1" x14ac:dyDescent="0.3">
      <c r="A193" s="660" t="s">
        <v>6202</v>
      </c>
      <c r="B193" s="661" t="s">
        <v>6161</v>
      </c>
      <c r="C193" s="661" t="s">
        <v>3104</v>
      </c>
      <c r="D193" s="661" t="s">
        <v>6209</v>
      </c>
      <c r="E193" s="661" t="s">
        <v>6210</v>
      </c>
      <c r="F193" s="664"/>
      <c r="G193" s="664"/>
      <c r="H193" s="661"/>
      <c r="I193" s="661"/>
      <c r="J193" s="664">
        <v>2</v>
      </c>
      <c r="K193" s="664">
        <v>232</v>
      </c>
      <c r="L193" s="661"/>
      <c r="M193" s="661">
        <v>116</v>
      </c>
      <c r="N193" s="664">
        <v>1</v>
      </c>
      <c r="O193" s="664">
        <v>118</v>
      </c>
      <c r="P193" s="677"/>
      <c r="Q193" s="665">
        <v>118</v>
      </c>
    </row>
    <row r="194" spans="1:17" ht="14.4" customHeight="1" x14ac:dyDescent="0.3">
      <c r="A194" s="660" t="s">
        <v>6202</v>
      </c>
      <c r="B194" s="661" t="s">
        <v>6161</v>
      </c>
      <c r="C194" s="661" t="s">
        <v>3104</v>
      </c>
      <c r="D194" s="661" t="s">
        <v>6174</v>
      </c>
      <c r="E194" s="661" t="s">
        <v>6175</v>
      </c>
      <c r="F194" s="664">
        <v>1</v>
      </c>
      <c r="G194" s="664">
        <v>0</v>
      </c>
      <c r="H194" s="661"/>
      <c r="I194" s="661">
        <v>0</v>
      </c>
      <c r="J194" s="664">
        <v>2</v>
      </c>
      <c r="K194" s="664">
        <v>0</v>
      </c>
      <c r="L194" s="661"/>
      <c r="M194" s="661">
        <v>0</v>
      </c>
      <c r="N194" s="664"/>
      <c r="O194" s="664"/>
      <c r="P194" s="677"/>
      <c r="Q194" s="665"/>
    </row>
    <row r="195" spans="1:17" ht="14.4" customHeight="1" x14ac:dyDescent="0.3">
      <c r="A195" s="660" t="s">
        <v>6202</v>
      </c>
      <c r="B195" s="661" t="s">
        <v>6161</v>
      </c>
      <c r="C195" s="661" t="s">
        <v>3104</v>
      </c>
      <c r="D195" s="661" t="s">
        <v>6233</v>
      </c>
      <c r="E195" s="661" t="s">
        <v>6234</v>
      </c>
      <c r="F195" s="664"/>
      <c r="G195" s="664"/>
      <c r="H195" s="661"/>
      <c r="I195" s="661"/>
      <c r="J195" s="664">
        <v>2</v>
      </c>
      <c r="K195" s="664">
        <v>688</v>
      </c>
      <c r="L195" s="661"/>
      <c r="M195" s="661">
        <v>344</v>
      </c>
      <c r="N195" s="664"/>
      <c r="O195" s="664"/>
      <c r="P195" s="677"/>
      <c r="Q195" s="665"/>
    </row>
    <row r="196" spans="1:17" ht="14.4" customHeight="1" x14ac:dyDescent="0.3">
      <c r="A196" s="660" t="s">
        <v>6202</v>
      </c>
      <c r="B196" s="661" t="s">
        <v>6161</v>
      </c>
      <c r="C196" s="661" t="s">
        <v>3105</v>
      </c>
      <c r="D196" s="661" t="s">
        <v>6203</v>
      </c>
      <c r="E196" s="661" t="s">
        <v>6204</v>
      </c>
      <c r="F196" s="664"/>
      <c r="G196" s="664"/>
      <c r="H196" s="661"/>
      <c r="I196" s="661"/>
      <c r="J196" s="664"/>
      <c r="K196" s="664"/>
      <c r="L196" s="661"/>
      <c r="M196" s="661"/>
      <c r="N196" s="664">
        <v>3</v>
      </c>
      <c r="O196" s="664">
        <v>242</v>
      </c>
      <c r="P196" s="677"/>
      <c r="Q196" s="665">
        <v>80.666666666666671</v>
      </c>
    </row>
    <row r="197" spans="1:17" ht="14.4" customHeight="1" x14ac:dyDescent="0.3">
      <c r="A197" s="660" t="s">
        <v>6202</v>
      </c>
      <c r="B197" s="661" t="s">
        <v>6161</v>
      </c>
      <c r="C197" s="661" t="s">
        <v>3105</v>
      </c>
      <c r="D197" s="661" t="s">
        <v>6205</v>
      </c>
      <c r="E197" s="661" t="s">
        <v>6206</v>
      </c>
      <c r="F197" s="664">
        <v>2</v>
      </c>
      <c r="G197" s="664">
        <v>262</v>
      </c>
      <c r="H197" s="661">
        <v>1</v>
      </c>
      <c r="I197" s="661">
        <v>131</v>
      </c>
      <c r="J197" s="664"/>
      <c r="K197" s="664"/>
      <c r="L197" s="661"/>
      <c r="M197" s="661"/>
      <c r="N197" s="664"/>
      <c r="O197" s="664"/>
      <c r="P197" s="677"/>
      <c r="Q197" s="665"/>
    </row>
    <row r="198" spans="1:17" ht="14.4" customHeight="1" x14ac:dyDescent="0.3">
      <c r="A198" s="660" t="s">
        <v>6202</v>
      </c>
      <c r="B198" s="661" t="s">
        <v>6161</v>
      </c>
      <c r="C198" s="661" t="s">
        <v>3105</v>
      </c>
      <c r="D198" s="661" t="s">
        <v>6162</v>
      </c>
      <c r="E198" s="661" t="s">
        <v>6163</v>
      </c>
      <c r="F198" s="664">
        <v>11</v>
      </c>
      <c r="G198" s="664">
        <v>374</v>
      </c>
      <c r="H198" s="661">
        <v>1</v>
      </c>
      <c r="I198" s="661">
        <v>34</v>
      </c>
      <c r="J198" s="664">
        <v>8</v>
      </c>
      <c r="K198" s="664">
        <v>272</v>
      </c>
      <c r="L198" s="661">
        <v>0.72727272727272729</v>
      </c>
      <c r="M198" s="661">
        <v>34</v>
      </c>
      <c r="N198" s="664">
        <v>1</v>
      </c>
      <c r="O198" s="664">
        <v>35</v>
      </c>
      <c r="P198" s="677">
        <v>9.3582887700534759E-2</v>
      </c>
      <c r="Q198" s="665">
        <v>35</v>
      </c>
    </row>
    <row r="199" spans="1:17" ht="14.4" customHeight="1" x14ac:dyDescent="0.3">
      <c r="A199" s="660" t="s">
        <v>6202</v>
      </c>
      <c r="B199" s="661" t="s">
        <v>6161</v>
      </c>
      <c r="C199" s="661" t="s">
        <v>3105</v>
      </c>
      <c r="D199" s="661" t="s">
        <v>6207</v>
      </c>
      <c r="E199" s="661" t="s">
        <v>6208</v>
      </c>
      <c r="F199" s="664">
        <v>17</v>
      </c>
      <c r="G199" s="664">
        <v>2125</v>
      </c>
      <c r="H199" s="661">
        <v>1</v>
      </c>
      <c r="I199" s="661">
        <v>125</v>
      </c>
      <c r="J199" s="664">
        <v>0</v>
      </c>
      <c r="K199" s="664">
        <v>0</v>
      </c>
      <c r="L199" s="661">
        <v>0</v>
      </c>
      <c r="M199" s="661"/>
      <c r="N199" s="664"/>
      <c r="O199" s="664"/>
      <c r="P199" s="677"/>
      <c r="Q199" s="665"/>
    </row>
    <row r="200" spans="1:17" ht="14.4" customHeight="1" x14ac:dyDescent="0.3">
      <c r="A200" s="660" t="s">
        <v>6202</v>
      </c>
      <c r="B200" s="661" t="s">
        <v>6161</v>
      </c>
      <c r="C200" s="661" t="s">
        <v>3105</v>
      </c>
      <c r="D200" s="661" t="s">
        <v>6209</v>
      </c>
      <c r="E200" s="661" t="s">
        <v>6210</v>
      </c>
      <c r="F200" s="664"/>
      <c r="G200" s="664"/>
      <c r="H200" s="661"/>
      <c r="I200" s="661"/>
      <c r="J200" s="664">
        <v>9</v>
      </c>
      <c r="K200" s="664">
        <v>1044</v>
      </c>
      <c r="L200" s="661"/>
      <c r="M200" s="661">
        <v>116</v>
      </c>
      <c r="N200" s="664">
        <v>9</v>
      </c>
      <c r="O200" s="664">
        <v>1058</v>
      </c>
      <c r="P200" s="677"/>
      <c r="Q200" s="665">
        <v>117.55555555555556</v>
      </c>
    </row>
    <row r="201" spans="1:17" ht="14.4" customHeight="1" x14ac:dyDescent="0.3">
      <c r="A201" s="660" t="s">
        <v>6202</v>
      </c>
      <c r="B201" s="661" t="s">
        <v>6161</v>
      </c>
      <c r="C201" s="661" t="s">
        <v>3105</v>
      </c>
      <c r="D201" s="661" t="s">
        <v>6174</v>
      </c>
      <c r="E201" s="661" t="s">
        <v>6175</v>
      </c>
      <c r="F201" s="664">
        <v>20</v>
      </c>
      <c r="G201" s="664">
        <v>0</v>
      </c>
      <c r="H201" s="661"/>
      <c r="I201" s="661">
        <v>0</v>
      </c>
      <c r="J201" s="664">
        <v>9</v>
      </c>
      <c r="K201" s="664">
        <v>0</v>
      </c>
      <c r="L201" s="661"/>
      <c r="M201" s="661">
        <v>0</v>
      </c>
      <c r="N201" s="664">
        <v>10</v>
      </c>
      <c r="O201" s="664">
        <v>0</v>
      </c>
      <c r="P201" s="677"/>
      <c r="Q201" s="665">
        <v>0</v>
      </c>
    </row>
    <row r="202" spans="1:17" ht="14.4" customHeight="1" x14ac:dyDescent="0.3">
      <c r="A202" s="660" t="s">
        <v>6202</v>
      </c>
      <c r="B202" s="661" t="s">
        <v>6161</v>
      </c>
      <c r="C202" s="661" t="s">
        <v>3105</v>
      </c>
      <c r="D202" s="661" t="s">
        <v>6188</v>
      </c>
      <c r="E202" s="661" t="s">
        <v>6189</v>
      </c>
      <c r="F202" s="664">
        <v>1</v>
      </c>
      <c r="G202" s="664">
        <v>75</v>
      </c>
      <c r="H202" s="661">
        <v>1</v>
      </c>
      <c r="I202" s="661">
        <v>75</v>
      </c>
      <c r="J202" s="664"/>
      <c r="K202" s="664"/>
      <c r="L202" s="661"/>
      <c r="M202" s="661"/>
      <c r="N202" s="664"/>
      <c r="O202" s="664"/>
      <c r="P202" s="677"/>
      <c r="Q202" s="665"/>
    </row>
    <row r="203" spans="1:17" ht="14.4" customHeight="1" x14ac:dyDescent="0.3">
      <c r="A203" s="660" t="s">
        <v>6202</v>
      </c>
      <c r="B203" s="661" t="s">
        <v>6161</v>
      </c>
      <c r="C203" s="661" t="s">
        <v>3105</v>
      </c>
      <c r="D203" s="661" t="s">
        <v>6196</v>
      </c>
      <c r="E203" s="661" t="s">
        <v>6197</v>
      </c>
      <c r="F203" s="664">
        <v>1</v>
      </c>
      <c r="G203" s="664">
        <v>19</v>
      </c>
      <c r="H203" s="661">
        <v>1</v>
      </c>
      <c r="I203" s="661">
        <v>19</v>
      </c>
      <c r="J203" s="664"/>
      <c r="K203" s="664"/>
      <c r="L203" s="661"/>
      <c r="M203" s="661"/>
      <c r="N203" s="664"/>
      <c r="O203" s="664"/>
      <c r="P203" s="677"/>
      <c r="Q203" s="665"/>
    </row>
    <row r="204" spans="1:17" ht="14.4" customHeight="1" x14ac:dyDescent="0.3">
      <c r="A204" s="660" t="s">
        <v>6202</v>
      </c>
      <c r="B204" s="661" t="s">
        <v>6161</v>
      </c>
      <c r="C204" s="661" t="s">
        <v>3106</v>
      </c>
      <c r="D204" s="661" t="s">
        <v>6205</v>
      </c>
      <c r="E204" s="661" t="s">
        <v>6206</v>
      </c>
      <c r="F204" s="664">
        <v>1</v>
      </c>
      <c r="G204" s="664">
        <v>131</v>
      </c>
      <c r="H204" s="661">
        <v>1</v>
      </c>
      <c r="I204" s="661">
        <v>131</v>
      </c>
      <c r="J204" s="664"/>
      <c r="K204" s="664"/>
      <c r="L204" s="661"/>
      <c r="M204" s="661"/>
      <c r="N204" s="664">
        <v>1</v>
      </c>
      <c r="O204" s="664">
        <v>104</v>
      </c>
      <c r="P204" s="677">
        <v>0.79389312977099236</v>
      </c>
      <c r="Q204" s="665">
        <v>104</v>
      </c>
    </row>
    <row r="205" spans="1:17" ht="14.4" customHeight="1" x14ac:dyDescent="0.3">
      <c r="A205" s="660" t="s">
        <v>6202</v>
      </c>
      <c r="B205" s="661" t="s">
        <v>6161</v>
      </c>
      <c r="C205" s="661" t="s">
        <v>3106</v>
      </c>
      <c r="D205" s="661" t="s">
        <v>6162</v>
      </c>
      <c r="E205" s="661" t="s">
        <v>6163</v>
      </c>
      <c r="F205" s="664">
        <v>101</v>
      </c>
      <c r="G205" s="664">
        <v>3434</v>
      </c>
      <c r="H205" s="661">
        <v>1</v>
      </c>
      <c r="I205" s="661">
        <v>34</v>
      </c>
      <c r="J205" s="664">
        <v>17</v>
      </c>
      <c r="K205" s="664">
        <v>578</v>
      </c>
      <c r="L205" s="661">
        <v>0.16831683168316833</v>
      </c>
      <c r="M205" s="661">
        <v>34</v>
      </c>
      <c r="N205" s="664">
        <v>17</v>
      </c>
      <c r="O205" s="664">
        <v>590</v>
      </c>
      <c r="P205" s="677">
        <v>0.17181129877693652</v>
      </c>
      <c r="Q205" s="665">
        <v>34.705882352941174</v>
      </c>
    </row>
    <row r="206" spans="1:17" ht="14.4" customHeight="1" x14ac:dyDescent="0.3">
      <c r="A206" s="660" t="s">
        <v>6202</v>
      </c>
      <c r="B206" s="661" t="s">
        <v>6161</v>
      </c>
      <c r="C206" s="661" t="s">
        <v>3106</v>
      </c>
      <c r="D206" s="661" t="s">
        <v>6192</v>
      </c>
      <c r="E206" s="661" t="s">
        <v>6193</v>
      </c>
      <c r="F206" s="664">
        <v>1</v>
      </c>
      <c r="G206" s="664">
        <v>671</v>
      </c>
      <c r="H206" s="661">
        <v>1</v>
      </c>
      <c r="I206" s="661">
        <v>671</v>
      </c>
      <c r="J206" s="664">
        <v>1</v>
      </c>
      <c r="K206" s="664">
        <v>645</v>
      </c>
      <c r="L206" s="661">
        <v>0.96125186289120712</v>
      </c>
      <c r="M206" s="661">
        <v>645</v>
      </c>
      <c r="N206" s="664"/>
      <c r="O206" s="664"/>
      <c r="P206" s="677"/>
      <c r="Q206" s="665"/>
    </row>
    <row r="207" spans="1:17" ht="14.4" customHeight="1" x14ac:dyDescent="0.3">
      <c r="A207" s="660" t="s">
        <v>6202</v>
      </c>
      <c r="B207" s="661" t="s">
        <v>6161</v>
      </c>
      <c r="C207" s="661" t="s">
        <v>3106</v>
      </c>
      <c r="D207" s="661" t="s">
        <v>6166</v>
      </c>
      <c r="E207" s="661" t="s">
        <v>6167</v>
      </c>
      <c r="F207" s="664">
        <v>15</v>
      </c>
      <c r="G207" s="664">
        <v>14055</v>
      </c>
      <c r="H207" s="661">
        <v>1</v>
      </c>
      <c r="I207" s="661">
        <v>937</v>
      </c>
      <c r="J207" s="664">
        <v>12</v>
      </c>
      <c r="K207" s="664">
        <v>11280</v>
      </c>
      <c r="L207" s="661">
        <v>0.80256136606189965</v>
      </c>
      <c r="M207" s="661">
        <v>940</v>
      </c>
      <c r="N207" s="664"/>
      <c r="O207" s="664"/>
      <c r="P207" s="677"/>
      <c r="Q207" s="665"/>
    </row>
    <row r="208" spans="1:17" ht="14.4" customHeight="1" x14ac:dyDescent="0.3">
      <c r="A208" s="660" t="s">
        <v>6202</v>
      </c>
      <c r="B208" s="661" t="s">
        <v>6161</v>
      </c>
      <c r="C208" s="661" t="s">
        <v>3106</v>
      </c>
      <c r="D208" s="661" t="s">
        <v>6168</v>
      </c>
      <c r="E208" s="661" t="s">
        <v>6169</v>
      </c>
      <c r="F208" s="664">
        <v>4</v>
      </c>
      <c r="G208" s="664">
        <v>1640</v>
      </c>
      <c r="H208" s="661">
        <v>1</v>
      </c>
      <c r="I208" s="661">
        <v>410</v>
      </c>
      <c r="J208" s="664"/>
      <c r="K208" s="664"/>
      <c r="L208" s="661"/>
      <c r="M208" s="661"/>
      <c r="N208" s="664"/>
      <c r="O208" s="664"/>
      <c r="P208" s="677"/>
      <c r="Q208" s="665"/>
    </row>
    <row r="209" spans="1:17" ht="14.4" customHeight="1" x14ac:dyDescent="0.3">
      <c r="A209" s="660" t="s">
        <v>6202</v>
      </c>
      <c r="B209" s="661" t="s">
        <v>6161</v>
      </c>
      <c r="C209" s="661" t="s">
        <v>3106</v>
      </c>
      <c r="D209" s="661" t="s">
        <v>6170</v>
      </c>
      <c r="E209" s="661" t="s">
        <v>6171</v>
      </c>
      <c r="F209" s="664">
        <v>129</v>
      </c>
      <c r="G209" s="664">
        <v>126162</v>
      </c>
      <c r="H209" s="661">
        <v>1</v>
      </c>
      <c r="I209" s="661">
        <v>978</v>
      </c>
      <c r="J209" s="664">
        <v>7</v>
      </c>
      <c r="K209" s="664">
        <v>6860</v>
      </c>
      <c r="L209" s="661">
        <v>5.4374534328878746E-2</v>
      </c>
      <c r="M209" s="661">
        <v>980</v>
      </c>
      <c r="N209" s="664"/>
      <c r="O209" s="664"/>
      <c r="P209" s="677"/>
      <c r="Q209" s="665"/>
    </row>
    <row r="210" spans="1:17" ht="14.4" customHeight="1" x14ac:dyDescent="0.3">
      <c r="A210" s="660" t="s">
        <v>6202</v>
      </c>
      <c r="B210" s="661" t="s">
        <v>6161</v>
      </c>
      <c r="C210" s="661" t="s">
        <v>3106</v>
      </c>
      <c r="D210" s="661" t="s">
        <v>6194</v>
      </c>
      <c r="E210" s="661" t="s">
        <v>6195</v>
      </c>
      <c r="F210" s="664">
        <v>4</v>
      </c>
      <c r="G210" s="664">
        <v>8292</v>
      </c>
      <c r="H210" s="661">
        <v>1</v>
      </c>
      <c r="I210" s="661">
        <v>2073</v>
      </c>
      <c r="J210" s="664">
        <v>7</v>
      </c>
      <c r="K210" s="664">
        <v>14539</v>
      </c>
      <c r="L210" s="661">
        <v>1.7533767486734202</v>
      </c>
      <c r="M210" s="661">
        <v>2077</v>
      </c>
      <c r="N210" s="664">
        <v>3</v>
      </c>
      <c r="O210" s="664">
        <v>6231</v>
      </c>
      <c r="P210" s="677">
        <v>0.7514471780028944</v>
      </c>
      <c r="Q210" s="665">
        <v>2077</v>
      </c>
    </row>
    <row r="211" spans="1:17" ht="14.4" customHeight="1" x14ac:dyDescent="0.3">
      <c r="A211" s="660" t="s">
        <v>6202</v>
      </c>
      <c r="B211" s="661" t="s">
        <v>6161</v>
      </c>
      <c r="C211" s="661" t="s">
        <v>3106</v>
      </c>
      <c r="D211" s="661" t="s">
        <v>6232</v>
      </c>
      <c r="E211" s="661" t="s">
        <v>6153</v>
      </c>
      <c r="F211" s="664">
        <v>1</v>
      </c>
      <c r="G211" s="664">
        <v>87</v>
      </c>
      <c r="H211" s="661">
        <v>1</v>
      </c>
      <c r="I211" s="661">
        <v>87</v>
      </c>
      <c r="J211" s="664"/>
      <c r="K211" s="664"/>
      <c r="L211" s="661"/>
      <c r="M211" s="661"/>
      <c r="N211" s="664"/>
      <c r="O211" s="664"/>
      <c r="P211" s="677"/>
      <c r="Q211" s="665"/>
    </row>
    <row r="212" spans="1:17" ht="14.4" customHeight="1" x14ac:dyDescent="0.3">
      <c r="A212" s="660" t="s">
        <v>6202</v>
      </c>
      <c r="B212" s="661" t="s">
        <v>6161</v>
      </c>
      <c r="C212" s="661" t="s">
        <v>3106</v>
      </c>
      <c r="D212" s="661" t="s">
        <v>6172</v>
      </c>
      <c r="E212" s="661" t="s">
        <v>6173</v>
      </c>
      <c r="F212" s="664">
        <v>1</v>
      </c>
      <c r="G212" s="664">
        <v>829</v>
      </c>
      <c r="H212" s="661">
        <v>1</v>
      </c>
      <c r="I212" s="661">
        <v>829</v>
      </c>
      <c r="J212" s="664"/>
      <c r="K212" s="664"/>
      <c r="L212" s="661"/>
      <c r="M212" s="661"/>
      <c r="N212" s="664"/>
      <c r="O212" s="664"/>
      <c r="P212" s="677"/>
      <c r="Q212" s="665"/>
    </row>
    <row r="213" spans="1:17" ht="14.4" customHeight="1" x14ac:dyDescent="0.3">
      <c r="A213" s="660" t="s">
        <v>6202</v>
      </c>
      <c r="B213" s="661" t="s">
        <v>6161</v>
      </c>
      <c r="C213" s="661" t="s">
        <v>3106</v>
      </c>
      <c r="D213" s="661" t="s">
        <v>6174</v>
      </c>
      <c r="E213" s="661" t="s">
        <v>6175</v>
      </c>
      <c r="F213" s="664">
        <v>26</v>
      </c>
      <c r="G213" s="664">
        <v>0</v>
      </c>
      <c r="H213" s="661"/>
      <c r="I213" s="661">
        <v>0</v>
      </c>
      <c r="J213" s="664">
        <v>38</v>
      </c>
      <c r="K213" s="664">
        <v>0</v>
      </c>
      <c r="L213" s="661"/>
      <c r="M213" s="661">
        <v>0</v>
      </c>
      <c r="N213" s="664"/>
      <c r="O213" s="664"/>
      <c r="P213" s="677"/>
      <c r="Q213" s="665"/>
    </row>
    <row r="214" spans="1:17" ht="14.4" customHeight="1" x14ac:dyDescent="0.3">
      <c r="A214" s="660" t="s">
        <v>6202</v>
      </c>
      <c r="B214" s="661" t="s">
        <v>6161</v>
      </c>
      <c r="C214" s="661" t="s">
        <v>3106</v>
      </c>
      <c r="D214" s="661" t="s">
        <v>6176</v>
      </c>
      <c r="E214" s="661" t="s">
        <v>6177</v>
      </c>
      <c r="F214" s="664"/>
      <c r="G214" s="664"/>
      <c r="H214" s="661"/>
      <c r="I214" s="661"/>
      <c r="J214" s="664">
        <v>2</v>
      </c>
      <c r="K214" s="664">
        <v>70</v>
      </c>
      <c r="L214" s="661"/>
      <c r="M214" s="661">
        <v>35</v>
      </c>
      <c r="N214" s="664"/>
      <c r="O214" s="664"/>
      <c r="P214" s="677"/>
      <c r="Q214" s="665"/>
    </row>
    <row r="215" spans="1:17" ht="14.4" customHeight="1" x14ac:dyDescent="0.3">
      <c r="A215" s="660" t="s">
        <v>6202</v>
      </c>
      <c r="B215" s="661" t="s">
        <v>6161</v>
      </c>
      <c r="C215" s="661" t="s">
        <v>3106</v>
      </c>
      <c r="D215" s="661" t="s">
        <v>6178</v>
      </c>
      <c r="E215" s="661" t="s">
        <v>6179</v>
      </c>
      <c r="F215" s="664">
        <v>11</v>
      </c>
      <c r="G215" s="664">
        <v>20944</v>
      </c>
      <c r="H215" s="661">
        <v>1</v>
      </c>
      <c r="I215" s="661">
        <v>1904</v>
      </c>
      <c r="J215" s="664">
        <v>1</v>
      </c>
      <c r="K215" s="664">
        <v>1906</v>
      </c>
      <c r="L215" s="661">
        <v>9.1004583651642476E-2</v>
      </c>
      <c r="M215" s="661">
        <v>1906</v>
      </c>
      <c r="N215" s="664"/>
      <c r="O215" s="664"/>
      <c r="P215" s="677"/>
      <c r="Q215" s="665"/>
    </row>
    <row r="216" spans="1:17" ht="14.4" customHeight="1" x14ac:dyDescent="0.3">
      <c r="A216" s="660" t="s">
        <v>6202</v>
      </c>
      <c r="B216" s="661" t="s">
        <v>6161</v>
      </c>
      <c r="C216" s="661" t="s">
        <v>3106</v>
      </c>
      <c r="D216" s="661" t="s">
        <v>6215</v>
      </c>
      <c r="E216" s="661" t="s">
        <v>6216</v>
      </c>
      <c r="F216" s="664"/>
      <c r="G216" s="664"/>
      <c r="H216" s="661"/>
      <c r="I216" s="661"/>
      <c r="J216" s="664">
        <v>2</v>
      </c>
      <c r="K216" s="664">
        <v>0</v>
      </c>
      <c r="L216" s="661"/>
      <c r="M216" s="661">
        <v>0</v>
      </c>
      <c r="N216" s="664">
        <v>1</v>
      </c>
      <c r="O216" s="664">
        <v>0</v>
      </c>
      <c r="P216" s="677"/>
      <c r="Q216" s="665">
        <v>0</v>
      </c>
    </row>
    <row r="217" spans="1:17" ht="14.4" customHeight="1" x14ac:dyDescent="0.3">
      <c r="A217" s="660" t="s">
        <v>6202</v>
      </c>
      <c r="B217" s="661" t="s">
        <v>6161</v>
      </c>
      <c r="C217" s="661" t="s">
        <v>3106</v>
      </c>
      <c r="D217" s="661" t="s">
        <v>6180</v>
      </c>
      <c r="E217" s="661" t="s">
        <v>6181</v>
      </c>
      <c r="F217" s="664">
        <v>16</v>
      </c>
      <c r="G217" s="664">
        <v>5680</v>
      </c>
      <c r="H217" s="661">
        <v>1</v>
      </c>
      <c r="I217" s="661">
        <v>355</v>
      </c>
      <c r="J217" s="664">
        <v>6</v>
      </c>
      <c r="K217" s="664">
        <v>1962</v>
      </c>
      <c r="L217" s="661">
        <v>0.34542253521126759</v>
      </c>
      <c r="M217" s="661">
        <v>327</v>
      </c>
      <c r="N217" s="664"/>
      <c r="O217" s="664"/>
      <c r="P217" s="677"/>
      <c r="Q217" s="665"/>
    </row>
    <row r="218" spans="1:17" ht="14.4" customHeight="1" x14ac:dyDescent="0.3">
      <c r="A218" s="660" t="s">
        <v>6202</v>
      </c>
      <c r="B218" s="661" t="s">
        <v>6161</v>
      </c>
      <c r="C218" s="661" t="s">
        <v>3106</v>
      </c>
      <c r="D218" s="661" t="s">
        <v>6186</v>
      </c>
      <c r="E218" s="661" t="s">
        <v>6187</v>
      </c>
      <c r="F218" s="664">
        <v>90</v>
      </c>
      <c r="G218" s="664">
        <v>15930</v>
      </c>
      <c r="H218" s="661">
        <v>1</v>
      </c>
      <c r="I218" s="661">
        <v>177</v>
      </c>
      <c r="J218" s="664">
        <v>20</v>
      </c>
      <c r="K218" s="664">
        <v>3260</v>
      </c>
      <c r="L218" s="661">
        <v>0.20464532328939108</v>
      </c>
      <c r="M218" s="661">
        <v>163</v>
      </c>
      <c r="N218" s="664">
        <v>2</v>
      </c>
      <c r="O218" s="664">
        <v>326</v>
      </c>
      <c r="P218" s="677">
        <v>2.0464532328939109E-2</v>
      </c>
      <c r="Q218" s="665">
        <v>163</v>
      </c>
    </row>
    <row r="219" spans="1:17" ht="14.4" customHeight="1" x14ac:dyDescent="0.3">
      <c r="A219" s="660" t="s">
        <v>6202</v>
      </c>
      <c r="B219" s="661" t="s">
        <v>6161</v>
      </c>
      <c r="C219" s="661" t="s">
        <v>3106</v>
      </c>
      <c r="D219" s="661" t="s">
        <v>6190</v>
      </c>
      <c r="E219" s="661" t="s">
        <v>6191</v>
      </c>
      <c r="F219" s="664"/>
      <c r="G219" s="664"/>
      <c r="H219" s="661"/>
      <c r="I219" s="661"/>
      <c r="J219" s="664">
        <v>2</v>
      </c>
      <c r="K219" s="664">
        <v>974</v>
      </c>
      <c r="L219" s="661"/>
      <c r="M219" s="661">
        <v>487</v>
      </c>
      <c r="N219" s="664"/>
      <c r="O219" s="664"/>
      <c r="P219" s="677"/>
      <c r="Q219" s="665"/>
    </row>
    <row r="220" spans="1:17" ht="14.4" customHeight="1" thickBot="1" x14ac:dyDescent="0.35">
      <c r="A220" s="666" t="s">
        <v>6202</v>
      </c>
      <c r="B220" s="667" t="s">
        <v>6161</v>
      </c>
      <c r="C220" s="667" t="s">
        <v>3106</v>
      </c>
      <c r="D220" s="667" t="s">
        <v>6198</v>
      </c>
      <c r="E220" s="667" t="s">
        <v>6199</v>
      </c>
      <c r="F220" s="670"/>
      <c r="G220" s="670"/>
      <c r="H220" s="667"/>
      <c r="I220" s="667"/>
      <c r="J220" s="670">
        <v>5</v>
      </c>
      <c r="K220" s="670">
        <v>2645</v>
      </c>
      <c r="L220" s="667"/>
      <c r="M220" s="667">
        <v>529</v>
      </c>
      <c r="N220" s="670">
        <v>2</v>
      </c>
      <c r="O220" s="670">
        <v>1058</v>
      </c>
      <c r="P220" s="678"/>
      <c r="Q220" s="671">
        <v>529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106333345</v>
      </c>
      <c r="C3" s="352">
        <f t="shared" ref="C3:R3" si="0">SUBTOTAL(9,C6:C1048576)</f>
        <v>17</v>
      </c>
      <c r="D3" s="352">
        <f t="shared" si="0"/>
        <v>94219527</v>
      </c>
      <c r="E3" s="352">
        <f t="shared" si="0"/>
        <v>24.434728865131195</v>
      </c>
      <c r="F3" s="352">
        <f t="shared" si="0"/>
        <v>101668156</v>
      </c>
      <c r="G3" s="355">
        <f>IF(B3&lt;&gt;0,F3/B3,"")</f>
        <v>0.95612675402997993</v>
      </c>
      <c r="H3" s="351">
        <f t="shared" si="0"/>
        <v>40709104.670000032</v>
      </c>
      <c r="I3" s="352">
        <f t="shared" si="0"/>
        <v>1</v>
      </c>
      <c r="J3" s="352">
        <f t="shared" si="0"/>
        <v>35543287.43999999</v>
      </c>
      <c r="K3" s="352">
        <f t="shared" si="0"/>
        <v>0.87310413059005654</v>
      </c>
      <c r="L3" s="352">
        <f t="shared" si="0"/>
        <v>42264574.329999968</v>
      </c>
      <c r="M3" s="353">
        <f>IF(H3&lt;&gt;0,L3/H3,"")</f>
        <v>1.0382093802506598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6236</v>
      </c>
      <c r="B6" s="787">
        <v>36309</v>
      </c>
      <c r="C6" s="734">
        <v>1</v>
      </c>
      <c r="D6" s="787">
        <v>49646</v>
      </c>
      <c r="E6" s="734">
        <v>1.3673193973945854</v>
      </c>
      <c r="F6" s="787">
        <v>72422</v>
      </c>
      <c r="G6" s="739">
        <v>1.9946018893387314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6237</v>
      </c>
      <c r="B7" s="794">
        <v>3289</v>
      </c>
      <c r="C7" s="661">
        <v>1</v>
      </c>
      <c r="D7" s="794">
        <v>1960</v>
      </c>
      <c r="E7" s="661">
        <v>0.59592581331711769</v>
      </c>
      <c r="F7" s="794">
        <v>983</v>
      </c>
      <c r="G7" s="677">
        <v>0.29887503800547277</v>
      </c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6238</v>
      </c>
      <c r="B8" s="794">
        <v>3111</v>
      </c>
      <c r="C8" s="661">
        <v>1</v>
      </c>
      <c r="D8" s="794">
        <v>6023</v>
      </c>
      <c r="E8" s="661">
        <v>1.9360334297653488</v>
      </c>
      <c r="F8" s="794">
        <v>14170</v>
      </c>
      <c r="G8" s="677">
        <v>4.5548055287688847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6239</v>
      </c>
      <c r="B9" s="794">
        <v>6578</v>
      </c>
      <c r="C9" s="661">
        <v>1</v>
      </c>
      <c r="D9" s="794">
        <v>1960</v>
      </c>
      <c r="E9" s="661">
        <v>0.29796290665855885</v>
      </c>
      <c r="F9" s="794">
        <v>3536</v>
      </c>
      <c r="G9" s="677">
        <v>0.53754940711462451</v>
      </c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6240</v>
      </c>
      <c r="B10" s="794">
        <v>1956</v>
      </c>
      <c r="C10" s="661">
        <v>1</v>
      </c>
      <c r="D10" s="794">
        <v>1960</v>
      </c>
      <c r="E10" s="661">
        <v>1.0020449897750512</v>
      </c>
      <c r="F10" s="794">
        <v>1966</v>
      </c>
      <c r="G10" s="677">
        <v>1.0051124744376279</v>
      </c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6241</v>
      </c>
      <c r="B11" s="794">
        <v>978</v>
      </c>
      <c r="C11" s="661">
        <v>1</v>
      </c>
      <c r="D11" s="794">
        <v>1994</v>
      </c>
      <c r="E11" s="661">
        <v>2.0388548057259714</v>
      </c>
      <c r="F11" s="794">
        <v>983</v>
      </c>
      <c r="G11" s="677">
        <v>1.0051124744376279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6242</v>
      </c>
      <c r="B12" s="794">
        <v>25379</v>
      </c>
      <c r="C12" s="661">
        <v>1</v>
      </c>
      <c r="D12" s="794">
        <v>37994</v>
      </c>
      <c r="E12" s="661">
        <v>1.4970645021474447</v>
      </c>
      <c r="F12" s="794">
        <v>33057</v>
      </c>
      <c r="G12" s="677">
        <v>1.3025335907640174</v>
      </c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6243</v>
      </c>
      <c r="B13" s="794">
        <v>4807</v>
      </c>
      <c r="C13" s="661">
        <v>1</v>
      </c>
      <c r="D13" s="794">
        <v>2287</v>
      </c>
      <c r="E13" s="661">
        <v>0.47576451008945286</v>
      </c>
      <c r="F13" s="794">
        <v>983</v>
      </c>
      <c r="G13" s="677">
        <v>0.20449344705637612</v>
      </c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6244</v>
      </c>
      <c r="B14" s="794"/>
      <c r="C14" s="661"/>
      <c r="D14" s="794">
        <v>1143</v>
      </c>
      <c r="E14" s="661"/>
      <c r="F14" s="794"/>
      <c r="G14" s="677"/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6245</v>
      </c>
      <c r="B15" s="794">
        <v>978</v>
      </c>
      <c r="C15" s="661">
        <v>1</v>
      </c>
      <c r="D15" s="794">
        <v>1960</v>
      </c>
      <c r="E15" s="661">
        <v>2.0040899795501024</v>
      </c>
      <c r="F15" s="794">
        <v>1018</v>
      </c>
      <c r="G15" s="677">
        <v>1.0408997955010224</v>
      </c>
      <c r="H15" s="794"/>
      <c r="I15" s="661"/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6246</v>
      </c>
      <c r="B16" s="794"/>
      <c r="C16" s="661"/>
      <c r="D16" s="794"/>
      <c r="E16" s="661"/>
      <c r="F16" s="794">
        <v>35</v>
      </c>
      <c r="G16" s="677"/>
      <c r="H16" s="794"/>
      <c r="I16" s="661"/>
      <c r="J16" s="794"/>
      <c r="K16" s="661"/>
      <c r="L16" s="794"/>
      <c r="M16" s="677"/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6247</v>
      </c>
      <c r="B17" s="794"/>
      <c r="C17" s="661"/>
      <c r="D17" s="794"/>
      <c r="E17" s="661"/>
      <c r="F17" s="794">
        <v>983</v>
      </c>
      <c r="G17" s="677"/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6248</v>
      </c>
      <c r="B18" s="794">
        <v>978</v>
      </c>
      <c r="C18" s="661">
        <v>1</v>
      </c>
      <c r="D18" s="794">
        <v>4900</v>
      </c>
      <c r="E18" s="661">
        <v>5.0102249488752557</v>
      </c>
      <c r="F18" s="794">
        <v>4291</v>
      </c>
      <c r="G18" s="677">
        <v>4.387525562372188</v>
      </c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6249</v>
      </c>
      <c r="B19" s="794">
        <v>1422</v>
      </c>
      <c r="C19" s="661">
        <v>1</v>
      </c>
      <c r="D19" s="794">
        <v>1014</v>
      </c>
      <c r="E19" s="661">
        <v>0.71308016877637126</v>
      </c>
      <c r="F19" s="794">
        <v>3877</v>
      </c>
      <c r="G19" s="677">
        <v>2.7264416315049225</v>
      </c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6250</v>
      </c>
      <c r="B20" s="794">
        <v>978</v>
      </c>
      <c r="C20" s="661">
        <v>1</v>
      </c>
      <c r="D20" s="794">
        <v>2287</v>
      </c>
      <c r="E20" s="661">
        <v>2.3384458077709613</v>
      </c>
      <c r="F20" s="794"/>
      <c r="G20" s="677"/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6251</v>
      </c>
      <c r="B21" s="794">
        <v>1012</v>
      </c>
      <c r="C21" s="661">
        <v>1</v>
      </c>
      <c r="D21" s="794">
        <v>980</v>
      </c>
      <c r="E21" s="661">
        <v>0.96837944664031617</v>
      </c>
      <c r="F21" s="794">
        <v>3840</v>
      </c>
      <c r="G21" s="677">
        <v>3.7944664031620552</v>
      </c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6252</v>
      </c>
      <c r="B22" s="794">
        <v>1956</v>
      </c>
      <c r="C22" s="661">
        <v>1</v>
      </c>
      <c r="D22" s="794">
        <v>116</v>
      </c>
      <c r="E22" s="661">
        <v>5.9304703476482618E-2</v>
      </c>
      <c r="F22" s="794">
        <v>980</v>
      </c>
      <c r="G22" s="677">
        <v>0.50102249488752559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7" t="s">
        <v>6253</v>
      </c>
      <c r="B23" s="794">
        <v>1956</v>
      </c>
      <c r="C23" s="661">
        <v>1</v>
      </c>
      <c r="D23" s="794">
        <v>5132</v>
      </c>
      <c r="E23" s="661">
        <v>2.6237218813905931</v>
      </c>
      <c r="F23" s="794">
        <v>2946</v>
      </c>
      <c r="G23" s="677">
        <v>1.5061349693251533</v>
      </c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7" t="s">
        <v>6254</v>
      </c>
      <c r="B24" s="794"/>
      <c r="C24" s="661"/>
      <c r="D24" s="794">
        <v>1014</v>
      </c>
      <c r="E24" s="661"/>
      <c r="F24" s="794"/>
      <c r="G24" s="677"/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7" t="s">
        <v>3080</v>
      </c>
      <c r="B25" s="794">
        <v>106238314</v>
      </c>
      <c r="C25" s="661">
        <v>1</v>
      </c>
      <c r="D25" s="794">
        <v>94095081</v>
      </c>
      <c r="E25" s="661">
        <v>0.88569817664839823</v>
      </c>
      <c r="F25" s="794">
        <v>101509945</v>
      </c>
      <c r="G25" s="677">
        <v>0.95549280836666894</v>
      </c>
      <c r="H25" s="794">
        <v>40709104.670000032</v>
      </c>
      <c r="I25" s="661">
        <v>1</v>
      </c>
      <c r="J25" s="794">
        <v>35543287.43999999</v>
      </c>
      <c r="K25" s="661">
        <v>0.87310413059005654</v>
      </c>
      <c r="L25" s="794">
        <v>42264574.329999968</v>
      </c>
      <c r="M25" s="677">
        <v>1.0382093802506598</v>
      </c>
      <c r="N25" s="794"/>
      <c r="O25" s="661"/>
      <c r="P25" s="794"/>
      <c r="Q25" s="661"/>
      <c r="R25" s="794"/>
      <c r="S25" s="700"/>
    </row>
    <row r="26" spans="1:19" ht="14.4" customHeight="1" thickBot="1" x14ac:dyDescent="0.35">
      <c r="A26" s="789" t="s">
        <v>6255</v>
      </c>
      <c r="B26" s="788">
        <v>3344</v>
      </c>
      <c r="C26" s="667">
        <v>1</v>
      </c>
      <c r="D26" s="788">
        <v>2076</v>
      </c>
      <c r="E26" s="667">
        <v>0.62081339712918659</v>
      </c>
      <c r="F26" s="788">
        <v>12141</v>
      </c>
      <c r="G26" s="678">
        <v>3.6306818181818183</v>
      </c>
      <c r="H26" s="788"/>
      <c r="I26" s="667"/>
      <c r="J26" s="788"/>
      <c r="K26" s="667"/>
      <c r="L26" s="788"/>
      <c r="M26" s="678"/>
      <c r="N26" s="788"/>
      <c r="O26" s="667"/>
      <c r="P26" s="788"/>
      <c r="Q26" s="667"/>
      <c r="R26" s="788"/>
      <c r="S26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7116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75865.570000000007</v>
      </c>
      <c r="G3" s="212">
        <f t="shared" si="0"/>
        <v>147042449.66999996</v>
      </c>
      <c r="H3" s="212"/>
      <c r="I3" s="212"/>
      <c r="J3" s="212">
        <f t="shared" si="0"/>
        <v>58167.53</v>
      </c>
      <c r="K3" s="212">
        <f t="shared" si="0"/>
        <v>129762814.44000001</v>
      </c>
      <c r="L3" s="212"/>
      <c r="M3" s="212"/>
      <c r="N3" s="212">
        <f t="shared" si="0"/>
        <v>59318.59</v>
      </c>
      <c r="O3" s="212">
        <f t="shared" si="0"/>
        <v>143932730.33000004</v>
      </c>
      <c r="P3" s="79">
        <f>IF(G3=0,0,O3/G3)</f>
        <v>0.97885155377254052</v>
      </c>
      <c r="Q3" s="213">
        <f>IF(N3=0,0,O3/N3)</f>
        <v>2426.4354619690057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6256</v>
      </c>
      <c r="B6" s="734" t="s">
        <v>6160</v>
      </c>
      <c r="C6" s="734" t="s">
        <v>6161</v>
      </c>
      <c r="D6" s="734" t="s">
        <v>6162</v>
      </c>
      <c r="E6" s="734" t="s">
        <v>6163</v>
      </c>
      <c r="F6" s="229"/>
      <c r="G6" s="229"/>
      <c r="H6" s="229"/>
      <c r="I6" s="229"/>
      <c r="J6" s="229">
        <v>3</v>
      </c>
      <c r="K6" s="229">
        <v>102</v>
      </c>
      <c r="L6" s="229"/>
      <c r="M6" s="229">
        <v>34</v>
      </c>
      <c r="N6" s="229">
        <v>2</v>
      </c>
      <c r="O6" s="229">
        <v>70</v>
      </c>
      <c r="P6" s="739"/>
      <c r="Q6" s="747">
        <v>35</v>
      </c>
    </row>
    <row r="7" spans="1:17" ht="14.4" customHeight="1" x14ac:dyDescent="0.3">
      <c r="A7" s="660" t="s">
        <v>6256</v>
      </c>
      <c r="B7" s="661" t="s">
        <v>6160</v>
      </c>
      <c r="C7" s="661" t="s">
        <v>6161</v>
      </c>
      <c r="D7" s="661" t="s">
        <v>6168</v>
      </c>
      <c r="E7" s="661" t="s">
        <v>6169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414</v>
      </c>
      <c r="P7" s="677"/>
      <c r="Q7" s="665">
        <v>414</v>
      </c>
    </row>
    <row r="8" spans="1:17" ht="14.4" customHeight="1" x14ac:dyDescent="0.3">
      <c r="A8" s="660" t="s">
        <v>6256</v>
      </c>
      <c r="B8" s="661" t="s">
        <v>6160</v>
      </c>
      <c r="C8" s="661" t="s">
        <v>6161</v>
      </c>
      <c r="D8" s="661" t="s">
        <v>6170</v>
      </c>
      <c r="E8" s="661" t="s">
        <v>6171</v>
      </c>
      <c r="F8" s="664"/>
      <c r="G8" s="664"/>
      <c r="H8" s="664"/>
      <c r="I8" s="664"/>
      <c r="J8" s="664">
        <v>18</v>
      </c>
      <c r="K8" s="664">
        <v>17640</v>
      </c>
      <c r="L8" s="664"/>
      <c r="M8" s="664">
        <v>980</v>
      </c>
      <c r="N8" s="664">
        <v>41</v>
      </c>
      <c r="O8" s="664">
        <v>40297</v>
      </c>
      <c r="P8" s="677"/>
      <c r="Q8" s="665">
        <v>982.85365853658539</v>
      </c>
    </row>
    <row r="9" spans="1:17" ht="14.4" customHeight="1" x14ac:dyDescent="0.3">
      <c r="A9" s="660" t="s">
        <v>6256</v>
      </c>
      <c r="B9" s="661" t="s">
        <v>6160</v>
      </c>
      <c r="C9" s="661" t="s">
        <v>6161</v>
      </c>
      <c r="D9" s="661" t="s">
        <v>6178</v>
      </c>
      <c r="E9" s="661" t="s">
        <v>6179</v>
      </c>
      <c r="F9" s="664"/>
      <c r="G9" s="664"/>
      <c r="H9" s="664"/>
      <c r="I9" s="664"/>
      <c r="J9" s="664">
        <v>7</v>
      </c>
      <c r="K9" s="664">
        <v>13342</v>
      </c>
      <c r="L9" s="664"/>
      <c r="M9" s="664">
        <v>1906</v>
      </c>
      <c r="N9" s="664">
        <v>16</v>
      </c>
      <c r="O9" s="664">
        <v>30576</v>
      </c>
      <c r="P9" s="677"/>
      <c r="Q9" s="665">
        <v>1911</v>
      </c>
    </row>
    <row r="10" spans="1:17" ht="14.4" customHeight="1" x14ac:dyDescent="0.3">
      <c r="A10" s="660" t="s">
        <v>6256</v>
      </c>
      <c r="B10" s="661" t="s">
        <v>6160</v>
      </c>
      <c r="C10" s="661" t="s">
        <v>6161</v>
      </c>
      <c r="D10" s="661" t="s">
        <v>6180</v>
      </c>
      <c r="E10" s="661" t="s">
        <v>6181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330</v>
      </c>
      <c r="P10" s="677"/>
      <c r="Q10" s="665">
        <v>330</v>
      </c>
    </row>
    <row r="11" spans="1:17" ht="14.4" customHeight="1" x14ac:dyDescent="0.3">
      <c r="A11" s="660" t="s">
        <v>6256</v>
      </c>
      <c r="B11" s="661" t="s">
        <v>6202</v>
      </c>
      <c r="C11" s="661" t="s">
        <v>6161</v>
      </c>
      <c r="D11" s="661" t="s">
        <v>6162</v>
      </c>
      <c r="E11" s="661" t="s">
        <v>6163</v>
      </c>
      <c r="F11" s="664">
        <v>2</v>
      </c>
      <c r="G11" s="664">
        <v>68</v>
      </c>
      <c r="H11" s="664">
        <v>1</v>
      </c>
      <c r="I11" s="664">
        <v>34</v>
      </c>
      <c r="J11" s="664">
        <v>1</v>
      </c>
      <c r="K11" s="664">
        <v>34</v>
      </c>
      <c r="L11" s="664">
        <v>0.5</v>
      </c>
      <c r="M11" s="664">
        <v>34</v>
      </c>
      <c r="N11" s="664">
        <v>1</v>
      </c>
      <c r="O11" s="664">
        <v>35</v>
      </c>
      <c r="P11" s="677">
        <v>0.51470588235294112</v>
      </c>
      <c r="Q11" s="665">
        <v>35</v>
      </c>
    </row>
    <row r="12" spans="1:17" ht="14.4" customHeight="1" x14ac:dyDescent="0.3">
      <c r="A12" s="660" t="s">
        <v>6256</v>
      </c>
      <c r="B12" s="661" t="s">
        <v>6202</v>
      </c>
      <c r="C12" s="661" t="s">
        <v>6161</v>
      </c>
      <c r="D12" s="661" t="s">
        <v>6170</v>
      </c>
      <c r="E12" s="661" t="s">
        <v>6171</v>
      </c>
      <c r="F12" s="664">
        <v>28</v>
      </c>
      <c r="G12" s="664">
        <v>27384</v>
      </c>
      <c r="H12" s="664">
        <v>1</v>
      </c>
      <c r="I12" s="664">
        <v>978</v>
      </c>
      <c r="J12" s="664">
        <v>9</v>
      </c>
      <c r="K12" s="664">
        <v>8820</v>
      </c>
      <c r="L12" s="664">
        <v>0.32208588957055212</v>
      </c>
      <c r="M12" s="664">
        <v>980</v>
      </c>
      <c r="N12" s="664"/>
      <c r="O12" s="664"/>
      <c r="P12" s="677"/>
      <c r="Q12" s="665"/>
    </row>
    <row r="13" spans="1:17" ht="14.4" customHeight="1" x14ac:dyDescent="0.3">
      <c r="A13" s="660" t="s">
        <v>6256</v>
      </c>
      <c r="B13" s="661" t="s">
        <v>6202</v>
      </c>
      <c r="C13" s="661" t="s">
        <v>6161</v>
      </c>
      <c r="D13" s="661" t="s">
        <v>6194</v>
      </c>
      <c r="E13" s="661" t="s">
        <v>6195</v>
      </c>
      <c r="F13" s="664">
        <v>2</v>
      </c>
      <c r="G13" s="664">
        <v>4146</v>
      </c>
      <c r="H13" s="664">
        <v>1</v>
      </c>
      <c r="I13" s="664">
        <v>2073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6256</v>
      </c>
      <c r="B14" s="661" t="s">
        <v>6202</v>
      </c>
      <c r="C14" s="661" t="s">
        <v>6161</v>
      </c>
      <c r="D14" s="661" t="s">
        <v>6232</v>
      </c>
      <c r="E14" s="661" t="s">
        <v>6153</v>
      </c>
      <c r="F14" s="664">
        <v>2</v>
      </c>
      <c r="G14" s="664">
        <v>174</v>
      </c>
      <c r="H14" s="664">
        <v>1</v>
      </c>
      <c r="I14" s="664">
        <v>87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6256</v>
      </c>
      <c r="B15" s="661" t="s">
        <v>6202</v>
      </c>
      <c r="C15" s="661" t="s">
        <v>6161</v>
      </c>
      <c r="D15" s="661" t="s">
        <v>6257</v>
      </c>
      <c r="E15" s="661" t="s">
        <v>6258</v>
      </c>
      <c r="F15" s="664">
        <v>1</v>
      </c>
      <c r="G15" s="664">
        <v>249</v>
      </c>
      <c r="H15" s="664">
        <v>1</v>
      </c>
      <c r="I15" s="664">
        <v>249</v>
      </c>
      <c r="J15" s="664">
        <v>0</v>
      </c>
      <c r="K15" s="664">
        <v>0</v>
      </c>
      <c r="L15" s="664">
        <v>0</v>
      </c>
      <c r="M15" s="664"/>
      <c r="N15" s="664"/>
      <c r="O15" s="664"/>
      <c r="P15" s="677"/>
      <c r="Q15" s="665"/>
    </row>
    <row r="16" spans="1:17" ht="14.4" customHeight="1" x14ac:dyDescent="0.3">
      <c r="A16" s="660" t="s">
        <v>6256</v>
      </c>
      <c r="B16" s="661" t="s">
        <v>6202</v>
      </c>
      <c r="C16" s="661" t="s">
        <v>6161</v>
      </c>
      <c r="D16" s="661" t="s">
        <v>6207</v>
      </c>
      <c r="E16" s="661" t="s">
        <v>6208</v>
      </c>
      <c r="F16" s="664">
        <v>1</v>
      </c>
      <c r="G16" s="664">
        <v>125</v>
      </c>
      <c r="H16" s="664">
        <v>1</v>
      </c>
      <c r="I16" s="664">
        <v>125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6256</v>
      </c>
      <c r="B17" s="661" t="s">
        <v>6202</v>
      </c>
      <c r="C17" s="661" t="s">
        <v>6161</v>
      </c>
      <c r="D17" s="661" t="s">
        <v>6209</v>
      </c>
      <c r="E17" s="661" t="s">
        <v>6210</v>
      </c>
      <c r="F17" s="664"/>
      <c r="G17" s="664"/>
      <c r="H17" s="664"/>
      <c r="I17" s="664"/>
      <c r="J17" s="664">
        <v>1</v>
      </c>
      <c r="K17" s="664">
        <v>116</v>
      </c>
      <c r="L17" s="664"/>
      <c r="M17" s="664">
        <v>116</v>
      </c>
      <c r="N17" s="664"/>
      <c r="O17" s="664"/>
      <c r="P17" s="677"/>
      <c r="Q17" s="665"/>
    </row>
    <row r="18" spans="1:17" ht="14.4" customHeight="1" x14ac:dyDescent="0.3">
      <c r="A18" s="660" t="s">
        <v>6256</v>
      </c>
      <c r="B18" s="661" t="s">
        <v>6202</v>
      </c>
      <c r="C18" s="661" t="s">
        <v>6161</v>
      </c>
      <c r="D18" s="661" t="s">
        <v>6178</v>
      </c>
      <c r="E18" s="661" t="s">
        <v>6179</v>
      </c>
      <c r="F18" s="664">
        <v>2</v>
      </c>
      <c r="G18" s="664">
        <v>3808</v>
      </c>
      <c r="H18" s="664">
        <v>1</v>
      </c>
      <c r="I18" s="664">
        <v>1904</v>
      </c>
      <c r="J18" s="664">
        <v>4</v>
      </c>
      <c r="K18" s="664">
        <v>7624</v>
      </c>
      <c r="L18" s="664">
        <v>2.0021008403361344</v>
      </c>
      <c r="M18" s="664">
        <v>1906</v>
      </c>
      <c r="N18" s="664"/>
      <c r="O18" s="664"/>
      <c r="P18" s="677"/>
      <c r="Q18" s="665"/>
    </row>
    <row r="19" spans="1:17" ht="14.4" customHeight="1" x14ac:dyDescent="0.3">
      <c r="A19" s="660" t="s">
        <v>6256</v>
      </c>
      <c r="B19" s="661" t="s">
        <v>6202</v>
      </c>
      <c r="C19" s="661" t="s">
        <v>6161</v>
      </c>
      <c r="D19" s="661" t="s">
        <v>6180</v>
      </c>
      <c r="E19" s="661" t="s">
        <v>6181</v>
      </c>
      <c r="F19" s="664">
        <v>1</v>
      </c>
      <c r="G19" s="664">
        <v>355</v>
      </c>
      <c r="H19" s="664">
        <v>1</v>
      </c>
      <c r="I19" s="664">
        <v>355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6256</v>
      </c>
      <c r="B20" s="661" t="s">
        <v>6202</v>
      </c>
      <c r="C20" s="661" t="s">
        <v>6161</v>
      </c>
      <c r="D20" s="661" t="s">
        <v>6233</v>
      </c>
      <c r="E20" s="661" t="s">
        <v>6234</v>
      </c>
      <c r="F20" s="664"/>
      <c r="G20" s="664"/>
      <c r="H20" s="664"/>
      <c r="I20" s="664"/>
      <c r="J20" s="664">
        <v>1</v>
      </c>
      <c r="K20" s="664">
        <v>344</v>
      </c>
      <c r="L20" s="664"/>
      <c r="M20" s="664">
        <v>344</v>
      </c>
      <c r="N20" s="664"/>
      <c r="O20" s="664"/>
      <c r="P20" s="677"/>
      <c r="Q20" s="665"/>
    </row>
    <row r="21" spans="1:17" ht="14.4" customHeight="1" x14ac:dyDescent="0.3">
      <c r="A21" s="660" t="s">
        <v>6256</v>
      </c>
      <c r="B21" s="661" t="s">
        <v>6202</v>
      </c>
      <c r="C21" s="661" t="s">
        <v>6161</v>
      </c>
      <c r="D21" s="661" t="s">
        <v>6224</v>
      </c>
      <c r="E21" s="661" t="s">
        <v>6225</v>
      </c>
      <c r="F21" s="664"/>
      <c r="G21" s="664"/>
      <c r="H21" s="664"/>
      <c r="I21" s="664"/>
      <c r="J21" s="664">
        <v>7</v>
      </c>
      <c r="K21" s="664">
        <v>1624</v>
      </c>
      <c r="L21" s="664"/>
      <c r="M21" s="664">
        <v>232</v>
      </c>
      <c r="N21" s="664">
        <v>3</v>
      </c>
      <c r="O21" s="664">
        <v>700</v>
      </c>
      <c r="P21" s="677"/>
      <c r="Q21" s="665">
        <v>233.33333333333334</v>
      </c>
    </row>
    <row r="22" spans="1:17" ht="14.4" customHeight="1" x14ac:dyDescent="0.3">
      <c r="A22" s="660" t="s">
        <v>6256</v>
      </c>
      <c r="B22" s="661" t="s">
        <v>6259</v>
      </c>
      <c r="C22" s="661" t="s">
        <v>6161</v>
      </c>
      <c r="D22" s="661" t="s">
        <v>6200</v>
      </c>
      <c r="E22" s="661" t="s">
        <v>6201</v>
      </c>
      <c r="F22" s="664"/>
      <c r="G22" s="664"/>
      <c r="H22" s="664"/>
      <c r="I22" s="664"/>
      <c r="J22" s="664">
        <v>1</v>
      </c>
      <c r="K22" s="664">
        <v>0</v>
      </c>
      <c r="L22" s="664"/>
      <c r="M22" s="664">
        <v>0</v>
      </c>
      <c r="N22" s="664"/>
      <c r="O22" s="664"/>
      <c r="P22" s="677"/>
      <c r="Q22" s="665"/>
    </row>
    <row r="23" spans="1:17" ht="14.4" customHeight="1" x14ac:dyDescent="0.3">
      <c r="A23" s="660" t="s">
        <v>6260</v>
      </c>
      <c r="B23" s="661" t="s">
        <v>6160</v>
      </c>
      <c r="C23" s="661" t="s">
        <v>6161</v>
      </c>
      <c r="D23" s="661" t="s">
        <v>6170</v>
      </c>
      <c r="E23" s="661" t="s">
        <v>6171</v>
      </c>
      <c r="F23" s="664"/>
      <c r="G23" s="664"/>
      <c r="H23" s="664"/>
      <c r="I23" s="664"/>
      <c r="J23" s="664">
        <v>2</v>
      </c>
      <c r="K23" s="664">
        <v>1960</v>
      </c>
      <c r="L23" s="664"/>
      <c r="M23" s="664">
        <v>980</v>
      </c>
      <c r="N23" s="664">
        <v>1</v>
      </c>
      <c r="O23" s="664">
        <v>983</v>
      </c>
      <c r="P23" s="677"/>
      <c r="Q23" s="665">
        <v>983</v>
      </c>
    </row>
    <row r="24" spans="1:17" ht="14.4" customHeight="1" x14ac:dyDescent="0.3">
      <c r="A24" s="660" t="s">
        <v>6260</v>
      </c>
      <c r="B24" s="661" t="s">
        <v>6202</v>
      </c>
      <c r="C24" s="661" t="s">
        <v>6161</v>
      </c>
      <c r="D24" s="661" t="s">
        <v>6170</v>
      </c>
      <c r="E24" s="661" t="s">
        <v>6171</v>
      </c>
      <c r="F24" s="664">
        <v>3</v>
      </c>
      <c r="G24" s="664">
        <v>2934</v>
      </c>
      <c r="H24" s="664">
        <v>1</v>
      </c>
      <c r="I24" s="664">
        <v>978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6260</v>
      </c>
      <c r="B25" s="661" t="s">
        <v>6202</v>
      </c>
      <c r="C25" s="661" t="s">
        <v>6161</v>
      </c>
      <c r="D25" s="661" t="s">
        <v>6180</v>
      </c>
      <c r="E25" s="661" t="s">
        <v>6181</v>
      </c>
      <c r="F25" s="664">
        <v>1</v>
      </c>
      <c r="G25" s="664">
        <v>355</v>
      </c>
      <c r="H25" s="664">
        <v>1</v>
      </c>
      <c r="I25" s="664">
        <v>355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6261</v>
      </c>
      <c r="B26" s="661" t="s">
        <v>6160</v>
      </c>
      <c r="C26" s="661" t="s">
        <v>6161</v>
      </c>
      <c r="D26" s="661" t="s">
        <v>6162</v>
      </c>
      <c r="E26" s="661" t="s">
        <v>6163</v>
      </c>
      <c r="F26" s="664"/>
      <c r="G26" s="664"/>
      <c r="H26" s="664"/>
      <c r="I26" s="664"/>
      <c r="J26" s="664">
        <v>1</v>
      </c>
      <c r="K26" s="664">
        <v>34</v>
      </c>
      <c r="L26" s="664"/>
      <c r="M26" s="664">
        <v>34</v>
      </c>
      <c r="N26" s="664">
        <v>1</v>
      </c>
      <c r="O26" s="664">
        <v>35</v>
      </c>
      <c r="P26" s="677"/>
      <c r="Q26" s="665">
        <v>35</v>
      </c>
    </row>
    <row r="27" spans="1:17" ht="14.4" customHeight="1" x14ac:dyDescent="0.3">
      <c r="A27" s="660" t="s">
        <v>6261</v>
      </c>
      <c r="B27" s="661" t="s">
        <v>6160</v>
      </c>
      <c r="C27" s="661" t="s">
        <v>6161</v>
      </c>
      <c r="D27" s="661" t="s">
        <v>6168</v>
      </c>
      <c r="E27" s="661" t="s">
        <v>6169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414</v>
      </c>
      <c r="P27" s="677"/>
      <c r="Q27" s="665">
        <v>414</v>
      </c>
    </row>
    <row r="28" spans="1:17" ht="14.4" customHeight="1" x14ac:dyDescent="0.3">
      <c r="A28" s="660" t="s">
        <v>6261</v>
      </c>
      <c r="B28" s="661" t="s">
        <v>6160</v>
      </c>
      <c r="C28" s="661" t="s">
        <v>6161</v>
      </c>
      <c r="D28" s="661" t="s">
        <v>6170</v>
      </c>
      <c r="E28" s="661" t="s">
        <v>6171</v>
      </c>
      <c r="F28" s="664"/>
      <c r="G28" s="664"/>
      <c r="H28" s="664"/>
      <c r="I28" s="664"/>
      <c r="J28" s="664">
        <v>1</v>
      </c>
      <c r="K28" s="664">
        <v>980</v>
      </c>
      <c r="L28" s="664"/>
      <c r="M28" s="664">
        <v>980</v>
      </c>
      <c r="N28" s="664">
        <v>10</v>
      </c>
      <c r="O28" s="664">
        <v>9830</v>
      </c>
      <c r="P28" s="677"/>
      <c r="Q28" s="665">
        <v>983</v>
      </c>
    </row>
    <row r="29" spans="1:17" ht="14.4" customHeight="1" x14ac:dyDescent="0.3">
      <c r="A29" s="660" t="s">
        <v>6261</v>
      </c>
      <c r="B29" s="661" t="s">
        <v>6160</v>
      </c>
      <c r="C29" s="661" t="s">
        <v>6161</v>
      </c>
      <c r="D29" s="661" t="s">
        <v>6178</v>
      </c>
      <c r="E29" s="661" t="s">
        <v>6179</v>
      </c>
      <c r="F29" s="664"/>
      <c r="G29" s="664"/>
      <c r="H29" s="664"/>
      <c r="I29" s="664"/>
      <c r="J29" s="664"/>
      <c r="K29" s="664"/>
      <c r="L29" s="664"/>
      <c r="M29" s="664"/>
      <c r="N29" s="664">
        <v>2</v>
      </c>
      <c r="O29" s="664">
        <v>3822</v>
      </c>
      <c r="P29" s="677"/>
      <c r="Q29" s="665">
        <v>1911</v>
      </c>
    </row>
    <row r="30" spans="1:17" ht="14.4" customHeight="1" x14ac:dyDescent="0.3">
      <c r="A30" s="660" t="s">
        <v>6261</v>
      </c>
      <c r="B30" s="661" t="s">
        <v>6160</v>
      </c>
      <c r="C30" s="661" t="s">
        <v>6161</v>
      </c>
      <c r="D30" s="661" t="s">
        <v>6186</v>
      </c>
      <c r="E30" s="661" t="s">
        <v>6187</v>
      </c>
      <c r="F30" s="664"/>
      <c r="G30" s="664"/>
      <c r="H30" s="664"/>
      <c r="I30" s="664"/>
      <c r="J30" s="664">
        <v>1</v>
      </c>
      <c r="K30" s="664">
        <v>163</v>
      </c>
      <c r="L30" s="664"/>
      <c r="M30" s="664">
        <v>163</v>
      </c>
      <c r="N30" s="664"/>
      <c r="O30" s="664"/>
      <c r="P30" s="677"/>
      <c r="Q30" s="665"/>
    </row>
    <row r="31" spans="1:17" ht="14.4" customHeight="1" x14ac:dyDescent="0.3">
      <c r="A31" s="660" t="s">
        <v>6261</v>
      </c>
      <c r="B31" s="661" t="s">
        <v>6202</v>
      </c>
      <c r="C31" s="661" t="s">
        <v>6161</v>
      </c>
      <c r="D31" s="661" t="s">
        <v>6162</v>
      </c>
      <c r="E31" s="661" t="s">
        <v>6163</v>
      </c>
      <c r="F31" s="664"/>
      <c r="G31" s="664"/>
      <c r="H31" s="664"/>
      <c r="I31" s="664"/>
      <c r="J31" s="664"/>
      <c r="K31" s="664"/>
      <c r="L31" s="664"/>
      <c r="M31" s="664"/>
      <c r="N31" s="664">
        <v>2</v>
      </c>
      <c r="O31" s="664">
        <v>69</v>
      </c>
      <c r="P31" s="677"/>
      <c r="Q31" s="665">
        <v>34.5</v>
      </c>
    </row>
    <row r="32" spans="1:17" ht="14.4" customHeight="1" x14ac:dyDescent="0.3">
      <c r="A32" s="660" t="s">
        <v>6261</v>
      </c>
      <c r="B32" s="661" t="s">
        <v>6202</v>
      </c>
      <c r="C32" s="661" t="s">
        <v>6161</v>
      </c>
      <c r="D32" s="661" t="s">
        <v>6170</v>
      </c>
      <c r="E32" s="661" t="s">
        <v>6171</v>
      </c>
      <c r="F32" s="664">
        <v>3</v>
      </c>
      <c r="G32" s="664">
        <v>2934</v>
      </c>
      <c r="H32" s="664">
        <v>1</v>
      </c>
      <c r="I32" s="664">
        <v>978</v>
      </c>
      <c r="J32" s="664">
        <v>3</v>
      </c>
      <c r="K32" s="664">
        <v>2940</v>
      </c>
      <c r="L32" s="664">
        <v>1.0020449897750512</v>
      </c>
      <c r="M32" s="664">
        <v>980</v>
      </c>
      <c r="N32" s="664"/>
      <c r="O32" s="664"/>
      <c r="P32" s="677"/>
      <c r="Q32" s="665"/>
    </row>
    <row r="33" spans="1:17" ht="14.4" customHeight="1" x14ac:dyDescent="0.3">
      <c r="A33" s="660" t="s">
        <v>6261</v>
      </c>
      <c r="B33" s="661" t="s">
        <v>6202</v>
      </c>
      <c r="C33" s="661" t="s">
        <v>6161</v>
      </c>
      <c r="D33" s="661" t="s">
        <v>6178</v>
      </c>
      <c r="E33" s="661" t="s">
        <v>6179</v>
      </c>
      <c r="F33" s="664"/>
      <c r="G33" s="664"/>
      <c r="H33" s="664"/>
      <c r="I33" s="664"/>
      <c r="J33" s="664">
        <v>1</v>
      </c>
      <c r="K33" s="664">
        <v>1906</v>
      </c>
      <c r="L33" s="664"/>
      <c r="M33" s="664">
        <v>1906</v>
      </c>
      <c r="N33" s="664"/>
      <c r="O33" s="664"/>
      <c r="P33" s="677"/>
      <c r="Q33" s="665"/>
    </row>
    <row r="34" spans="1:17" ht="14.4" customHeight="1" x14ac:dyDescent="0.3">
      <c r="A34" s="660" t="s">
        <v>6261</v>
      </c>
      <c r="B34" s="661" t="s">
        <v>6202</v>
      </c>
      <c r="C34" s="661" t="s">
        <v>6161</v>
      </c>
      <c r="D34" s="661" t="s">
        <v>6186</v>
      </c>
      <c r="E34" s="661" t="s">
        <v>6187</v>
      </c>
      <c r="F34" s="664">
        <v>1</v>
      </c>
      <c r="G34" s="664">
        <v>177</v>
      </c>
      <c r="H34" s="664">
        <v>1</v>
      </c>
      <c r="I34" s="664">
        <v>177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6262</v>
      </c>
      <c r="B35" s="661" t="s">
        <v>6160</v>
      </c>
      <c r="C35" s="661" t="s">
        <v>6161</v>
      </c>
      <c r="D35" s="661" t="s">
        <v>6170</v>
      </c>
      <c r="E35" s="661" t="s">
        <v>6171</v>
      </c>
      <c r="F35" s="664"/>
      <c r="G35" s="664"/>
      <c r="H35" s="664"/>
      <c r="I35" s="664"/>
      <c r="J35" s="664">
        <v>2</v>
      </c>
      <c r="K35" s="664">
        <v>1960</v>
      </c>
      <c r="L35" s="664"/>
      <c r="M35" s="664">
        <v>980</v>
      </c>
      <c r="N35" s="664">
        <v>3</v>
      </c>
      <c r="O35" s="664">
        <v>2946</v>
      </c>
      <c r="P35" s="677"/>
      <c r="Q35" s="665">
        <v>982</v>
      </c>
    </row>
    <row r="36" spans="1:17" ht="14.4" customHeight="1" x14ac:dyDescent="0.3">
      <c r="A36" s="660" t="s">
        <v>6262</v>
      </c>
      <c r="B36" s="661" t="s">
        <v>6202</v>
      </c>
      <c r="C36" s="661" t="s">
        <v>6161</v>
      </c>
      <c r="D36" s="661" t="s">
        <v>6170</v>
      </c>
      <c r="E36" s="661" t="s">
        <v>6171</v>
      </c>
      <c r="F36" s="664">
        <v>6</v>
      </c>
      <c r="G36" s="664">
        <v>5868</v>
      </c>
      <c r="H36" s="664">
        <v>1</v>
      </c>
      <c r="I36" s="664">
        <v>978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6262</v>
      </c>
      <c r="B37" s="661" t="s">
        <v>6202</v>
      </c>
      <c r="C37" s="661" t="s">
        <v>6161</v>
      </c>
      <c r="D37" s="661" t="s">
        <v>6209</v>
      </c>
      <c r="E37" s="661" t="s">
        <v>6210</v>
      </c>
      <c r="F37" s="664"/>
      <c r="G37" s="664"/>
      <c r="H37" s="664"/>
      <c r="I37" s="664"/>
      <c r="J37" s="664"/>
      <c r="K37" s="664"/>
      <c r="L37" s="664"/>
      <c r="M37" s="664"/>
      <c r="N37" s="664">
        <v>5</v>
      </c>
      <c r="O37" s="664">
        <v>590</v>
      </c>
      <c r="P37" s="677"/>
      <c r="Q37" s="665">
        <v>118</v>
      </c>
    </row>
    <row r="38" spans="1:17" ht="14.4" customHeight="1" x14ac:dyDescent="0.3">
      <c r="A38" s="660" t="s">
        <v>6262</v>
      </c>
      <c r="B38" s="661" t="s">
        <v>6202</v>
      </c>
      <c r="C38" s="661" t="s">
        <v>6161</v>
      </c>
      <c r="D38" s="661" t="s">
        <v>6180</v>
      </c>
      <c r="E38" s="661" t="s">
        <v>6181</v>
      </c>
      <c r="F38" s="664">
        <v>2</v>
      </c>
      <c r="G38" s="664">
        <v>710</v>
      </c>
      <c r="H38" s="664">
        <v>1</v>
      </c>
      <c r="I38" s="664">
        <v>355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6263</v>
      </c>
      <c r="B39" s="661" t="s">
        <v>6160</v>
      </c>
      <c r="C39" s="661" t="s">
        <v>6161</v>
      </c>
      <c r="D39" s="661" t="s">
        <v>6170</v>
      </c>
      <c r="E39" s="661" t="s">
        <v>6171</v>
      </c>
      <c r="F39" s="664"/>
      <c r="G39" s="664"/>
      <c r="H39" s="664"/>
      <c r="I39" s="664"/>
      <c r="J39" s="664">
        <v>1</v>
      </c>
      <c r="K39" s="664">
        <v>980</v>
      </c>
      <c r="L39" s="664"/>
      <c r="M39" s="664">
        <v>980</v>
      </c>
      <c r="N39" s="664">
        <v>2</v>
      </c>
      <c r="O39" s="664">
        <v>1966</v>
      </c>
      <c r="P39" s="677"/>
      <c r="Q39" s="665">
        <v>983</v>
      </c>
    </row>
    <row r="40" spans="1:17" ht="14.4" customHeight="1" x14ac:dyDescent="0.3">
      <c r="A40" s="660" t="s">
        <v>6263</v>
      </c>
      <c r="B40" s="661" t="s">
        <v>6202</v>
      </c>
      <c r="C40" s="661" t="s">
        <v>6161</v>
      </c>
      <c r="D40" s="661" t="s">
        <v>6170</v>
      </c>
      <c r="E40" s="661" t="s">
        <v>6171</v>
      </c>
      <c r="F40" s="664">
        <v>2</v>
      </c>
      <c r="G40" s="664">
        <v>1956</v>
      </c>
      <c r="H40" s="664">
        <v>1</v>
      </c>
      <c r="I40" s="664">
        <v>978</v>
      </c>
      <c r="J40" s="664">
        <v>1</v>
      </c>
      <c r="K40" s="664">
        <v>980</v>
      </c>
      <c r="L40" s="664">
        <v>0.50102249488752559</v>
      </c>
      <c r="M40" s="664">
        <v>980</v>
      </c>
      <c r="N40" s="664"/>
      <c r="O40" s="664"/>
      <c r="P40" s="677"/>
      <c r="Q40" s="665"/>
    </row>
    <row r="41" spans="1:17" ht="14.4" customHeight="1" x14ac:dyDescent="0.3">
      <c r="A41" s="660" t="s">
        <v>6264</v>
      </c>
      <c r="B41" s="661" t="s">
        <v>6160</v>
      </c>
      <c r="C41" s="661" t="s">
        <v>6161</v>
      </c>
      <c r="D41" s="661" t="s">
        <v>6162</v>
      </c>
      <c r="E41" s="661" t="s">
        <v>6163</v>
      </c>
      <c r="F41" s="664"/>
      <c r="G41" s="664"/>
      <c r="H41" s="664"/>
      <c r="I41" s="664"/>
      <c r="J41" s="664">
        <v>1</v>
      </c>
      <c r="K41" s="664">
        <v>34</v>
      </c>
      <c r="L41" s="664"/>
      <c r="M41" s="664">
        <v>34</v>
      </c>
      <c r="N41" s="664"/>
      <c r="O41" s="664"/>
      <c r="P41" s="677"/>
      <c r="Q41" s="665"/>
    </row>
    <row r="42" spans="1:17" ht="14.4" customHeight="1" x14ac:dyDescent="0.3">
      <c r="A42" s="660" t="s">
        <v>6264</v>
      </c>
      <c r="B42" s="661" t="s">
        <v>6160</v>
      </c>
      <c r="C42" s="661" t="s">
        <v>6161</v>
      </c>
      <c r="D42" s="661" t="s">
        <v>6170</v>
      </c>
      <c r="E42" s="661" t="s">
        <v>6171</v>
      </c>
      <c r="F42" s="664"/>
      <c r="G42" s="664"/>
      <c r="H42" s="664"/>
      <c r="I42" s="664"/>
      <c r="J42" s="664">
        <v>2</v>
      </c>
      <c r="K42" s="664">
        <v>1960</v>
      </c>
      <c r="L42" s="664"/>
      <c r="M42" s="664">
        <v>980</v>
      </c>
      <c r="N42" s="664">
        <v>1</v>
      </c>
      <c r="O42" s="664">
        <v>983</v>
      </c>
      <c r="P42" s="677"/>
      <c r="Q42" s="665">
        <v>983</v>
      </c>
    </row>
    <row r="43" spans="1:17" ht="14.4" customHeight="1" x14ac:dyDescent="0.3">
      <c r="A43" s="660" t="s">
        <v>6264</v>
      </c>
      <c r="B43" s="661" t="s">
        <v>6202</v>
      </c>
      <c r="C43" s="661" t="s">
        <v>6161</v>
      </c>
      <c r="D43" s="661" t="s">
        <v>6170</v>
      </c>
      <c r="E43" s="661" t="s">
        <v>6171</v>
      </c>
      <c r="F43" s="664">
        <v>1</v>
      </c>
      <c r="G43" s="664">
        <v>978</v>
      </c>
      <c r="H43" s="664">
        <v>1</v>
      </c>
      <c r="I43" s="664">
        <v>978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6265</v>
      </c>
      <c r="B44" s="661" t="s">
        <v>6160</v>
      </c>
      <c r="C44" s="661" t="s">
        <v>6161</v>
      </c>
      <c r="D44" s="661" t="s">
        <v>6162</v>
      </c>
      <c r="E44" s="661" t="s">
        <v>6163</v>
      </c>
      <c r="F44" s="664"/>
      <c r="G44" s="664"/>
      <c r="H44" s="664"/>
      <c r="I44" s="664"/>
      <c r="J44" s="664">
        <v>1</v>
      </c>
      <c r="K44" s="664">
        <v>34</v>
      </c>
      <c r="L44" s="664"/>
      <c r="M44" s="664">
        <v>34</v>
      </c>
      <c r="N44" s="664">
        <v>1</v>
      </c>
      <c r="O44" s="664">
        <v>35</v>
      </c>
      <c r="P44" s="677"/>
      <c r="Q44" s="665">
        <v>35</v>
      </c>
    </row>
    <row r="45" spans="1:17" ht="14.4" customHeight="1" x14ac:dyDescent="0.3">
      <c r="A45" s="660" t="s">
        <v>6265</v>
      </c>
      <c r="B45" s="661" t="s">
        <v>6160</v>
      </c>
      <c r="C45" s="661" t="s">
        <v>6161</v>
      </c>
      <c r="D45" s="661" t="s">
        <v>6168</v>
      </c>
      <c r="E45" s="661" t="s">
        <v>6169</v>
      </c>
      <c r="F45" s="664"/>
      <c r="G45" s="664"/>
      <c r="H45" s="664"/>
      <c r="I45" s="664"/>
      <c r="J45" s="664">
        <v>3</v>
      </c>
      <c r="K45" s="664">
        <v>1233</v>
      </c>
      <c r="L45" s="664"/>
      <c r="M45" s="664">
        <v>411</v>
      </c>
      <c r="N45" s="664"/>
      <c r="O45" s="664"/>
      <c r="P45" s="677"/>
      <c r="Q45" s="665"/>
    </row>
    <row r="46" spans="1:17" ht="14.4" customHeight="1" x14ac:dyDescent="0.3">
      <c r="A46" s="660" t="s">
        <v>6265</v>
      </c>
      <c r="B46" s="661" t="s">
        <v>6160</v>
      </c>
      <c r="C46" s="661" t="s">
        <v>6161</v>
      </c>
      <c r="D46" s="661" t="s">
        <v>6170</v>
      </c>
      <c r="E46" s="661" t="s">
        <v>6171</v>
      </c>
      <c r="F46" s="664"/>
      <c r="G46" s="664"/>
      <c r="H46" s="664"/>
      <c r="I46" s="664"/>
      <c r="J46" s="664">
        <v>19</v>
      </c>
      <c r="K46" s="664">
        <v>18620</v>
      </c>
      <c r="L46" s="664"/>
      <c r="M46" s="664">
        <v>980</v>
      </c>
      <c r="N46" s="664">
        <v>24</v>
      </c>
      <c r="O46" s="664">
        <v>23583</v>
      </c>
      <c r="P46" s="677"/>
      <c r="Q46" s="665">
        <v>982.625</v>
      </c>
    </row>
    <row r="47" spans="1:17" ht="14.4" customHeight="1" x14ac:dyDescent="0.3">
      <c r="A47" s="660" t="s">
        <v>6265</v>
      </c>
      <c r="B47" s="661" t="s">
        <v>6160</v>
      </c>
      <c r="C47" s="661" t="s">
        <v>6161</v>
      </c>
      <c r="D47" s="661" t="s">
        <v>6178</v>
      </c>
      <c r="E47" s="661" t="s">
        <v>6179</v>
      </c>
      <c r="F47" s="664"/>
      <c r="G47" s="664"/>
      <c r="H47" s="664"/>
      <c r="I47" s="664"/>
      <c r="J47" s="664">
        <v>5</v>
      </c>
      <c r="K47" s="664">
        <v>9530</v>
      </c>
      <c r="L47" s="664"/>
      <c r="M47" s="664">
        <v>1906</v>
      </c>
      <c r="N47" s="664">
        <v>4</v>
      </c>
      <c r="O47" s="664">
        <v>7639</v>
      </c>
      <c r="P47" s="677"/>
      <c r="Q47" s="665">
        <v>1909.75</v>
      </c>
    </row>
    <row r="48" spans="1:17" ht="14.4" customHeight="1" x14ac:dyDescent="0.3">
      <c r="A48" s="660" t="s">
        <v>6265</v>
      </c>
      <c r="B48" s="661" t="s">
        <v>6202</v>
      </c>
      <c r="C48" s="661" t="s">
        <v>6161</v>
      </c>
      <c r="D48" s="661" t="s">
        <v>6162</v>
      </c>
      <c r="E48" s="661" t="s">
        <v>6163</v>
      </c>
      <c r="F48" s="664">
        <v>1</v>
      </c>
      <c r="G48" s="664">
        <v>34</v>
      </c>
      <c r="H48" s="664">
        <v>1</v>
      </c>
      <c r="I48" s="664">
        <v>34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6265</v>
      </c>
      <c r="B49" s="661" t="s">
        <v>6202</v>
      </c>
      <c r="C49" s="661" t="s">
        <v>6161</v>
      </c>
      <c r="D49" s="661" t="s">
        <v>6170</v>
      </c>
      <c r="E49" s="661" t="s">
        <v>6171</v>
      </c>
      <c r="F49" s="664">
        <v>18</v>
      </c>
      <c r="G49" s="664">
        <v>17604</v>
      </c>
      <c r="H49" s="664">
        <v>1</v>
      </c>
      <c r="I49" s="664">
        <v>978</v>
      </c>
      <c r="J49" s="664">
        <v>6</v>
      </c>
      <c r="K49" s="664">
        <v>5880</v>
      </c>
      <c r="L49" s="664">
        <v>0.33401499659168371</v>
      </c>
      <c r="M49" s="664">
        <v>980</v>
      </c>
      <c r="N49" s="664">
        <v>1</v>
      </c>
      <c r="O49" s="664">
        <v>980</v>
      </c>
      <c r="P49" s="677">
        <v>5.5669166098613949E-2</v>
      </c>
      <c r="Q49" s="665">
        <v>980</v>
      </c>
    </row>
    <row r="50" spans="1:17" ht="14.4" customHeight="1" x14ac:dyDescent="0.3">
      <c r="A50" s="660" t="s">
        <v>6265</v>
      </c>
      <c r="B50" s="661" t="s">
        <v>6202</v>
      </c>
      <c r="C50" s="661" t="s">
        <v>6161</v>
      </c>
      <c r="D50" s="661" t="s">
        <v>6257</v>
      </c>
      <c r="E50" s="661" t="s">
        <v>6258</v>
      </c>
      <c r="F50" s="664"/>
      <c r="G50" s="664"/>
      <c r="H50" s="664"/>
      <c r="I50" s="664"/>
      <c r="J50" s="664">
        <v>1</v>
      </c>
      <c r="K50" s="664">
        <v>232</v>
      </c>
      <c r="L50" s="664"/>
      <c r="M50" s="664">
        <v>232</v>
      </c>
      <c r="N50" s="664"/>
      <c r="O50" s="664"/>
      <c r="P50" s="677"/>
      <c r="Q50" s="665"/>
    </row>
    <row r="51" spans="1:17" ht="14.4" customHeight="1" x14ac:dyDescent="0.3">
      <c r="A51" s="660" t="s">
        <v>6265</v>
      </c>
      <c r="B51" s="661" t="s">
        <v>6202</v>
      </c>
      <c r="C51" s="661" t="s">
        <v>6161</v>
      </c>
      <c r="D51" s="661" t="s">
        <v>6207</v>
      </c>
      <c r="E51" s="661" t="s">
        <v>6208</v>
      </c>
      <c r="F51" s="664">
        <v>1</v>
      </c>
      <c r="G51" s="664">
        <v>125</v>
      </c>
      <c r="H51" s="664">
        <v>1</v>
      </c>
      <c r="I51" s="664">
        <v>125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6265</v>
      </c>
      <c r="B52" s="661" t="s">
        <v>6202</v>
      </c>
      <c r="C52" s="661" t="s">
        <v>6161</v>
      </c>
      <c r="D52" s="661" t="s">
        <v>6209</v>
      </c>
      <c r="E52" s="661" t="s">
        <v>6210</v>
      </c>
      <c r="F52" s="664"/>
      <c r="G52" s="664"/>
      <c r="H52" s="664"/>
      <c r="I52" s="664"/>
      <c r="J52" s="664"/>
      <c r="K52" s="664"/>
      <c r="L52" s="664"/>
      <c r="M52" s="664"/>
      <c r="N52" s="664">
        <v>3</v>
      </c>
      <c r="O52" s="664">
        <v>354</v>
      </c>
      <c r="P52" s="677"/>
      <c r="Q52" s="665">
        <v>118</v>
      </c>
    </row>
    <row r="53" spans="1:17" ht="14.4" customHeight="1" x14ac:dyDescent="0.3">
      <c r="A53" s="660" t="s">
        <v>6265</v>
      </c>
      <c r="B53" s="661" t="s">
        <v>6202</v>
      </c>
      <c r="C53" s="661" t="s">
        <v>6161</v>
      </c>
      <c r="D53" s="661" t="s">
        <v>6178</v>
      </c>
      <c r="E53" s="661" t="s">
        <v>6179</v>
      </c>
      <c r="F53" s="664">
        <v>4</v>
      </c>
      <c r="G53" s="664">
        <v>7616</v>
      </c>
      <c r="H53" s="664">
        <v>1</v>
      </c>
      <c r="I53" s="664">
        <v>1904</v>
      </c>
      <c r="J53" s="664">
        <v>1</v>
      </c>
      <c r="K53" s="664">
        <v>1906</v>
      </c>
      <c r="L53" s="664">
        <v>0.25026260504201681</v>
      </c>
      <c r="M53" s="664">
        <v>1906</v>
      </c>
      <c r="N53" s="664"/>
      <c r="O53" s="664"/>
      <c r="P53" s="677"/>
      <c r="Q53" s="665"/>
    </row>
    <row r="54" spans="1:17" ht="14.4" customHeight="1" x14ac:dyDescent="0.3">
      <c r="A54" s="660" t="s">
        <v>6265</v>
      </c>
      <c r="B54" s="661" t="s">
        <v>6202</v>
      </c>
      <c r="C54" s="661" t="s">
        <v>6161</v>
      </c>
      <c r="D54" s="661" t="s">
        <v>6180</v>
      </c>
      <c r="E54" s="661" t="s">
        <v>6181</v>
      </c>
      <c r="F54" s="664"/>
      <c r="G54" s="664"/>
      <c r="H54" s="664"/>
      <c r="I54" s="664"/>
      <c r="J54" s="664">
        <v>1</v>
      </c>
      <c r="K54" s="664">
        <v>327</v>
      </c>
      <c r="L54" s="664"/>
      <c r="M54" s="664">
        <v>327</v>
      </c>
      <c r="N54" s="664"/>
      <c r="O54" s="664"/>
      <c r="P54" s="677"/>
      <c r="Q54" s="665"/>
    </row>
    <row r="55" spans="1:17" ht="14.4" customHeight="1" x14ac:dyDescent="0.3">
      <c r="A55" s="660" t="s">
        <v>6265</v>
      </c>
      <c r="B55" s="661" t="s">
        <v>6202</v>
      </c>
      <c r="C55" s="661" t="s">
        <v>6161</v>
      </c>
      <c r="D55" s="661" t="s">
        <v>6224</v>
      </c>
      <c r="E55" s="661" t="s">
        <v>6225</v>
      </c>
      <c r="F55" s="664"/>
      <c r="G55" s="664"/>
      <c r="H55" s="664"/>
      <c r="I55" s="664"/>
      <c r="J55" s="664">
        <v>1</v>
      </c>
      <c r="K55" s="664">
        <v>232</v>
      </c>
      <c r="L55" s="664"/>
      <c r="M55" s="664">
        <v>232</v>
      </c>
      <c r="N55" s="664">
        <v>2</v>
      </c>
      <c r="O55" s="664">
        <v>466</v>
      </c>
      <c r="P55" s="677"/>
      <c r="Q55" s="665">
        <v>233</v>
      </c>
    </row>
    <row r="56" spans="1:17" ht="14.4" customHeight="1" x14ac:dyDescent="0.3">
      <c r="A56" s="660" t="s">
        <v>6266</v>
      </c>
      <c r="B56" s="661" t="s">
        <v>6160</v>
      </c>
      <c r="C56" s="661" t="s">
        <v>6161</v>
      </c>
      <c r="D56" s="661" t="s">
        <v>6170</v>
      </c>
      <c r="E56" s="661" t="s">
        <v>6171</v>
      </c>
      <c r="F56" s="664"/>
      <c r="G56" s="664"/>
      <c r="H56" s="664"/>
      <c r="I56" s="664"/>
      <c r="J56" s="664">
        <v>2</v>
      </c>
      <c r="K56" s="664">
        <v>1960</v>
      </c>
      <c r="L56" s="664"/>
      <c r="M56" s="664">
        <v>980</v>
      </c>
      <c r="N56" s="664">
        <v>1</v>
      </c>
      <c r="O56" s="664">
        <v>983</v>
      </c>
      <c r="P56" s="677"/>
      <c r="Q56" s="665">
        <v>983</v>
      </c>
    </row>
    <row r="57" spans="1:17" ht="14.4" customHeight="1" x14ac:dyDescent="0.3">
      <c r="A57" s="660" t="s">
        <v>6266</v>
      </c>
      <c r="B57" s="661" t="s">
        <v>6202</v>
      </c>
      <c r="C57" s="661" t="s">
        <v>6161</v>
      </c>
      <c r="D57" s="661" t="s">
        <v>6168</v>
      </c>
      <c r="E57" s="661" t="s">
        <v>6169</v>
      </c>
      <c r="F57" s="664">
        <v>1</v>
      </c>
      <c r="G57" s="664">
        <v>410</v>
      </c>
      <c r="H57" s="664">
        <v>1</v>
      </c>
      <c r="I57" s="664">
        <v>410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6266</v>
      </c>
      <c r="B58" s="661" t="s">
        <v>6202</v>
      </c>
      <c r="C58" s="661" t="s">
        <v>6161</v>
      </c>
      <c r="D58" s="661" t="s">
        <v>6170</v>
      </c>
      <c r="E58" s="661" t="s">
        <v>6171</v>
      </c>
      <c r="F58" s="664">
        <v>4</v>
      </c>
      <c r="G58" s="664">
        <v>3912</v>
      </c>
      <c r="H58" s="664">
        <v>1</v>
      </c>
      <c r="I58" s="664">
        <v>978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6266</v>
      </c>
      <c r="B59" s="661" t="s">
        <v>6202</v>
      </c>
      <c r="C59" s="661" t="s">
        <v>6161</v>
      </c>
      <c r="D59" s="661" t="s">
        <v>6213</v>
      </c>
      <c r="E59" s="661" t="s">
        <v>6214</v>
      </c>
      <c r="F59" s="664">
        <v>1</v>
      </c>
      <c r="G59" s="664">
        <v>410</v>
      </c>
      <c r="H59" s="664">
        <v>1</v>
      </c>
      <c r="I59" s="664">
        <v>410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6266</v>
      </c>
      <c r="B60" s="661" t="s">
        <v>6202</v>
      </c>
      <c r="C60" s="661" t="s">
        <v>6161</v>
      </c>
      <c r="D60" s="661" t="s">
        <v>6228</v>
      </c>
      <c r="E60" s="661" t="s">
        <v>6229</v>
      </c>
      <c r="F60" s="664"/>
      <c r="G60" s="664"/>
      <c r="H60" s="664"/>
      <c r="I60" s="664"/>
      <c r="J60" s="664">
        <v>1</v>
      </c>
      <c r="K60" s="664">
        <v>327</v>
      </c>
      <c r="L60" s="664"/>
      <c r="M60" s="664">
        <v>327</v>
      </c>
      <c r="N60" s="664"/>
      <c r="O60" s="664"/>
      <c r="P60" s="677"/>
      <c r="Q60" s="665"/>
    </row>
    <row r="61" spans="1:17" ht="14.4" customHeight="1" x14ac:dyDescent="0.3">
      <c r="A61" s="660" t="s">
        <v>6266</v>
      </c>
      <c r="B61" s="661" t="s">
        <v>6202</v>
      </c>
      <c r="C61" s="661" t="s">
        <v>6161</v>
      </c>
      <c r="D61" s="661" t="s">
        <v>6174</v>
      </c>
      <c r="E61" s="661" t="s">
        <v>6175</v>
      </c>
      <c r="F61" s="664"/>
      <c r="G61" s="664"/>
      <c r="H61" s="664"/>
      <c r="I61" s="664"/>
      <c r="J61" s="664">
        <v>1</v>
      </c>
      <c r="K61" s="664">
        <v>0</v>
      </c>
      <c r="L61" s="664"/>
      <c r="M61" s="664">
        <v>0</v>
      </c>
      <c r="N61" s="664"/>
      <c r="O61" s="664"/>
      <c r="P61" s="677"/>
      <c r="Q61" s="665"/>
    </row>
    <row r="62" spans="1:17" ht="14.4" customHeight="1" x14ac:dyDescent="0.3">
      <c r="A62" s="660" t="s">
        <v>6266</v>
      </c>
      <c r="B62" s="661" t="s">
        <v>6202</v>
      </c>
      <c r="C62" s="661" t="s">
        <v>6161</v>
      </c>
      <c r="D62" s="661" t="s">
        <v>6188</v>
      </c>
      <c r="E62" s="661" t="s">
        <v>6189</v>
      </c>
      <c r="F62" s="664">
        <v>1</v>
      </c>
      <c r="G62" s="664">
        <v>75</v>
      </c>
      <c r="H62" s="664">
        <v>1</v>
      </c>
      <c r="I62" s="664">
        <v>75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6267</v>
      </c>
      <c r="B63" s="661" t="s">
        <v>6160</v>
      </c>
      <c r="C63" s="661" t="s">
        <v>6161</v>
      </c>
      <c r="D63" s="661" t="s">
        <v>6174</v>
      </c>
      <c r="E63" s="661" t="s">
        <v>6175</v>
      </c>
      <c r="F63" s="664"/>
      <c r="G63" s="664"/>
      <c r="H63" s="664"/>
      <c r="I63" s="664"/>
      <c r="J63" s="664">
        <v>1</v>
      </c>
      <c r="K63" s="664">
        <v>0</v>
      </c>
      <c r="L63" s="664"/>
      <c r="M63" s="664">
        <v>0</v>
      </c>
      <c r="N63" s="664"/>
      <c r="O63" s="664"/>
      <c r="P63" s="677"/>
      <c r="Q63" s="665"/>
    </row>
    <row r="64" spans="1:17" ht="14.4" customHeight="1" x14ac:dyDescent="0.3">
      <c r="A64" s="660" t="s">
        <v>6267</v>
      </c>
      <c r="B64" s="661" t="s">
        <v>6202</v>
      </c>
      <c r="C64" s="661" t="s">
        <v>6161</v>
      </c>
      <c r="D64" s="661" t="s">
        <v>6170</v>
      </c>
      <c r="E64" s="661" t="s">
        <v>6171</v>
      </c>
      <c r="F64" s="664"/>
      <c r="G64" s="664"/>
      <c r="H64" s="664"/>
      <c r="I64" s="664"/>
      <c r="J64" s="664">
        <v>1</v>
      </c>
      <c r="K64" s="664">
        <v>980</v>
      </c>
      <c r="L64" s="664"/>
      <c r="M64" s="664">
        <v>980</v>
      </c>
      <c r="N64" s="664"/>
      <c r="O64" s="664"/>
      <c r="P64" s="677"/>
      <c r="Q64" s="665"/>
    </row>
    <row r="65" spans="1:17" ht="14.4" customHeight="1" x14ac:dyDescent="0.3">
      <c r="A65" s="660" t="s">
        <v>6267</v>
      </c>
      <c r="B65" s="661" t="s">
        <v>6202</v>
      </c>
      <c r="C65" s="661" t="s">
        <v>6161</v>
      </c>
      <c r="D65" s="661" t="s">
        <v>6186</v>
      </c>
      <c r="E65" s="661" t="s">
        <v>6187</v>
      </c>
      <c r="F65" s="664"/>
      <c r="G65" s="664"/>
      <c r="H65" s="664"/>
      <c r="I65" s="664"/>
      <c r="J65" s="664">
        <v>1</v>
      </c>
      <c r="K65" s="664">
        <v>163</v>
      </c>
      <c r="L65" s="664"/>
      <c r="M65" s="664">
        <v>163</v>
      </c>
      <c r="N65" s="664"/>
      <c r="O65" s="664"/>
      <c r="P65" s="677"/>
      <c r="Q65" s="665"/>
    </row>
    <row r="66" spans="1:17" ht="14.4" customHeight="1" x14ac:dyDescent="0.3">
      <c r="A66" s="660" t="s">
        <v>6268</v>
      </c>
      <c r="B66" s="661" t="s">
        <v>6160</v>
      </c>
      <c r="C66" s="661" t="s">
        <v>6161</v>
      </c>
      <c r="D66" s="661" t="s">
        <v>6162</v>
      </c>
      <c r="E66" s="661" t="s">
        <v>6163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35</v>
      </c>
      <c r="P66" s="677"/>
      <c r="Q66" s="665">
        <v>35</v>
      </c>
    </row>
    <row r="67" spans="1:17" ht="14.4" customHeight="1" x14ac:dyDescent="0.3">
      <c r="A67" s="660" t="s">
        <v>6268</v>
      </c>
      <c r="B67" s="661" t="s">
        <v>6160</v>
      </c>
      <c r="C67" s="661" t="s">
        <v>6161</v>
      </c>
      <c r="D67" s="661" t="s">
        <v>6170</v>
      </c>
      <c r="E67" s="661" t="s">
        <v>6171</v>
      </c>
      <c r="F67" s="664"/>
      <c r="G67" s="664"/>
      <c r="H67" s="664"/>
      <c r="I67" s="664"/>
      <c r="J67" s="664">
        <v>2</v>
      </c>
      <c r="K67" s="664">
        <v>1960</v>
      </c>
      <c r="L67" s="664"/>
      <c r="M67" s="664">
        <v>980</v>
      </c>
      <c r="N67" s="664">
        <v>1</v>
      </c>
      <c r="O67" s="664">
        <v>983</v>
      </c>
      <c r="P67" s="677"/>
      <c r="Q67" s="665">
        <v>983</v>
      </c>
    </row>
    <row r="68" spans="1:17" ht="14.4" customHeight="1" x14ac:dyDescent="0.3">
      <c r="A68" s="660" t="s">
        <v>6268</v>
      </c>
      <c r="B68" s="661" t="s">
        <v>6202</v>
      </c>
      <c r="C68" s="661" t="s">
        <v>6161</v>
      </c>
      <c r="D68" s="661" t="s">
        <v>6170</v>
      </c>
      <c r="E68" s="661" t="s">
        <v>6171</v>
      </c>
      <c r="F68" s="664">
        <v>1</v>
      </c>
      <c r="G68" s="664">
        <v>978</v>
      </c>
      <c r="H68" s="664">
        <v>1</v>
      </c>
      <c r="I68" s="664">
        <v>978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6269</v>
      </c>
      <c r="B69" s="661" t="s">
        <v>6160</v>
      </c>
      <c r="C69" s="661" t="s">
        <v>6161</v>
      </c>
      <c r="D69" s="661" t="s">
        <v>6162</v>
      </c>
      <c r="E69" s="661" t="s">
        <v>6163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35</v>
      </c>
      <c r="P69" s="677"/>
      <c r="Q69" s="665">
        <v>35</v>
      </c>
    </row>
    <row r="70" spans="1:17" ht="14.4" customHeight="1" x14ac:dyDescent="0.3">
      <c r="A70" s="660" t="s">
        <v>6270</v>
      </c>
      <c r="B70" s="661" t="s">
        <v>6160</v>
      </c>
      <c r="C70" s="661" t="s">
        <v>6161</v>
      </c>
      <c r="D70" s="661" t="s">
        <v>6170</v>
      </c>
      <c r="E70" s="661" t="s">
        <v>6171</v>
      </c>
      <c r="F70" s="664"/>
      <c r="G70" s="664"/>
      <c r="H70" s="664"/>
      <c r="I70" s="664"/>
      <c r="J70" s="664"/>
      <c r="K70" s="664"/>
      <c r="L70" s="664"/>
      <c r="M70" s="664"/>
      <c r="N70" s="664">
        <v>1</v>
      </c>
      <c r="O70" s="664">
        <v>983</v>
      </c>
      <c r="P70" s="677"/>
      <c r="Q70" s="665">
        <v>983</v>
      </c>
    </row>
    <row r="71" spans="1:17" ht="14.4" customHeight="1" x14ac:dyDescent="0.3">
      <c r="A71" s="660" t="s">
        <v>6271</v>
      </c>
      <c r="B71" s="661" t="s">
        <v>6160</v>
      </c>
      <c r="C71" s="661" t="s">
        <v>6161</v>
      </c>
      <c r="D71" s="661" t="s">
        <v>6170</v>
      </c>
      <c r="E71" s="661" t="s">
        <v>6171</v>
      </c>
      <c r="F71" s="664"/>
      <c r="G71" s="664"/>
      <c r="H71" s="664"/>
      <c r="I71" s="664"/>
      <c r="J71" s="664">
        <v>2</v>
      </c>
      <c r="K71" s="664">
        <v>1960</v>
      </c>
      <c r="L71" s="664"/>
      <c r="M71" s="664">
        <v>980</v>
      </c>
      <c r="N71" s="664">
        <v>4</v>
      </c>
      <c r="O71" s="664">
        <v>3929</v>
      </c>
      <c r="P71" s="677"/>
      <c r="Q71" s="665">
        <v>982.25</v>
      </c>
    </row>
    <row r="72" spans="1:17" ht="14.4" customHeight="1" x14ac:dyDescent="0.3">
      <c r="A72" s="660" t="s">
        <v>6271</v>
      </c>
      <c r="B72" s="661" t="s">
        <v>6160</v>
      </c>
      <c r="C72" s="661" t="s">
        <v>6161</v>
      </c>
      <c r="D72" s="661" t="s">
        <v>6174</v>
      </c>
      <c r="E72" s="661" t="s">
        <v>6175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0</v>
      </c>
      <c r="P72" s="677"/>
      <c r="Q72" s="665">
        <v>0</v>
      </c>
    </row>
    <row r="73" spans="1:17" ht="14.4" customHeight="1" x14ac:dyDescent="0.3">
      <c r="A73" s="660" t="s">
        <v>6271</v>
      </c>
      <c r="B73" s="661" t="s">
        <v>6160</v>
      </c>
      <c r="C73" s="661" t="s">
        <v>6161</v>
      </c>
      <c r="D73" s="661" t="s">
        <v>6180</v>
      </c>
      <c r="E73" s="661" t="s">
        <v>6181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327</v>
      </c>
      <c r="P73" s="677"/>
      <c r="Q73" s="665">
        <v>327</v>
      </c>
    </row>
    <row r="74" spans="1:17" ht="14.4" customHeight="1" x14ac:dyDescent="0.3">
      <c r="A74" s="660" t="s">
        <v>6271</v>
      </c>
      <c r="B74" s="661" t="s">
        <v>6202</v>
      </c>
      <c r="C74" s="661" t="s">
        <v>6161</v>
      </c>
      <c r="D74" s="661" t="s">
        <v>6162</v>
      </c>
      <c r="E74" s="661" t="s">
        <v>6163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35</v>
      </c>
      <c r="P74" s="677"/>
      <c r="Q74" s="665">
        <v>35</v>
      </c>
    </row>
    <row r="75" spans="1:17" ht="14.4" customHeight="1" x14ac:dyDescent="0.3">
      <c r="A75" s="660" t="s">
        <v>6271</v>
      </c>
      <c r="B75" s="661" t="s">
        <v>6202</v>
      </c>
      <c r="C75" s="661" t="s">
        <v>6161</v>
      </c>
      <c r="D75" s="661" t="s">
        <v>6170</v>
      </c>
      <c r="E75" s="661" t="s">
        <v>6171</v>
      </c>
      <c r="F75" s="664">
        <v>1</v>
      </c>
      <c r="G75" s="664">
        <v>978</v>
      </c>
      <c r="H75" s="664">
        <v>1</v>
      </c>
      <c r="I75" s="664">
        <v>978</v>
      </c>
      <c r="J75" s="664">
        <v>3</v>
      </c>
      <c r="K75" s="664">
        <v>2940</v>
      </c>
      <c r="L75" s="664">
        <v>3.0061349693251533</v>
      </c>
      <c r="M75" s="664">
        <v>980</v>
      </c>
      <c r="N75" s="664"/>
      <c r="O75" s="664"/>
      <c r="P75" s="677"/>
      <c r="Q75" s="665"/>
    </row>
    <row r="76" spans="1:17" ht="14.4" customHeight="1" x14ac:dyDescent="0.3">
      <c r="A76" s="660" t="s">
        <v>6272</v>
      </c>
      <c r="B76" s="661" t="s">
        <v>6160</v>
      </c>
      <c r="C76" s="661" t="s">
        <v>6161</v>
      </c>
      <c r="D76" s="661" t="s">
        <v>6170</v>
      </c>
      <c r="E76" s="661" t="s">
        <v>6171</v>
      </c>
      <c r="F76" s="664"/>
      <c r="G76" s="664"/>
      <c r="H76" s="664"/>
      <c r="I76" s="664"/>
      <c r="J76" s="664"/>
      <c r="K76" s="664"/>
      <c r="L76" s="664"/>
      <c r="M76" s="664"/>
      <c r="N76" s="664">
        <v>2</v>
      </c>
      <c r="O76" s="664">
        <v>1966</v>
      </c>
      <c r="P76" s="677"/>
      <c r="Q76" s="665">
        <v>983</v>
      </c>
    </row>
    <row r="77" spans="1:17" ht="14.4" customHeight="1" x14ac:dyDescent="0.3">
      <c r="A77" s="660" t="s">
        <v>6272</v>
      </c>
      <c r="B77" s="661" t="s">
        <v>6160</v>
      </c>
      <c r="C77" s="661" t="s">
        <v>6161</v>
      </c>
      <c r="D77" s="661" t="s">
        <v>6178</v>
      </c>
      <c r="E77" s="661" t="s">
        <v>6179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1911</v>
      </c>
      <c r="P77" s="677"/>
      <c r="Q77" s="665">
        <v>1911</v>
      </c>
    </row>
    <row r="78" spans="1:17" ht="14.4" customHeight="1" x14ac:dyDescent="0.3">
      <c r="A78" s="660" t="s">
        <v>6272</v>
      </c>
      <c r="B78" s="661" t="s">
        <v>6202</v>
      </c>
      <c r="C78" s="661" t="s">
        <v>6161</v>
      </c>
      <c r="D78" s="661" t="s">
        <v>6162</v>
      </c>
      <c r="E78" s="661" t="s">
        <v>6163</v>
      </c>
      <c r="F78" s="664">
        <v>1</v>
      </c>
      <c r="G78" s="664">
        <v>34</v>
      </c>
      <c r="H78" s="664">
        <v>1</v>
      </c>
      <c r="I78" s="664">
        <v>34</v>
      </c>
      <c r="J78" s="664">
        <v>1</v>
      </c>
      <c r="K78" s="664">
        <v>34</v>
      </c>
      <c r="L78" s="664">
        <v>1</v>
      </c>
      <c r="M78" s="664">
        <v>34</v>
      </c>
      <c r="N78" s="664"/>
      <c r="O78" s="664"/>
      <c r="P78" s="677"/>
      <c r="Q78" s="665"/>
    </row>
    <row r="79" spans="1:17" ht="14.4" customHeight="1" x14ac:dyDescent="0.3">
      <c r="A79" s="660" t="s">
        <v>6272</v>
      </c>
      <c r="B79" s="661" t="s">
        <v>6202</v>
      </c>
      <c r="C79" s="661" t="s">
        <v>6161</v>
      </c>
      <c r="D79" s="661" t="s">
        <v>6168</v>
      </c>
      <c r="E79" s="661" t="s">
        <v>6169</v>
      </c>
      <c r="F79" s="664">
        <v>1</v>
      </c>
      <c r="G79" s="664">
        <v>410</v>
      </c>
      <c r="H79" s="664">
        <v>1</v>
      </c>
      <c r="I79" s="664">
        <v>410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6272</v>
      </c>
      <c r="B80" s="661" t="s">
        <v>6202</v>
      </c>
      <c r="C80" s="661" t="s">
        <v>6161</v>
      </c>
      <c r="D80" s="661" t="s">
        <v>6170</v>
      </c>
      <c r="E80" s="661" t="s">
        <v>6171</v>
      </c>
      <c r="F80" s="664">
        <v>1</v>
      </c>
      <c r="G80" s="664">
        <v>978</v>
      </c>
      <c r="H80" s="664">
        <v>1</v>
      </c>
      <c r="I80" s="664">
        <v>978</v>
      </c>
      <c r="J80" s="664">
        <v>1</v>
      </c>
      <c r="K80" s="664">
        <v>980</v>
      </c>
      <c r="L80" s="664">
        <v>1.0020449897750512</v>
      </c>
      <c r="M80" s="664">
        <v>980</v>
      </c>
      <c r="N80" s="664"/>
      <c r="O80" s="664"/>
      <c r="P80" s="677"/>
      <c r="Q80" s="665"/>
    </row>
    <row r="81" spans="1:17" ht="14.4" customHeight="1" x14ac:dyDescent="0.3">
      <c r="A81" s="660" t="s">
        <v>6273</v>
      </c>
      <c r="B81" s="661" t="s">
        <v>6160</v>
      </c>
      <c r="C81" s="661" t="s">
        <v>6161</v>
      </c>
      <c r="D81" s="661" t="s">
        <v>6170</v>
      </c>
      <c r="E81" s="661" t="s">
        <v>6171</v>
      </c>
      <c r="F81" s="664"/>
      <c r="G81" s="664"/>
      <c r="H81" s="664"/>
      <c r="I81" s="664"/>
      <c r="J81" s="664">
        <v>1</v>
      </c>
      <c r="K81" s="664">
        <v>980</v>
      </c>
      <c r="L81" s="664"/>
      <c r="M81" s="664">
        <v>980</v>
      </c>
      <c r="N81" s="664"/>
      <c r="O81" s="664"/>
      <c r="P81" s="677"/>
      <c r="Q81" s="665"/>
    </row>
    <row r="82" spans="1:17" ht="14.4" customHeight="1" x14ac:dyDescent="0.3">
      <c r="A82" s="660" t="s">
        <v>6273</v>
      </c>
      <c r="B82" s="661" t="s">
        <v>6160</v>
      </c>
      <c r="C82" s="661" t="s">
        <v>6161</v>
      </c>
      <c r="D82" s="661" t="s">
        <v>6180</v>
      </c>
      <c r="E82" s="661" t="s">
        <v>6181</v>
      </c>
      <c r="F82" s="664"/>
      <c r="G82" s="664"/>
      <c r="H82" s="664"/>
      <c r="I82" s="664"/>
      <c r="J82" s="664">
        <v>1</v>
      </c>
      <c r="K82" s="664">
        <v>327</v>
      </c>
      <c r="L82" s="664"/>
      <c r="M82" s="664">
        <v>327</v>
      </c>
      <c r="N82" s="664"/>
      <c r="O82" s="664"/>
      <c r="P82" s="677"/>
      <c r="Q82" s="665"/>
    </row>
    <row r="83" spans="1:17" ht="14.4" customHeight="1" x14ac:dyDescent="0.3">
      <c r="A83" s="660" t="s">
        <v>6273</v>
      </c>
      <c r="B83" s="661" t="s">
        <v>6202</v>
      </c>
      <c r="C83" s="661" t="s">
        <v>6161</v>
      </c>
      <c r="D83" s="661" t="s">
        <v>6170</v>
      </c>
      <c r="E83" s="661" t="s">
        <v>6171</v>
      </c>
      <c r="F83" s="664">
        <v>1</v>
      </c>
      <c r="G83" s="664">
        <v>978</v>
      </c>
      <c r="H83" s="664">
        <v>1</v>
      </c>
      <c r="I83" s="664">
        <v>978</v>
      </c>
      <c r="J83" s="664">
        <v>1</v>
      </c>
      <c r="K83" s="664">
        <v>980</v>
      </c>
      <c r="L83" s="664">
        <v>1.0020449897750512</v>
      </c>
      <c r="M83" s="664">
        <v>980</v>
      </c>
      <c r="N83" s="664"/>
      <c r="O83" s="664"/>
      <c r="P83" s="677"/>
      <c r="Q83" s="665"/>
    </row>
    <row r="84" spans="1:17" ht="14.4" customHeight="1" x14ac:dyDescent="0.3">
      <c r="A84" s="660" t="s">
        <v>6274</v>
      </c>
      <c r="B84" s="661" t="s">
        <v>6160</v>
      </c>
      <c r="C84" s="661" t="s">
        <v>6161</v>
      </c>
      <c r="D84" s="661" t="s">
        <v>6166</v>
      </c>
      <c r="E84" s="661" t="s">
        <v>6167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946</v>
      </c>
      <c r="P84" s="677"/>
      <c r="Q84" s="665">
        <v>946</v>
      </c>
    </row>
    <row r="85" spans="1:17" ht="14.4" customHeight="1" x14ac:dyDescent="0.3">
      <c r="A85" s="660" t="s">
        <v>6274</v>
      </c>
      <c r="B85" s="661" t="s">
        <v>6160</v>
      </c>
      <c r="C85" s="661" t="s">
        <v>6161</v>
      </c>
      <c r="D85" s="661" t="s">
        <v>6170</v>
      </c>
      <c r="E85" s="661" t="s">
        <v>6171</v>
      </c>
      <c r="F85" s="664"/>
      <c r="G85" s="664"/>
      <c r="H85" s="664"/>
      <c r="I85" s="664"/>
      <c r="J85" s="664">
        <v>1</v>
      </c>
      <c r="K85" s="664">
        <v>980</v>
      </c>
      <c r="L85" s="664"/>
      <c r="M85" s="664">
        <v>980</v>
      </c>
      <c r="N85" s="664">
        <v>1</v>
      </c>
      <c r="O85" s="664">
        <v>983</v>
      </c>
      <c r="P85" s="677"/>
      <c r="Q85" s="665">
        <v>983</v>
      </c>
    </row>
    <row r="86" spans="1:17" ht="14.4" customHeight="1" x14ac:dyDescent="0.3">
      <c r="A86" s="660" t="s">
        <v>6274</v>
      </c>
      <c r="B86" s="661" t="s">
        <v>6160</v>
      </c>
      <c r="C86" s="661" t="s">
        <v>6161</v>
      </c>
      <c r="D86" s="661" t="s">
        <v>6178</v>
      </c>
      <c r="E86" s="661" t="s">
        <v>6179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1911</v>
      </c>
      <c r="P86" s="677"/>
      <c r="Q86" s="665">
        <v>1911</v>
      </c>
    </row>
    <row r="87" spans="1:17" ht="14.4" customHeight="1" x14ac:dyDescent="0.3">
      <c r="A87" s="660" t="s">
        <v>6274</v>
      </c>
      <c r="B87" s="661" t="s">
        <v>6202</v>
      </c>
      <c r="C87" s="661" t="s">
        <v>6161</v>
      </c>
      <c r="D87" s="661" t="s">
        <v>6162</v>
      </c>
      <c r="E87" s="661" t="s">
        <v>6163</v>
      </c>
      <c r="F87" s="664">
        <v>1</v>
      </c>
      <c r="G87" s="664">
        <v>34</v>
      </c>
      <c r="H87" s="664">
        <v>1</v>
      </c>
      <c r="I87" s="664">
        <v>34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6274</v>
      </c>
      <c r="B88" s="661" t="s">
        <v>6202</v>
      </c>
      <c r="C88" s="661" t="s">
        <v>6161</v>
      </c>
      <c r="D88" s="661" t="s">
        <v>6170</v>
      </c>
      <c r="E88" s="661" t="s">
        <v>6171</v>
      </c>
      <c r="F88" s="664">
        <v>1</v>
      </c>
      <c r="G88" s="664">
        <v>978</v>
      </c>
      <c r="H88" s="664">
        <v>1</v>
      </c>
      <c r="I88" s="664">
        <v>978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6275</v>
      </c>
      <c r="B89" s="661" t="s">
        <v>6160</v>
      </c>
      <c r="C89" s="661" t="s">
        <v>6161</v>
      </c>
      <c r="D89" s="661" t="s">
        <v>6170</v>
      </c>
      <c r="E89" s="661" t="s">
        <v>6171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980</v>
      </c>
      <c r="P89" s="677"/>
      <c r="Q89" s="665">
        <v>980</v>
      </c>
    </row>
    <row r="90" spans="1:17" ht="14.4" customHeight="1" x14ac:dyDescent="0.3">
      <c r="A90" s="660" t="s">
        <v>6275</v>
      </c>
      <c r="B90" s="661" t="s">
        <v>6202</v>
      </c>
      <c r="C90" s="661" t="s">
        <v>6161</v>
      </c>
      <c r="D90" s="661" t="s">
        <v>6170</v>
      </c>
      <c r="E90" s="661" t="s">
        <v>6171</v>
      </c>
      <c r="F90" s="664">
        <v>2</v>
      </c>
      <c r="G90" s="664">
        <v>1956</v>
      </c>
      <c r="H90" s="664">
        <v>1</v>
      </c>
      <c r="I90" s="664">
        <v>978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6275</v>
      </c>
      <c r="B91" s="661" t="s">
        <v>6202</v>
      </c>
      <c r="C91" s="661" t="s">
        <v>6161</v>
      </c>
      <c r="D91" s="661" t="s">
        <v>6209</v>
      </c>
      <c r="E91" s="661" t="s">
        <v>6210</v>
      </c>
      <c r="F91" s="664"/>
      <c r="G91" s="664"/>
      <c r="H91" s="664"/>
      <c r="I91" s="664"/>
      <c r="J91" s="664">
        <v>1</v>
      </c>
      <c r="K91" s="664">
        <v>116</v>
      </c>
      <c r="L91" s="664"/>
      <c r="M91" s="664">
        <v>116</v>
      </c>
      <c r="N91" s="664"/>
      <c r="O91" s="664"/>
      <c r="P91" s="677"/>
      <c r="Q91" s="665"/>
    </row>
    <row r="92" spans="1:17" ht="14.4" customHeight="1" x14ac:dyDescent="0.3">
      <c r="A92" s="660" t="s">
        <v>6276</v>
      </c>
      <c r="B92" s="661" t="s">
        <v>6160</v>
      </c>
      <c r="C92" s="661" t="s">
        <v>6161</v>
      </c>
      <c r="D92" s="661" t="s">
        <v>6170</v>
      </c>
      <c r="E92" s="661" t="s">
        <v>6171</v>
      </c>
      <c r="F92" s="664"/>
      <c r="G92" s="664"/>
      <c r="H92" s="664"/>
      <c r="I92" s="664"/>
      <c r="J92" s="664">
        <v>2</v>
      </c>
      <c r="K92" s="664">
        <v>1960</v>
      </c>
      <c r="L92" s="664"/>
      <c r="M92" s="664">
        <v>980</v>
      </c>
      <c r="N92" s="664">
        <v>3</v>
      </c>
      <c r="O92" s="664">
        <v>2946</v>
      </c>
      <c r="P92" s="677"/>
      <c r="Q92" s="665">
        <v>982</v>
      </c>
    </row>
    <row r="93" spans="1:17" ht="14.4" customHeight="1" x14ac:dyDescent="0.3">
      <c r="A93" s="660" t="s">
        <v>6276</v>
      </c>
      <c r="B93" s="661" t="s">
        <v>6202</v>
      </c>
      <c r="C93" s="661" t="s">
        <v>6161</v>
      </c>
      <c r="D93" s="661" t="s">
        <v>6170</v>
      </c>
      <c r="E93" s="661" t="s">
        <v>6171</v>
      </c>
      <c r="F93" s="664">
        <v>2</v>
      </c>
      <c r="G93" s="664">
        <v>1956</v>
      </c>
      <c r="H93" s="664">
        <v>1</v>
      </c>
      <c r="I93" s="664">
        <v>978</v>
      </c>
      <c r="J93" s="664">
        <v>3</v>
      </c>
      <c r="K93" s="664">
        <v>2940</v>
      </c>
      <c r="L93" s="664">
        <v>1.5030674846625767</v>
      </c>
      <c r="M93" s="664">
        <v>980</v>
      </c>
      <c r="N93" s="664"/>
      <c r="O93" s="664"/>
      <c r="P93" s="677"/>
      <c r="Q93" s="665"/>
    </row>
    <row r="94" spans="1:17" ht="14.4" customHeight="1" x14ac:dyDescent="0.3">
      <c r="A94" s="660" t="s">
        <v>6276</v>
      </c>
      <c r="B94" s="661" t="s">
        <v>6202</v>
      </c>
      <c r="C94" s="661" t="s">
        <v>6161</v>
      </c>
      <c r="D94" s="661" t="s">
        <v>6224</v>
      </c>
      <c r="E94" s="661" t="s">
        <v>6225</v>
      </c>
      <c r="F94" s="664"/>
      <c r="G94" s="664"/>
      <c r="H94" s="664"/>
      <c r="I94" s="664"/>
      <c r="J94" s="664">
        <v>1</v>
      </c>
      <c r="K94" s="664">
        <v>232</v>
      </c>
      <c r="L94" s="664"/>
      <c r="M94" s="664">
        <v>232</v>
      </c>
      <c r="N94" s="664"/>
      <c r="O94" s="664"/>
      <c r="P94" s="677"/>
      <c r="Q94" s="665"/>
    </row>
    <row r="95" spans="1:17" ht="14.4" customHeight="1" x14ac:dyDescent="0.3">
      <c r="A95" s="660" t="s">
        <v>6277</v>
      </c>
      <c r="B95" s="661" t="s">
        <v>6160</v>
      </c>
      <c r="C95" s="661" t="s">
        <v>6161</v>
      </c>
      <c r="D95" s="661" t="s">
        <v>6162</v>
      </c>
      <c r="E95" s="661" t="s">
        <v>6163</v>
      </c>
      <c r="F95" s="664"/>
      <c r="G95" s="664"/>
      <c r="H95" s="664"/>
      <c r="I95" s="664"/>
      <c r="J95" s="664">
        <v>1</v>
      </c>
      <c r="K95" s="664">
        <v>34</v>
      </c>
      <c r="L95" s="664"/>
      <c r="M95" s="664">
        <v>34</v>
      </c>
      <c r="N95" s="664"/>
      <c r="O95" s="664"/>
      <c r="P95" s="677"/>
      <c r="Q95" s="665"/>
    </row>
    <row r="96" spans="1:17" ht="14.4" customHeight="1" x14ac:dyDescent="0.3">
      <c r="A96" s="660" t="s">
        <v>6277</v>
      </c>
      <c r="B96" s="661" t="s">
        <v>6160</v>
      </c>
      <c r="C96" s="661" t="s">
        <v>6161</v>
      </c>
      <c r="D96" s="661" t="s">
        <v>6170</v>
      </c>
      <c r="E96" s="661" t="s">
        <v>6171</v>
      </c>
      <c r="F96" s="664"/>
      <c r="G96" s="664"/>
      <c r="H96" s="664"/>
      <c r="I96" s="664"/>
      <c r="J96" s="664">
        <v>1</v>
      </c>
      <c r="K96" s="664">
        <v>980</v>
      </c>
      <c r="L96" s="664"/>
      <c r="M96" s="664">
        <v>980</v>
      </c>
      <c r="N96" s="664"/>
      <c r="O96" s="664"/>
      <c r="P96" s="677"/>
      <c r="Q96" s="665"/>
    </row>
    <row r="97" spans="1:17" ht="14.4" customHeight="1" x14ac:dyDescent="0.3">
      <c r="A97" s="660" t="s">
        <v>579</v>
      </c>
      <c r="B97" s="661" t="s">
        <v>6160</v>
      </c>
      <c r="C97" s="661" t="s">
        <v>6161</v>
      </c>
      <c r="D97" s="661" t="s">
        <v>6192</v>
      </c>
      <c r="E97" s="661" t="s">
        <v>6193</v>
      </c>
      <c r="F97" s="664"/>
      <c r="G97" s="664"/>
      <c r="H97" s="664"/>
      <c r="I97" s="664"/>
      <c r="J97" s="664">
        <v>2</v>
      </c>
      <c r="K97" s="664">
        <v>1290</v>
      </c>
      <c r="L97" s="664"/>
      <c r="M97" s="664">
        <v>645</v>
      </c>
      <c r="N97" s="664"/>
      <c r="O97" s="664"/>
      <c r="P97" s="677"/>
      <c r="Q97" s="665"/>
    </row>
    <row r="98" spans="1:17" ht="14.4" customHeight="1" x14ac:dyDescent="0.3">
      <c r="A98" s="660" t="s">
        <v>579</v>
      </c>
      <c r="B98" s="661" t="s">
        <v>6160</v>
      </c>
      <c r="C98" s="661" t="s">
        <v>6161</v>
      </c>
      <c r="D98" s="661" t="s">
        <v>6168</v>
      </c>
      <c r="E98" s="661" t="s">
        <v>6169</v>
      </c>
      <c r="F98" s="664"/>
      <c r="G98" s="664"/>
      <c r="H98" s="664"/>
      <c r="I98" s="664"/>
      <c r="J98" s="664">
        <v>49</v>
      </c>
      <c r="K98" s="664">
        <v>20139</v>
      </c>
      <c r="L98" s="664"/>
      <c r="M98" s="664">
        <v>411</v>
      </c>
      <c r="N98" s="664">
        <v>57</v>
      </c>
      <c r="O98" s="664">
        <v>23547</v>
      </c>
      <c r="P98" s="677"/>
      <c r="Q98" s="665">
        <v>413.10526315789474</v>
      </c>
    </row>
    <row r="99" spans="1:17" ht="14.4" customHeight="1" x14ac:dyDescent="0.3">
      <c r="A99" s="660" t="s">
        <v>579</v>
      </c>
      <c r="B99" s="661" t="s">
        <v>6160</v>
      </c>
      <c r="C99" s="661" t="s">
        <v>6161</v>
      </c>
      <c r="D99" s="661" t="s">
        <v>6170</v>
      </c>
      <c r="E99" s="661" t="s">
        <v>6171</v>
      </c>
      <c r="F99" s="664"/>
      <c r="G99" s="664"/>
      <c r="H99" s="664"/>
      <c r="I99" s="664"/>
      <c r="J99" s="664">
        <v>571</v>
      </c>
      <c r="K99" s="664">
        <v>559580</v>
      </c>
      <c r="L99" s="664"/>
      <c r="M99" s="664">
        <v>980</v>
      </c>
      <c r="N99" s="664">
        <v>855</v>
      </c>
      <c r="O99" s="664">
        <v>839766</v>
      </c>
      <c r="P99" s="677"/>
      <c r="Q99" s="665">
        <v>982.18245614035084</v>
      </c>
    </row>
    <row r="100" spans="1:17" ht="14.4" customHeight="1" x14ac:dyDescent="0.3">
      <c r="A100" s="660" t="s">
        <v>579</v>
      </c>
      <c r="B100" s="661" t="s">
        <v>6160</v>
      </c>
      <c r="C100" s="661" t="s">
        <v>6161</v>
      </c>
      <c r="D100" s="661" t="s">
        <v>6194</v>
      </c>
      <c r="E100" s="661" t="s">
        <v>6195</v>
      </c>
      <c r="F100" s="664"/>
      <c r="G100" s="664"/>
      <c r="H100" s="664"/>
      <c r="I100" s="664"/>
      <c r="J100" s="664">
        <v>3</v>
      </c>
      <c r="K100" s="664">
        <v>6231</v>
      </c>
      <c r="L100" s="664"/>
      <c r="M100" s="664">
        <v>2077</v>
      </c>
      <c r="N100" s="664">
        <v>5</v>
      </c>
      <c r="O100" s="664">
        <v>10397</v>
      </c>
      <c r="P100" s="677"/>
      <c r="Q100" s="665">
        <v>2079.4</v>
      </c>
    </row>
    <row r="101" spans="1:17" ht="14.4" customHeight="1" x14ac:dyDescent="0.3">
      <c r="A101" s="660" t="s">
        <v>579</v>
      </c>
      <c r="B101" s="661" t="s">
        <v>6160</v>
      </c>
      <c r="C101" s="661" t="s">
        <v>6161</v>
      </c>
      <c r="D101" s="661" t="s">
        <v>6278</v>
      </c>
      <c r="E101" s="661" t="s">
        <v>6279</v>
      </c>
      <c r="F101" s="664"/>
      <c r="G101" s="664"/>
      <c r="H101" s="664"/>
      <c r="I101" s="664"/>
      <c r="J101" s="664">
        <v>16</v>
      </c>
      <c r="K101" s="664">
        <v>4832</v>
      </c>
      <c r="L101" s="664"/>
      <c r="M101" s="664">
        <v>302</v>
      </c>
      <c r="N101" s="664">
        <v>22</v>
      </c>
      <c r="O101" s="664">
        <v>6695</v>
      </c>
      <c r="P101" s="677"/>
      <c r="Q101" s="665">
        <v>304.31818181818181</v>
      </c>
    </row>
    <row r="102" spans="1:17" ht="14.4" customHeight="1" x14ac:dyDescent="0.3">
      <c r="A102" s="660" t="s">
        <v>579</v>
      </c>
      <c r="B102" s="661" t="s">
        <v>6160</v>
      </c>
      <c r="C102" s="661" t="s">
        <v>6161</v>
      </c>
      <c r="D102" s="661" t="s">
        <v>6280</v>
      </c>
      <c r="E102" s="661" t="s">
        <v>6281</v>
      </c>
      <c r="F102" s="664">
        <v>2</v>
      </c>
      <c r="G102" s="664">
        <v>14206</v>
      </c>
      <c r="H102" s="664">
        <v>1</v>
      </c>
      <c r="I102" s="664">
        <v>7103</v>
      </c>
      <c r="J102" s="664">
        <v>1</v>
      </c>
      <c r="K102" s="664">
        <v>7112</v>
      </c>
      <c r="L102" s="664">
        <v>0.50063353512600306</v>
      </c>
      <c r="M102" s="664">
        <v>7112</v>
      </c>
      <c r="N102" s="664"/>
      <c r="O102" s="664"/>
      <c r="P102" s="677"/>
      <c r="Q102" s="665"/>
    </row>
    <row r="103" spans="1:17" ht="14.4" customHeight="1" x14ac:dyDescent="0.3">
      <c r="A103" s="660" t="s">
        <v>579</v>
      </c>
      <c r="B103" s="661" t="s">
        <v>6160</v>
      </c>
      <c r="C103" s="661" t="s">
        <v>6161</v>
      </c>
      <c r="D103" s="661" t="s">
        <v>6174</v>
      </c>
      <c r="E103" s="661" t="s">
        <v>6175</v>
      </c>
      <c r="F103" s="664"/>
      <c r="G103" s="664"/>
      <c r="H103" s="664"/>
      <c r="I103" s="664"/>
      <c r="J103" s="664">
        <v>1</v>
      </c>
      <c r="K103" s="664">
        <v>0</v>
      </c>
      <c r="L103" s="664"/>
      <c r="M103" s="664">
        <v>0</v>
      </c>
      <c r="N103" s="664"/>
      <c r="O103" s="664"/>
      <c r="P103" s="677"/>
      <c r="Q103" s="665"/>
    </row>
    <row r="104" spans="1:17" ht="14.4" customHeight="1" x14ac:dyDescent="0.3">
      <c r="A104" s="660" t="s">
        <v>579</v>
      </c>
      <c r="B104" s="661" t="s">
        <v>6160</v>
      </c>
      <c r="C104" s="661" t="s">
        <v>6161</v>
      </c>
      <c r="D104" s="661" t="s">
        <v>6188</v>
      </c>
      <c r="E104" s="661" t="s">
        <v>6189</v>
      </c>
      <c r="F104" s="664"/>
      <c r="G104" s="664"/>
      <c r="H104" s="664"/>
      <c r="I104" s="664"/>
      <c r="J104" s="664"/>
      <c r="K104" s="664"/>
      <c r="L104" s="664"/>
      <c r="M104" s="664"/>
      <c r="N104" s="664">
        <v>1</v>
      </c>
      <c r="O104" s="664">
        <v>81</v>
      </c>
      <c r="P104" s="677"/>
      <c r="Q104" s="665">
        <v>81</v>
      </c>
    </row>
    <row r="105" spans="1:17" ht="14.4" customHeight="1" x14ac:dyDescent="0.3">
      <c r="A105" s="660" t="s">
        <v>579</v>
      </c>
      <c r="B105" s="661" t="s">
        <v>6160</v>
      </c>
      <c r="C105" s="661" t="s">
        <v>6161</v>
      </c>
      <c r="D105" s="661" t="s">
        <v>6178</v>
      </c>
      <c r="E105" s="661" t="s">
        <v>6179</v>
      </c>
      <c r="F105" s="664"/>
      <c r="G105" s="664"/>
      <c r="H105" s="664"/>
      <c r="I105" s="664"/>
      <c r="J105" s="664">
        <v>57</v>
      </c>
      <c r="K105" s="664">
        <v>108642</v>
      </c>
      <c r="L105" s="664"/>
      <c r="M105" s="664">
        <v>1906</v>
      </c>
      <c r="N105" s="664">
        <v>87</v>
      </c>
      <c r="O105" s="664">
        <v>166137</v>
      </c>
      <c r="P105" s="677"/>
      <c r="Q105" s="665">
        <v>1909.6206896551723</v>
      </c>
    </row>
    <row r="106" spans="1:17" ht="14.4" customHeight="1" x14ac:dyDescent="0.3">
      <c r="A106" s="660" t="s">
        <v>579</v>
      </c>
      <c r="B106" s="661" t="s">
        <v>6160</v>
      </c>
      <c r="C106" s="661" t="s">
        <v>6161</v>
      </c>
      <c r="D106" s="661" t="s">
        <v>6282</v>
      </c>
      <c r="E106" s="661" t="s">
        <v>6283</v>
      </c>
      <c r="F106" s="664"/>
      <c r="G106" s="664"/>
      <c r="H106" s="664"/>
      <c r="I106" s="664"/>
      <c r="J106" s="664">
        <v>65</v>
      </c>
      <c r="K106" s="664">
        <v>576810</v>
      </c>
      <c r="L106" s="664"/>
      <c r="M106" s="664">
        <v>8874</v>
      </c>
      <c r="N106" s="664">
        <v>76</v>
      </c>
      <c r="O106" s="664">
        <v>674912</v>
      </c>
      <c r="P106" s="677"/>
      <c r="Q106" s="665">
        <v>8880.4210526315783</v>
      </c>
    </row>
    <row r="107" spans="1:17" ht="14.4" customHeight="1" x14ac:dyDescent="0.3">
      <c r="A107" s="660" t="s">
        <v>579</v>
      </c>
      <c r="B107" s="661" t="s">
        <v>6160</v>
      </c>
      <c r="C107" s="661" t="s">
        <v>6161</v>
      </c>
      <c r="D107" s="661" t="s">
        <v>6180</v>
      </c>
      <c r="E107" s="661" t="s">
        <v>6181</v>
      </c>
      <c r="F107" s="664"/>
      <c r="G107" s="664"/>
      <c r="H107" s="664"/>
      <c r="I107" s="664"/>
      <c r="J107" s="664">
        <v>1</v>
      </c>
      <c r="K107" s="664">
        <v>327</v>
      </c>
      <c r="L107" s="664"/>
      <c r="M107" s="664">
        <v>327</v>
      </c>
      <c r="N107" s="664"/>
      <c r="O107" s="664"/>
      <c r="P107" s="677"/>
      <c r="Q107" s="665"/>
    </row>
    <row r="108" spans="1:17" ht="14.4" customHeight="1" x14ac:dyDescent="0.3">
      <c r="A108" s="660" t="s">
        <v>579</v>
      </c>
      <c r="B108" s="661" t="s">
        <v>6160</v>
      </c>
      <c r="C108" s="661" t="s">
        <v>6161</v>
      </c>
      <c r="D108" s="661" t="s">
        <v>6284</v>
      </c>
      <c r="E108" s="661" t="s">
        <v>6285</v>
      </c>
      <c r="F108" s="664"/>
      <c r="G108" s="664"/>
      <c r="H108" s="664"/>
      <c r="I108" s="664"/>
      <c r="J108" s="664">
        <v>1755</v>
      </c>
      <c r="K108" s="664">
        <v>1272375</v>
      </c>
      <c r="L108" s="664"/>
      <c r="M108" s="664">
        <v>725</v>
      </c>
      <c r="N108" s="664">
        <v>1934</v>
      </c>
      <c r="O108" s="664">
        <v>1410796</v>
      </c>
      <c r="P108" s="677"/>
      <c r="Q108" s="665">
        <v>729.47052740434333</v>
      </c>
    </row>
    <row r="109" spans="1:17" ht="14.4" customHeight="1" x14ac:dyDescent="0.3">
      <c r="A109" s="660" t="s">
        <v>579</v>
      </c>
      <c r="B109" s="661" t="s">
        <v>6160</v>
      </c>
      <c r="C109" s="661" t="s">
        <v>6161</v>
      </c>
      <c r="D109" s="661" t="s">
        <v>6198</v>
      </c>
      <c r="E109" s="661" t="s">
        <v>6199</v>
      </c>
      <c r="F109" s="664"/>
      <c r="G109" s="664"/>
      <c r="H109" s="664"/>
      <c r="I109" s="664"/>
      <c r="J109" s="664">
        <v>2</v>
      </c>
      <c r="K109" s="664">
        <v>1058</v>
      </c>
      <c r="L109" s="664"/>
      <c r="M109" s="664">
        <v>529</v>
      </c>
      <c r="N109" s="664"/>
      <c r="O109" s="664"/>
      <c r="P109" s="677"/>
      <c r="Q109" s="665"/>
    </row>
    <row r="110" spans="1:17" ht="14.4" customHeight="1" x14ac:dyDescent="0.3">
      <c r="A110" s="660" t="s">
        <v>579</v>
      </c>
      <c r="B110" s="661" t="s">
        <v>6160</v>
      </c>
      <c r="C110" s="661" t="s">
        <v>6161</v>
      </c>
      <c r="D110" s="661" t="s">
        <v>6286</v>
      </c>
      <c r="E110" s="661" t="s">
        <v>6287</v>
      </c>
      <c r="F110" s="664"/>
      <c r="G110" s="664"/>
      <c r="H110" s="664"/>
      <c r="I110" s="664"/>
      <c r="J110" s="664"/>
      <c r="K110" s="664"/>
      <c r="L110" s="664"/>
      <c r="M110" s="664"/>
      <c r="N110" s="664">
        <v>2</v>
      </c>
      <c r="O110" s="664">
        <v>7258</v>
      </c>
      <c r="P110" s="677"/>
      <c r="Q110" s="665">
        <v>3629</v>
      </c>
    </row>
    <row r="111" spans="1:17" ht="14.4" customHeight="1" x14ac:dyDescent="0.3">
      <c r="A111" s="660" t="s">
        <v>579</v>
      </c>
      <c r="B111" s="661" t="s">
        <v>6160</v>
      </c>
      <c r="C111" s="661" t="s">
        <v>6161</v>
      </c>
      <c r="D111" s="661" t="s">
        <v>6288</v>
      </c>
      <c r="E111" s="661" t="s">
        <v>6289</v>
      </c>
      <c r="F111" s="664"/>
      <c r="G111" s="664"/>
      <c r="H111" s="664"/>
      <c r="I111" s="664"/>
      <c r="J111" s="664">
        <v>3</v>
      </c>
      <c r="K111" s="664">
        <v>3633</v>
      </c>
      <c r="L111" s="664"/>
      <c r="M111" s="664">
        <v>1211</v>
      </c>
      <c r="N111" s="664">
        <v>7</v>
      </c>
      <c r="O111" s="664">
        <v>8489</v>
      </c>
      <c r="P111" s="677"/>
      <c r="Q111" s="665">
        <v>1212.7142857142858</v>
      </c>
    </row>
    <row r="112" spans="1:17" ht="14.4" customHeight="1" x14ac:dyDescent="0.3">
      <c r="A112" s="660" t="s">
        <v>579</v>
      </c>
      <c r="B112" s="661" t="s">
        <v>6160</v>
      </c>
      <c r="C112" s="661" t="s">
        <v>6161</v>
      </c>
      <c r="D112" s="661" t="s">
        <v>6290</v>
      </c>
      <c r="E112" s="661" t="s">
        <v>6291</v>
      </c>
      <c r="F112" s="664">
        <v>1</v>
      </c>
      <c r="G112" s="664">
        <v>5065</v>
      </c>
      <c r="H112" s="664">
        <v>1</v>
      </c>
      <c r="I112" s="664">
        <v>5065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579</v>
      </c>
      <c r="B113" s="661" t="s">
        <v>6202</v>
      </c>
      <c r="C113" s="661" t="s">
        <v>6161</v>
      </c>
      <c r="D113" s="661" t="s">
        <v>6162</v>
      </c>
      <c r="E113" s="661" t="s">
        <v>6163</v>
      </c>
      <c r="F113" s="664">
        <v>3</v>
      </c>
      <c r="G113" s="664">
        <v>102</v>
      </c>
      <c r="H113" s="664">
        <v>1</v>
      </c>
      <c r="I113" s="664">
        <v>34</v>
      </c>
      <c r="J113" s="664">
        <v>1</v>
      </c>
      <c r="K113" s="664">
        <v>34</v>
      </c>
      <c r="L113" s="664">
        <v>0.33333333333333331</v>
      </c>
      <c r="M113" s="664">
        <v>34</v>
      </c>
      <c r="N113" s="664"/>
      <c r="O113" s="664"/>
      <c r="P113" s="677"/>
      <c r="Q113" s="665"/>
    </row>
    <row r="114" spans="1:17" ht="14.4" customHeight="1" x14ac:dyDescent="0.3">
      <c r="A114" s="660" t="s">
        <v>579</v>
      </c>
      <c r="B114" s="661" t="s">
        <v>6202</v>
      </c>
      <c r="C114" s="661" t="s">
        <v>6161</v>
      </c>
      <c r="D114" s="661" t="s">
        <v>6168</v>
      </c>
      <c r="E114" s="661" t="s">
        <v>6169</v>
      </c>
      <c r="F114" s="664">
        <v>66</v>
      </c>
      <c r="G114" s="664">
        <v>27060</v>
      </c>
      <c r="H114" s="664">
        <v>1</v>
      </c>
      <c r="I114" s="664">
        <v>410</v>
      </c>
      <c r="J114" s="664">
        <v>14</v>
      </c>
      <c r="K114" s="664">
        <v>5754</v>
      </c>
      <c r="L114" s="664">
        <v>0.21263858093126387</v>
      </c>
      <c r="M114" s="664">
        <v>411</v>
      </c>
      <c r="N114" s="664">
        <v>1</v>
      </c>
      <c r="O114" s="664">
        <v>411</v>
      </c>
      <c r="P114" s="677">
        <v>1.5188470066518847E-2</v>
      </c>
      <c r="Q114" s="665">
        <v>411</v>
      </c>
    </row>
    <row r="115" spans="1:17" ht="14.4" customHeight="1" x14ac:dyDescent="0.3">
      <c r="A115" s="660" t="s">
        <v>579</v>
      </c>
      <c r="B115" s="661" t="s">
        <v>6202</v>
      </c>
      <c r="C115" s="661" t="s">
        <v>6161</v>
      </c>
      <c r="D115" s="661" t="s">
        <v>6170</v>
      </c>
      <c r="E115" s="661" t="s">
        <v>6171</v>
      </c>
      <c r="F115" s="664">
        <v>812</v>
      </c>
      <c r="G115" s="664">
        <v>794136</v>
      </c>
      <c r="H115" s="664">
        <v>1</v>
      </c>
      <c r="I115" s="664">
        <v>978</v>
      </c>
      <c r="J115" s="664">
        <v>176</v>
      </c>
      <c r="K115" s="664">
        <v>172480</v>
      </c>
      <c r="L115" s="664">
        <v>0.21719201748818842</v>
      </c>
      <c r="M115" s="664">
        <v>980</v>
      </c>
      <c r="N115" s="664">
        <v>14</v>
      </c>
      <c r="O115" s="664">
        <v>13720</v>
      </c>
      <c r="P115" s="677">
        <v>1.7276637754742259E-2</v>
      </c>
      <c r="Q115" s="665">
        <v>980</v>
      </c>
    </row>
    <row r="116" spans="1:17" ht="14.4" customHeight="1" x14ac:dyDescent="0.3">
      <c r="A116" s="660" t="s">
        <v>579</v>
      </c>
      <c r="B116" s="661" t="s">
        <v>6202</v>
      </c>
      <c r="C116" s="661" t="s">
        <v>6161</v>
      </c>
      <c r="D116" s="661" t="s">
        <v>6194</v>
      </c>
      <c r="E116" s="661" t="s">
        <v>6195</v>
      </c>
      <c r="F116" s="664">
        <v>2</v>
      </c>
      <c r="G116" s="664">
        <v>4146</v>
      </c>
      <c r="H116" s="664">
        <v>1</v>
      </c>
      <c r="I116" s="664">
        <v>2073</v>
      </c>
      <c r="J116" s="664"/>
      <c r="K116" s="664"/>
      <c r="L116" s="664"/>
      <c r="M116" s="664"/>
      <c r="N116" s="664">
        <v>1</v>
      </c>
      <c r="O116" s="664">
        <v>2077</v>
      </c>
      <c r="P116" s="677">
        <v>0.5009647853352629</v>
      </c>
      <c r="Q116" s="665">
        <v>2077</v>
      </c>
    </row>
    <row r="117" spans="1:17" ht="14.4" customHeight="1" x14ac:dyDescent="0.3">
      <c r="A117" s="660" t="s">
        <v>579</v>
      </c>
      <c r="B117" s="661" t="s">
        <v>6202</v>
      </c>
      <c r="C117" s="661" t="s">
        <v>6161</v>
      </c>
      <c r="D117" s="661" t="s">
        <v>6178</v>
      </c>
      <c r="E117" s="661" t="s">
        <v>6179</v>
      </c>
      <c r="F117" s="664">
        <v>78</v>
      </c>
      <c r="G117" s="664">
        <v>148512</v>
      </c>
      <c r="H117" s="664">
        <v>1</v>
      </c>
      <c r="I117" s="664">
        <v>1904</v>
      </c>
      <c r="J117" s="664">
        <v>12</v>
      </c>
      <c r="K117" s="664">
        <v>22872</v>
      </c>
      <c r="L117" s="664">
        <v>0.15400775694893343</v>
      </c>
      <c r="M117" s="664">
        <v>1906</v>
      </c>
      <c r="N117" s="664">
        <v>1</v>
      </c>
      <c r="O117" s="664">
        <v>1906</v>
      </c>
      <c r="P117" s="677">
        <v>1.2833979745744451E-2</v>
      </c>
      <c r="Q117" s="665">
        <v>1906</v>
      </c>
    </row>
    <row r="118" spans="1:17" ht="14.4" customHeight="1" x14ac:dyDescent="0.3">
      <c r="A118" s="660" t="s">
        <v>579</v>
      </c>
      <c r="B118" s="661" t="s">
        <v>6202</v>
      </c>
      <c r="C118" s="661" t="s">
        <v>6161</v>
      </c>
      <c r="D118" s="661" t="s">
        <v>6180</v>
      </c>
      <c r="E118" s="661" t="s">
        <v>6181</v>
      </c>
      <c r="F118" s="664"/>
      <c r="G118" s="664"/>
      <c r="H118" s="664"/>
      <c r="I118" s="664"/>
      <c r="J118" s="664">
        <v>1</v>
      </c>
      <c r="K118" s="664">
        <v>327</v>
      </c>
      <c r="L118" s="664"/>
      <c r="M118" s="664">
        <v>327</v>
      </c>
      <c r="N118" s="664"/>
      <c r="O118" s="664"/>
      <c r="P118" s="677"/>
      <c r="Q118" s="665"/>
    </row>
    <row r="119" spans="1:17" ht="14.4" customHeight="1" x14ac:dyDescent="0.3">
      <c r="A119" s="660" t="s">
        <v>579</v>
      </c>
      <c r="B119" s="661" t="s">
        <v>6202</v>
      </c>
      <c r="C119" s="661" t="s">
        <v>6161</v>
      </c>
      <c r="D119" s="661" t="s">
        <v>6224</v>
      </c>
      <c r="E119" s="661" t="s">
        <v>6225</v>
      </c>
      <c r="F119" s="664"/>
      <c r="G119" s="664"/>
      <c r="H119" s="664"/>
      <c r="I119" s="664"/>
      <c r="J119" s="664">
        <v>1</v>
      </c>
      <c r="K119" s="664">
        <v>232</v>
      </c>
      <c r="L119" s="664"/>
      <c r="M119" s="664">
        <v>232</v>
      </c>
      <c r="N119" s="664">
        <v>4</v>
      </c>
      <c r="O119" s="664">
        <v>936</v>
      </c>
      <c r="P119" s="677"/>
      <c r="Q119" s="665">
        <v>234</v>
      </c>
    </row>
    <row r="120" spans="1:17" ht="14.4" customHeight="1" x14ac:dyDescent="0.3">
      <c r="A120" s="660" t="s">
        <v>579</v>
      </c>
      <c r="B120" s="661" t="s">
        <v>6292</v>
      </c>
      <c r="C120" s="661" t="s">
        <v>6161</v>
      </c>
      <c r="D120" s="661" t="s">
        <v>6293</v>
      </c>
      <c r="E120" s="661" t="s">
        <v>6294</v>
      </c>
      <c r="F120" s="664">
        <v>2</v>
      </c>
      <c r="G120" s="664">
        <v>5898</v>
      </c>
      <c r="H120" s="664">
        <v>1</v>
      </c>
      <c r="I120" s="664">
        <v>2949</v>
      </c>
      <c r="J120" s="664">
        <v>1</v>
      </c>
      <c r="K120" s="664">
        <v>2961</v>
      </c>
      <c r="L120" s="664">
        <v>0.50203458799593081</v>
      </c>
      <c r="M120" s="664">
        <v>2961</v>
      </c>
      <c r="N120" s="664"/>
      <c r="O120" s="664"/>
      <c r="P120" s="677"/>
      <c r="Q120" s="665"/>
    </row>
    <row r="121" spans="1:17" ht="14.4" customHeight="1" x14ac:dyDescent="0.3">
      <c r="A121" s="660" t="s">
        <v>579</v>
      </c>
      <c r="B121" s="661" t="s">
        <v>6292</v>
      </c>
      <c r="C121" s="661" t="s">
        <v>6161</v>
      </c>
      <c r="D121" s="661" t="s">
        <v>6295</v>
      </c>
      <c r="E121" s="661" t="s">
        <v>6296</v>
      </c>
      <c r="F121" s="664">
        <v>1</v>
      </c>
      <c r="G121" s="664">
        <v>2423</v>
      </c>
      <c r="H121" s="664">
        <v>1</v>
      </c>
      <c r="I121" s="664">
        <v>2423</v>
      </c>
      <c r="J121" s="664">
        <v>1</v>
      </c>
      <c r="K121" s="664">
        <v>2430</v>
      </c>
      <c r="L121" s="664">
        <v>1.0028889806025587</v>
      </c>
      <c r="M121" s="664">
        <v>2430</v>
      </c>
      <c r="N121" s="664"/>
      <c r="O121" s="664"/>
      <c r="P121" s="677"/>
      <c r="Q121" s="665"/>
    </row>
    <row r="122" spans="1:17" ht="14.4" customHeight="1" x14ac:dyDescent="0.3">
      <c r="A122" s="660" t="s">
        <v>579</v>
      </c>
      <c r="B122" s="661" t="s">
        <v>6292</v>
      </c>
      <c r="C122" s="661" t="s">
        <v>6161</v>
      </c>
      <c r="D122" s="661" t="s">
        <v>6297</v>
      </c>
      <c r="E122" s="661" t="s">
        <v>6298</v>
      </c>
      <c r="F122" s="664"/>
      <c r="G122" s="664"/>
      <c r="H122" s="664"/>
      <c r="I122" s="664"/>
      <c r="J122" s="664">
        <v>2</v>
      </c>
      <c r="K122" s="664">
        <v>5356</v>
      </c>
      <c r="L122" s="664"/>
      <c r="M122" s="664">
        <v>2678</v>
      </c>
      <c r="N122" s="664">
        <v>1</v>
      </c>
      <c r="O122" s="664">
        <v>2692</v>
      </c>
      <c r="P122" s="677"/>
      <c r="Q122" s="665">
        <v>2692</v>
      </c>
    </row>
    <row r="123" spans="1:17" ht="14.4" customHeight="1" x14ac:dyDescent="0.3">
      <c r="A123" s="660" t="s">
        <v>579</v>
      </c>
      <c r="B123" s="661" t="s">
        <v>6292</v>
      </c>
      <c r="C123" s="661" t="s">
        <v>6161</v>
      </c>
      <c r="D123" s="661" t="s">
        <v>6299</v>
      </c>
      <c r="E123" s="661" t="s">
        <v>6300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2067</v>
      </c>
      <c r="P123" s="677"/>
      <c r="Q123" s="665">
        <v>2067</v>
      </c>
    </row>
    <row r="124" spans="1:17" ht="14.4" customHeight="1" x14ac:dyDescent="0.3">
      <c r="A124" s="660" t="s">
        <v>579</v>
      </c>
      <c r="B124" s="661" t="s">
        <v>6292</v>
      </c>
      <c r="C124" s="661" t="s">
        <v>6161</v>
      </c>
      <c r="D124" s="661" t="s">
        <v>6301</v>
      </c>
      <c r="E124" s="661" t="s">
        <v>6302</v>
      </c>
      <c r="F124" s="664"/>
      <c r="G124" s="664"/>
      <c r="H124" s="664"/>
      <c r="I124" s="664"/>
      <c r="J124" s="664">
        <v>1</v>
      </c>
      <c r="K124" s="664">
        <v>5148</v>
      </c>
      <c r="L124" s="664"/>
      <c r="M124" s="664">
        <v>5148</v>
      </c>
      <c r="N124" s="664"/>
      <c r="O124" s="664"/>
      <c r="P124" s="677"/>
      <c r="Q124" s="665"/>
    </row>
    <row r="125" spans="1:17" ht="14.4" customHeight="1" x14ac:dyDescent="0.3">
      <c r="A125" s="660" t="s">
        <v>579</v>
      </c>
      <c r="B125" s="661" t="s">
        <v>6292</v>
      </c>
      <c r="C125" s="661" t="s">
        <v>6161</v>
      </c>
      <c r="D125" s="661" t="s">
        <v>6303</v>
      </c>
      <c r="E125" s="661" t="s">
        <v>6304</v>
      </c>
      <c r="F125" s="664">
        <v>1</v>
      </c>
      <c r="G125" s="664">
        <v>3966</v>
      </c>
      <c r="H125" s="664">
        <v>1</v>
      </c>
      <c r="I125" s="664">
        <v>3966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579</v>
      </c>
      <c r="B126" s="661" t="s">
        <v>6292</v>
      </c>
      <c r="C126" s="661" t="s">
        <v>6161</v>
      </c>
      <c r="D126" s="661" t="s">
        <v>6305</v>
      </c>
      <c r="E126" s="661" t="s">
        <v>6306</v>
      </c>
      <c r="F126" s="664">
        <v>1</v>
      </c>
      <c r="G126" s="664">
        <v>0</v>
      </c>
      <c r="H126" s="664"/>
      <c r="I126" s="664">
        <v>0</v>
      </c>
      <c r="J126" s="664">
        <v>2</v>
      </c>
      <c r="K126" s="664">
        <v>0</v>
      </c>
      <c r="L126" s="664"/>
      <c r="M126" s="664">
        <v>0</v>
      </c>
      <c r="N126" s="664"/>
      <c r="O126" s="664"/>
      <c r="P126" s="677"/>
      <c r="Q126" s="665"/>
    </row>
    <row r="127" spans="1:17" ht="14.4" customHeight="1" x14ac:dyDescent="0.3">
      <c r="A127" s="660" t="s">
        <v>579</v>
      </c>
      <c r="B127" s="661" t="s">
        <v>6292</v>
      </c>
      <c r="C127" s="661" t="s">
        <v>6161</v>
      </c>
      <c r="D127" s="661" t="s">
        <v>6307</v>
      </c>
      <c r="E127" s="661" t="s">
        <v>6308</v>
      </c>
      <c r="F127" s="664"/>
      <c r="G127" s="664"/>
      <c r="H127" s="664"/>
      <c r="I127" s="664"/>
      <c r="J127" s="664">
        <v>1</v>
      </c>
      <c r="K127" s="664">
        <v>0</v>
      </c>
      <c r="L127" s="664"/>
      <c r="M127" s="664">
        <v>0</v>
      </c>
      <c r="N127" s="664"/>
      <c r="O127" s="664"/>
      <c r="P127" s="677"/>
      <c r="Q127" s="665"/>
    </row>
    <row r="128" spans="1:17" ht="14.4" customHeight="1" x14ac:dyDescent="0.3">
      <c r="A128" s="660" t="s">
        <v>579</v>
      </c>
      <c r="B128" s="661" t="s">
        <v>6292</v>
      </c>
      <c r="C128" s="661" t="s">
        <v>6161</v>
      </c>
      <c r="D128" s="661" t="s">
        <v>6309</v>
      </c>
      <c r="E128" s="661" t="s">
        <v>6310</v>
      </c>
      <c r="F128" s="664"/>
      <c r="G128" s="664"/>
      <c r="H128" s="664"/>
      <c r="I128" s="664"/>
      <c r="J128" s="664">
        <v>1</v>
      </c>
      <c r="K128" s="664">
        <v>0</v>
      </c>
      <c r="L128" s="664"/>
      <c r="M128" s="664">
        <v>0</v>
      </c>
      <c r="N128" s="664"/>
      <c r="O128" s="664"/>
      <c r="P128" s="677"/>
      <c r="Q128" s="665"/>
    </row>
    <row r="129" spans="1:17" ht="14.4" customHeight="1" x14ac:dyDescent="0.3">
      <c r="A129" s="660" t="s">
        <v>579</v>
      </c>
      <c r="B129" s="661" t="s">
        <v>6292</v>
      </c>
      <c r="C129" s="661" t="s">
        <v>6161</v>
      </c>
      <c r="D129" s="661" t="s">
        <v>6311</v>
      </c>
      <c r="E129" s="661" t="s">
        <v>6312</v>
      </c>
      <c r="F129" s="664">
        <v>2</v>
      </c>
      <c r="G129" s="664">
        <v>0</v>
      </c>
      <c r="H129" s="664"/>
      <c r="I129" s="664">
        <v>0</v>
      </c>
      <c r="J129" s="664">
        <v>1</v>
      </c>
      <c r="K129" s="664">
        <v>0</v>
      </c>
      <c r="L129" s="664"/>
      <c r="M129" s="664">
        <v>0</v>
      </c>
      <c r="N129" s="664">
        <v>3</v>
      </c>
      <c r="O129" s="664">
        <v>0</v>
      </c>
      <c r="P129" s="677"/>
      <c r="Q129" s="665">
        <v>0</v>
      </c>
    </row>
    <row r="130" spans="1:17" ht="14.4" customHeight="1" x14ac:dyDescent="0.3">
      <c r="A130" s="660" t="s">
        <v>579</v>
      </c>
      <c r="B130" s="661" t="s">
        <v>6292</v>
      </c>
      <c r="C130" s="661" t="s">
        <v>6161</v>
      </c>
      <c r="D130" s="661" t="s">
        <v>6313</v>
      </c>
      <c r="E130" s="661" t="s">
        <v>6314</v>
      </c>
      <c r="F130" s="664"/>
      <c r="G130" s="664"/>
      <c r="H130" s="664"/>
      <c r="I130" s="664"/>
      <c r="J130" s="664">
        <v>1</v>
      </c>
      <c r="K130" s="664">
        <v>0</v>
      </c>
      <c r="L130" s="664"/>
      <c r="M130" s="664">
        <v>0</v>
      </c>
      <c r="N130" s="664"/>
      <c r="O130" s="664"/>
      <c r="P130" s="677"/>
      <c r="Q130" s="665"/>
    </row>
    <row r="131" spans="1:17" ht="14.4" customHeight="1" x14ac:dyDescent="0.3">
      <c r="A131" s="660" t="s">
        <v>579</v>
      </c>
      <c r="B131" s="661" t="s">
        <v>6292</v>
      </c>
      <c r="C131" s="661" t="s">
        <v>6161</v>
      </c>
      <c r="D131" s="661" t="s">
        <v>6315</v>
      </c>
      <c r="E131" s="661" t="s">
        <v>6316</v>
      </c>
      <c r="F131" s="664">
        <v>1</v>
      </c>
      <c r="G131" s="664">
        <v>0</v>
      </c>
      <c r="H131" s="664"/>
      <c r="I131" s="664">
        <v>0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579</v>
      </c>
      <c r="B132" s="661" t="s">
        <v>6292</v>
      </c>
      <c r="C132" s="661" t="s">
        <v>6161</v>
      </c>
      <c r="D132" s="661" t="s">
        <v>6317</v>
      </c>
      <c r="E132" s="661" t="s">
        <v>6318</v>
      </c>
      <c r="F132" s="664">
        <v>1</v>
      </c>
      <c r="G132" s="664">
        <v>0</v>
      </c>
      <c r="H132" s="664"/>
      <c r="I132" s="664">
        <v>0</v>
      </c>
      <c r="J132" s="664">
        <v>1</v>
      </c>
      <c r="K132" s="664">
        <v>0</v>
      </c>
      <c r="L132" s="664"/>
      <c r="M132" s="664">
        <v>0</v>
      </c>
      <c r="N132" s="664">
        <v>3</v>
      </c>
      <c r="O132" s="664">
        <v>0</v>
      </c>
      <c r="P132" s="677"/>
      <c r="Q132" s="665">
        <v>0</v>
      </c>
    </row>
    <row r="133" spans="1:17" ht="14.4" customHeight="1" x14ac:dyDescent="0.3">
      <c r="A133" s="660" t="s">
        <v>579</v>
      </c>
      <c r="B133" s="661" t="s">
        <v>6292</v>
      </c>
      <c r="C133" s="661" t="s">
        <v>6161</v>
      </c>
      <c r="D133" s="661" t="s">
        <v>6319</v>
      </c>
      <c r="E133" s="661" t="s">
        <v>6320</v>
      </c>
      <c r="F133" s="664">
        <v>1</v>
      </c>
      <c r="G133" s="664">
        <v>1273</v>
      </c>
      <c r="H133" s="664">
        <v>1</v>
      </c>
      <c r="I133" s="664">
        <v>1273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579</v>
      </c>
      <c r="B134" s="661" t="s">
        <v>6292</v>
      </c>
      <c r="C134" s="661" t="s">
        <v>6161</v>
      </c>
      <c r="D134" s="661" t="s">
        <v>6321</v>
      </c>
      <c r="E134" s="661" t="s">
        <v>6322</v>
      </c>
      <c r="F134" s="664">
        <v>3</v>
      </c>
      <c r="G134" s="664">
        <v>0</v>
      </c>
      <c r="H134" s="664"/>
      <c r="I134" s="664">
        <v>0</v>
      </c>
      <c r="J134" s="664">
        <v>4</v>
      </c>
      <c r="K134" s="664">
        <v>0</v>
      </c>
      <c r="L134" s="664"/>
      <c r="M134" s="664">
        <v>0</v>
      </c>
      <c r="N134" s="664">
        <v>3</v>
      </c>
      <c r="O134" s="664">
        <v>0</v>
      </c>
      <c r="P134" s="677"/>
      <c r="Q134" s="665">
        <v>0</v>
      </c>
    </row>
    <row r="135" spans="1:17" ht="14.4" customHeight="1" x14ac:dyDescent="0.3">
      <c r="A135" s="660" t="s">
        <v>579</v>
      </c>
      <c r="B135" s="661" t="s">
        <v>6292</v>
      </c>
      <c r="C135" s="661" t="s">
        <v>6161</v>
      </c>
      <c r="D135" s="661" t="s">
        <v>6323</v>
      </c>
      <c r="E135" s="661" t="s">
        <v>6324</v>
      </c>
      <c r="F135" s="664"/>
      <c r="G135" s="664"/>
      <c r="H135" s="664"/>
      <c r="I135" s="664"/>
      <c r="J135" s="664"/>
      <c r="K135" s="664"/>
      <c r="L135" s="664"/>
      <c r="M135" s="664"/>
      <c r="N135" s="664">
        <v>1</v>
      </c>
      <c r="O135" s="664">
        <v>752</v>
      </c>
      <c r="P135" s="677"/>
      <c r="Q135" s="665">
        <v>752</v>
      </c>
    </row>
    <row r="136" spans="1:17" ht="14.4" customHeight="1" x14ac:dyDescent="0.3">
      <c r="A136" s="660" t="s">
        <v>579</v>
      </c>
      <c r="B136" s="661" t="s">
        <v>6292</v>
      </c>
      <c r="C136" s="661" t="s">
        <v>6161</v>
      </c>
      <c r="D136" s="661" t="s">
        <v>6325</v>
      </c>
      <c r="E136" s="661" t="s">
        <v>6326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3388</v>
      </c>
      <c r="P136" s="677"/>
      <c r="Q136" s="665">
        <v>3388</v>
      </c>
    </row>
    <row r="137" spans="1:17" ht="14.4" customHeight="1" x14ac:dyDescent="0.3">
      <c r="A137" s="660" t="s">
        <v>579</v>
      </c>
      <c r="B137" s="661" t="s">
        <v>6292</v>
      </c>
      <c r="C137" s="661" t="s">
        <v>6161</v>
      </c>
      <c r="D137" s="661" t="s">
        <v>6327</v>
      </c>
      <c r="E137" s="661" t="s">
        <v>6328</v>
      </c>
      <c r="F137" s="664"/>
      <c r="G137" s="664"/>
      <c r="H137" s="664"/>
      <c r="I137" s="664"/>
      <c r="J137" s="664">
        <v>1</v>
      </c>
      <c r="K137" s="664">
        <v>800</v>
      </c>
      <c r="L137" s="664"/>
      <c r="M137" s="664">
        <v>800</v>
      </c>
      <c r="N137" s="664"/>
      <c r="O137" s="664"/>
      <c r="P137" s="677"/>
      <c r="Q137" s="665"/>
    </row>
    <row r="138" spans="1:17" ht="14.4" customHeight="1" x14ac:dyDescent="0.3">
      <c r="A138" s="660" t="s">
        <v>579</v>
      </c>
      <c r="B138" s="661" t="s">
        <v>6292</v>
      </c>
      <c r="C138" s="661" t="s">
        <v>6161</v>
      </c>
      <c r="D138" s="661" t="s">
        <v>6329</v>
      </c>
      <c r="E138" s="661" t="s">
        <v>6330</v>
      </c>
      <c r="F138" s="664">
        <v>2</v>
      </c>
      <c r="G138" s="664">
        <v>12116</v>
      </c>
      <c r="H138" s="664">
        <v>1</v>
      </c>
      <c r="I138" s="664">
        <v>6058</v>
      </c>
      <c r="J138" s="664"/>
      <c r="K138" s="664"/>
      <c r="L138" s="664"/>
      <c r="M138" s="664"/>
      <c r="N138" s="664">
        <v>1</v>
      </c>
      <c r="O138" s="664">
        <v>6111</v>
      </c>
      <c r="P138" s="677">
        <v>0.50437438098382303</v>
      </c>
      <c r="Q138" s="665">
        <v>6111</v>
      </c>
    </row>
    <row r="139" spans="1:17" ht="14.4" customHeight="1" x14ac:dyDescent="0.3">
      <c r="A139" s="660" t="s">
        <v>579</v>
      </c>
      <c r="B139" s="661" t="s">
        <v>6292</v>
      </c>
      <c r="C139" s="661" t="s">
        <v>6161</v>
      </c>
      <c r="D139" s="661" t="s">
        <v>6331</v>
      </c>
      <c r="E139" s="661" t="s">
        <v>6332</v>
      </c>
      <c r="F139" s="664">
        <v>2</v>
      </c>
      <c r="G139" s="664">
        <v>18000</v>
      </c>
      <c r="H139" s="664">
        <v>1</v>
      </c>
      <c r="I139" s="664">
        <v>9000</v>
      </c>
      <c r="J139" s="664"/>
      <c r="K139" s="664"/>
      <c r="L139" s="664"/>
      <c r="M139" s="664"/>
      <c r="N139" s="664">
        <v>2</v>
      </c>
      <c r="O139" s="664">
        <v>18192</v>
      </c>
      <c r="P139" s="677">
        <v>1.0106666666666666</v>
      </c>
      <c r="Q139" s="665">
        <v>9096</v>
      </c>
    </row>
    <row r="140" spans="1:17" ht="14.4" customHeight="1" x14ac:dyDescent="0.3">
      <c r="A140" s="660" t="s">
        <v>579</v>
      </c>
      <c r="B140" s="661" t="s">
        <v>6292</v>
      </c>
      <c r="C140" s="661" t="s">
        <v>6161</v>
      </c>
      <c r="D140" s="661" t="s">
        <v>6333</v>
      </c>
      <c r="E140" s="661" t="s">
        <v>6334</v>
      </c>
      <c r="F140" s="664">
        <v>1</v>
      </c>
      <c r="G140" s="664">
        <v>0</v>
      </c>
      <c r="H140" s="664"/>
      <c r="I140" s="664">
        <v>0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579</v>
      </c>
      <c r="B141" s="661" t="s">
        <v>6292</v>
      </c>
      <c r="C141" s="661" t="s">
        <v>6161</v>
      </c>
      <c r="D141" s="661" t="s">
        <v>6335</v>
      </c>
      <c r="E141" s="661" t="s">
        <v>6336</v>
      </c>
      <c r="F141" s="664">
        <v>1</v>
      </c>
      <c r="G141" s="664">
        <v>3446</v>
      </c>
      <c r="H141" s="664">
        <v>1</v>
      </c>
      <c r="I141" s="664">
        <v>3446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579</v>
      </c>
      <c r="B142" s="661" t="s">
        <v>6292</v>
      </c>
      <c r="C142" s="661" t="s">
        <v>6161</v>
      </c>
      <c r="D142" s="661" t="s">
        <v>647</v>
      </c>
      <c r="E142" s="661" t="s">
        <v>6337</v>
      </c>
      <c r="F142" s="664">
        <v>1</v>
      </c>
      <c r="G142" s="664">
        <v>1885</v>
      </c>
      <c r="H142" s="664">
        <v>1</v>
      </c>
      <c r="I142" s="664">
        <v>1885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579</v>
      </c>
      <c r="B143" s="661" t="s">
        <v>6292</v>
      </c>
      <c r="C143" s="661" t="s">
        <v>6161</v>
      </c>
      <c r="D143" s="661" t="s">
        <v>6338</v>
      </c>
      <c r="E143" s="661" t="s">
        <v>6339</v>
      </c>
      <c r="F143" s="664"/>
      <c r="G143" s="664"/>
      <c r="H143" s="664"/>
      <c r="I143" s="664"/>
      <c r="J143" s="664">
        <v>1</v>
      </c>
      <c r="K143" s="664">
        <v>15368</v>
      </c>
      <c r="L143" s="664"/>
      <c r="M143" s="664">
        <v>15368</v>
      </c>
      <c r="N143" s="664"/>
      <c r="O143" s="664"/>
      <c r="P143" s="677"/>
      <c r="Q143" s="665"/>
    </row>
    <row r="144" spans="1:17" ht="14.4" customHeight="1" x14ac:dyDescent="0.3">
      <c r="A144" s="660" t="s">
        <v>579</v>
      </c>
      <c r="B144" s="661" t="s">
        <v>6292</v>
      </c>
      <c r="C144" s="661" t="s">
        <v>6161</v>
      </c>
      <c r="D144" s="661" t="s">
        <v>6340</v>
      </c>
      <c r="E144" s="661" t="s">
        <v>6341</v>
      </c>
      <c r="F144" s="664">
        <v>2</v>
      </c>
      <c r="G144" s="664">
        <v>0</v>
      </c>
      <c r="H144" s="664"/>
      <c r="I144" s="664">
        <v>0</v>
      </c>
      <c r="J144" s="664">
        <v>2</v>
      </c>
      <c r="K144" s="664">
        <v>0</v>
      </c>
      <c r="L144" s="664"/>
      <c r="M144" s="664">
        <v>0</v>
      </c>
      <c r="N144" s="664">
        <v>2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579</v>
      </c>
      <c r="B145" s="661" t="s">
        <v>6292</v>
      </c>
      <c r="C145" s="661" t="s">
        <v>6161</v>
      </c>
      <c r="D145" s="661" t="s">
        <v>6342</v>
      </c>
      <c r="E145" s="661" t="s">
        <v>6343</v>
      </c>
      <c r="F145" s="664">
        <v>2</v>
      </c>
      <c r="G145" s="664">
        <v>0</v>
      </c>
      <c r="H145" s="664"/>
      <c r="I145" s="664">
        <v>0</v>
      </c>
      <c r="J145" s="664">
        <v>4</v>
      </c>
      <c r="K145" s="664">
        <v>0</v>
      </c>
      <c r="L145" s="664"/>
      <c r="M145" s="664">
        <v>0</v>
      </c>
      <c r="N145" s="664">
        <v>3</v>
      </c>
      <c r="O145" s="664">
        <v>0</v>
      </c>
      <c r="P145" s="677"/>
      <c r="Q145" s="665">
        <v>0</v>
      </c>
    </row>
    <row r="146" spans="1:17" ht="14.4" customHeight="1" x14ac:dyDescent="0.3">
      <c r="A146" s="660" t="s">
        <v>579</v>
      </c>
      <c r="B146" s="661" t="s">
        <v>6292</v>
      </c>
      <c r="C146" s="661" t="s">
        <v>6161</v>
      </c>
      <c r="D146" s="661" t="s">
        <v>6344</v>
      </c>
      <c r="E146" s="661" t="s">
        <v>6345</v>
      </c>
      <c r="F146" s="664"/>
      <c r="G146" s="664"/>
      <c r="H146" s="664"/>
      <c r="I146" s="664"/>
      <c r="J146" s="664"/>
      <c r="K146" s="664"/>
      <c r="L146" s="664"/>
      <c r="M146" s="664"/>
      <c r="N146" s="664">
        <v>1</v>
      </c>
      <c r="O146" s="664">
        <v>3219</v>
      </c>
      <c r="P146" s="677"/>
      <c r="Q146" s="665">
        <v>3219</v>
      </c>
    </row>
    <row r="147" spans="1:17" ht="14.4" customHeight="1" x14ac:dyDescent="0.3">
      <c r="A147" s="660" t="s">
        <v>579</v>
      </c>
      <c r="B147" s="661" t="s">
        <v>6292</v>
      </c>
      <c r="C147" s="661" t="s">
        <v>6161</v>
      </c>
      <c r="D147" s="661" t="s">
        <v>925</v>
      </c>
      <c r="E147" s="661" t="s">
        <v>6346</v>
      </c>
      <c r="F147" s="664">
        <v>1</v>
      </c>
      <c r="G147" s="664">
        <v>1183</v>
      </c>
      <c r="H147" s="664">
        <v>1</v>
      </c>
      <c r="I147" s="664">
        <v>1183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579</v>
      </c>
      <c r="B148" s="661" t="s">
        <v>6292</v>
      </c>
      <c r="C148" s="661" t="s">
        <v>6161</v>
      </c>
      <c r="D148" s="661" t="s">
        <v>6347</v>
      </c>
      <c r="E148" s="661" t="s">
        <v>6348</v>
      </c>
      <c r="F148" s="664">
        <v>1</v>
      </c>
      <c r="G148" s="664">
        <v>0</v>
      </c>
      <c r="H148" s="664"/>
      <c r="I148" s="664">
        <v>0</v>
      </c>
      <c r="J148" s="664">
        <v>2</v>
      </c>
      <c r="K148" s="664">
        <v>0</v>
      </c>
      <c r="L148" s="664"/>
      <c r="M148" s="664">
        <v>0</v>
      </c>
      <c r="N148" s="664">
        <v>1</v>
      </c>
      <c r="O148" s="664">
        <v>0</v>
      </c>
      <c r="P148" s="677"/>
      <c r="Q148" s="665">
        <v>0</v>
      </c>
    </row>
    <row r="149" spans="1:17" ht="14.4" customHeight="1" x14ac:dyDescent="0.3">
      <c r="A149" s="660" t="s">
        <v>579</v>
      </c>
      <c r="B149" s="661" t="s">
        <v>6292</v>
      </c>
      <c r="C149" s="661" t="s">
        <v>6161</v>
      </c>
      <c r="D149" s="661" t="s">
        <v>6349</v>
      </c>
      <c r="E149" s="661" t="s">
        <v>6350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308</v>
      </c>
      <c r="P149" s="677"/>
      <c r="Q149" s="665">
        <v>308</v>
      </c>
    </row>
    <row r="150" spans="1:17" ht="14.4" customHeight="1" x14ac:dyDescent="0.3">
      <c r="A150" s="660" t="s">
        <v>579</v>
      </c>
      <c r="B150" s="661" t="s">
        <v>6292</v>
      </c>
      <c r="C150" s="661" t="s">
        <v>6161</v>
      </c>
      <c r="D150" s="661" t="s">
        <v>6351</v>
      </c>
      <c r="E150" s="661" t="s">
        <v>6352</v>
      </c>
      <c r="F150" s="664">
        <v>2</v>
      </c>
      <c r="G150" s="664">
        <v>17858</v>
      </c>
      <c r="H150" s="664">
        <v>1</v>
      </c>
      <c r="I150" s="664">
        <v>8929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579</v>
      </c>
      <c r="B151" s="661" t="s">
        <v>6292</v>
      </c>
      <c r="C151" s="661" t="s">
        <v>6161</v>
      </c>
      <c r="D151" s="661" t="s">
        <v>6353</v>
      </c>
      <c r="E151" s="661" t="s">
        <v>6354</v>
      </c>
      <c r="F151" s="664"/>
      <c r="G151" s="664"/>
      <c r="H151" s="664"/>
      <c r="I151" s="664"/>
      <c r="J151" s="664">
        <v>1</v>
      </c>
      <c r="K151" s="664">
        <v>0</v>
      </c>
      <c r="L151" s="664"/>
      <c r="M151" s="664">
        <v>0</v>
      </c>
      <c r="N151" s="664"/>
      <c r="O151" s="664"/>
      <c r="P151" s="677"/>
      <c r="Q151" s="665"/>
    </row>
    <row r="152" spans="1:17" ht="14.4" customHeight="1" x14ac:dyDescent="0.3">
      <c r="A152" s="660" t="s">
        <v>579</v>
      </c>
      <c r="B152" s="661" t="s">
        <v>6292</v>
      </c>
      <c r="C152" s="661" t="s">
        <v>6161</v>
      </c>
      <c r="D152" s="661" t="s">
        <v>6355</v>
      </c>
      <c r="E152" s="661" t="s">
        <v>6356</v>
      </c>
      <c r="F152" s="664">
        <v>1</v>
      </c>
      <c r="G152" s="664">
        <v>5529</v>
      </c>
      <c r="H152" s="664">
        <v>1</v>
      </c>
      <c r="I152" s="664">
        <v>5529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579</v>
      </c>
      <c r="B153" s="661" t="s">
        <v>6292</v>
      </c>
      <c r="C153" s="661" t="s">
        <v>6161</v>
      </c>
      <c r="D153" s="661" t="s">
        <v>6357</v>
      </c>
      <c r="E153" s="661" t="s">
        <v>6358</v>
      </c>
      <c r="F153" s="664">
        <v>1</v>
      </c>
      <c r="G153" s="664">
        <v>4594</v>
      </c>
      <c r="H153" s="664">
        <v>1</v>
      </c>
      <c r="I153" s="664">
        <v>4594</v>
      </c>
      <c r="J153" s="664">
        <v>2</v>
      </c>
      <c r="K153" s="664">
        <v>9234</v>
      </c>
      <c r="L153" s="664">
        <v>2.0100130605137134</v>
      </c>
      <c r="M153" s="664">
        <v>4617</v>
      </c>
      <c r="N153" s="664"/>
      <c r="O153" s="664"/>
      <c r="P153" s="677"/>
      <c r="Q153" s="665"/>
    </row>
    <row r="154" spans="1:17" ht="14.4" customHeight="1" x14ac:dyDescent="0.3">
      <c r="A154" s="660" t="s">
        <v>579</v>
      </c>
      <c r="B154" s="661" t="s">
        <v>6292</v>
      </c>
      <c r="C154" s="661" t="s">
        <v>6161</v>
      </c>
      <c r="D154" s="661" t="s">
        <v>6359</v>
      </c>
      <c r="E154" s="661" t="s">
        <v>6360</v>
      </c>
      <c r="F154" s="664">
        <v>1</v>
      </c>
      <c r="G154" s="664">
        <v>4515</v>
      </c>
      <c r="H154" s="664">
        <v>1</v>
      </c>
      <c r="I154" s="664">
        <v>4515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579</v>
      </c>
      <c r="B155" s="661" t="s">
        <v>6292</v>
      </c>
      <c r="C155" s="661" t="s">
        <v>6161</v>
      </c>
      <c r="D155" s="661" t="s">
        <v>6361</v>
      </c>
      <c r="E155" s="661" t="s">
        <v>6362</v>
      </c>
      <c r="F155" s="664"/>
      <c r="G155" s="664"/>
      <c r="H155" s="664"/>
      <c r="I155" s="664"/>
      <c r="J155" s="664">
        <v>1</v>
      </c>
      <c r="K155" s="664">
        <v>5098</v>
      </c>
      <c r="L155" s="664"/>
      <c r="M155" s="664">
        <v>5098</v>
      </c>
      <c r="N155" s="664"/>
      <c r="O155" s="664"/>
      <c r="P155" s="677"/>
      <c r="Q155" s="665"/>
    </row>
    <row r="156" spans="1:17" ht="14.4" customHeight="1" x14ac:dyDescent="0.3">
      <c r="A156" s="660" t="s">
        <v>579</v>
      </c>
      <c r="B156" s="661" t="s">
        <v>6292</v>
      </c>
      <c r="C156" s="661" t="s">
        <v>6161</v>
      </c>
      <c r="D156" s="661" t="s">
        <v>6363</v>
      </c>
      <c r="E156" s="661" t="s">
        <v>6364</v>
      </c>
      <c r="F156" s="664">
        <v>1</v>
      </c>
      <c r="G156" s="664">
        <v>0</v>
      </c>
      <c r="H156" s="664"/>
      <c r="I156" s="664">
        <v>0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579</v>
      </c>
      <c r="B157" s="661" t="s">
        <v>6292</v>
      </c>
      <c r="C157" s="661" t="s">
        <v>6161</v>
      </c>
      <c r="D157" s="661" t="s">
        <v>6365</v>
      </c>
      <c r="E157" s="661" t="s">
        <v>6366</v>
      </c>
      <c r="F157" s="664">
        <v>1</v>
      </c>
      <c r="G157" s="664">
        <v>13130</v>
      </c>
      <c r="H157" s="664">
        <v>1</v>
      </c>
      <c r="I157" s="664">
        <v>13130</v>
      </c>
      <c r="J157" s="664">
        <v>1</v>
      </c>
      <c r="K157" s="664">
        <v>13175</v>
      </c>
      <c r="L157" s="664">
        <v>1.0034272658035035</v>
      </c>
      <c r="M157" s="664">
        <v>13175</v>
      </c>
      <c r="N157" s="664">
        <v>1</v>
      </c>
      <c r="O157" s="664">
        <v>13257</v>
      </c>
      <c r="P157" s="677">
        <v>1.0096725057121096</v>
      </c>
      <c r="Q157" s="665">
        <v>13257</v>
      </c>
    </row>
    <row r="158" spans="1:17" ht="14.4" customHeight="1" x14ac:dyDescent="0.3">
      <c r="A158" s="660" t="s">
        <v>579</v>
      </c>
      <c r="B158" s="661" t="s">
        <v>6292</v>
      </c>
      <c r="C158" s="661" t="s">
        <v>6161</v>
      </c>
      <c r="D158" s="661" t="s">
        <v>6367</v>
      </c>
      <c r="E158" s="661" t="s">
        <v>6368</v>
      </c>
      <c r="F158" s="664">
        <v>1</v>
      </c>
      <c r="G158" s="664">
        <v>5591</v>
      </c>
      <c r="H158" s="664">
        <v>1</v>
      </c>
      <c r="I158" s="664">
        <v>5591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579</v>
      </c>
      <c r="B159" s="661" t="s">
        <v>6292</v>
      </c>
      <c r="C159" s="661" t="s">
        <v>6161</v>
      </c>
      <c r="D159" s="661" t="s">
        <v>6369</v>
      </c>
      <c r="E159" s="661" t="s">
        <v>6370</v>
      </c>
      <c r="F159" s="664">
        <v>1</v>
      </c>
      <c r="G159" s="664">
        <v>0</v>
      </c>
      <c r="H159" s="664"/>
      <c r="I159" s="664">
        <v>0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579</v>
      </c>
      <c r="B160" s="661" t="s">
        <v>6292</v>
      </c>
      <c r="C160" s="661" t="s">
        <v>6161</v>
      </c>
      <c r="D160" s="661" t="s">
        <v>6371</v>
      </c>
      <c r="E160" s="661" t="s">
        <v>6372</v>
      </c>
      <c r="F160" s="664">
        <v>1</v>
      </c>
      <c r="G160" s="664">
        <v>0</v>
      </c>
      <c r="H160" s="664"/>
      <c r="I160" s="664">
        <v>0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579</v>
      </c>
      <c r="B161" s="661" t="s">
        <v>6373</v>
      </c>
      <c r="C161" s="661" t="s">
        <v>6374</v>
      </c>
      <c r="D161" s="661" t="s">
        <v>6375</v>
      </c>
      <c r="E161" s="661" t="s">
        <v>6376</v>
      </c>
      <c r="F161" s="664"/>
      <c r="G161" s="664"/>
      <c r="H161" s="664"/>
      <c r="I161" s="664"/>
      <c r="J161" s="664">
        <v>0.3</v>
      </c>
      <c r="K161" s="664">
        <v>29.76</v>
      </c>
      <c r="L161" s="664"/>
      <c r="M161" s="664">
        <v>99.2</v>
      </c>
      <c r="N161" s="664"/>
      <c r="O161" s="664"/>
      <c r="P161" s="677"/>
      <c r="Q161" s="665"/>
    </row>
    <row r="162" spans="1:17" ht="14.4" customHeight="1" x14ac:dyDescent="0.3">
      <c r="A162" s="660" t="s">
        <v>579</v>
      </c>
      <c r="B162" s="661" t="s">
        <v>6373</v>
      </c>
      <c r="C162" s="661" t="s">
        <v>6374</v>
      </c>
      <c r="D162" s="661" t="s">
        <v>6377</v>
      </c>
      <c r="E162" s="661" t="s">
        <v>6378</v>
      </c>
      <c r="F162" s="664">
        <v>2</v>
      </c>
      <c r="G162" s="664">
        <v>32388.55</v>
      </c>
      <c r="H162" s="664">
        <v>1</v>
      </c>
      <c r="I162" s="664">
        <v>16194.275</v>
      </c>
      <c r="J162" s="664">
        <v>3.7</v>
      </c>
      <c r="K162" s="664">
        <v>44915.59</v>
      </c>
      <c r="L162" s="664">
        <v>1.3867737209600306</v>
      </c>
      <c r="M162" s="664">
        <v>12139.348648648647</v>
      </c>
      <c r="N162" s="664"/>
      <c r="O162" s="664"/>
      <c r="P162" s="677"/>
      <c r="Q162" s="665"/>
    </row>
    <row r="163" spans="1:17" ht="14.4" customHeight="1" x14ac:dyDescent="0.3">
      <c r="A163" s="660" t="s">
        <v>579</v>
      </c>
      <c r="B163" s="661" t="s">
        <v>6373</v>
      </c>
      <c r="C163" s="661" t="s">
        <v>6374</v>
      </c>
      <c r="D163" s="661" t="s">
        <v>6379</v>
      </c>
      <c r="E163" s="661" t="s">
        <v>6380</v>
      </c>
      <c r="F163" s="664"/>
      <c r="G163" s="664"/>
      <c r="H163" s="664"/>
      <c r="I163" s="664"/>
      <c r="J163" s="664"/>
      <c r="K163" s="664"/>
      <c r="L163" s="664"/>
      <c r="M163" s="664"/>
      <c r="N163" s="664">
        <v>6</v>
      </c>
      <c r="O163" s="664">
        <v>662.22</v>
      </c>
      <c r="P163" s="677"/>
      <c r="Q163" s="665">
        <v>110.37</v>
      </c>
    </row>
    <row r="164" spans="1:17" ht="14.4" customHeight="1" x14ac:dyDescent="0.3">
      <c r="A164" s="660" t="s">
        <v>579</v>
      </c>
      <c r="B164" s="661" t="s">
        <v>6373</v>
      </c>
      <c r="C164" s="661" t="s">
        <v>6374</v>
      </c>
      <c r="D164" s="661" t="s">
        <v>6381</v>
      </c>
      <c r="E164" s="661" t="s">
        <v>6382</v>
      </c>
      <c r="F164" s="664"/>
      <c r="G164" s="664"/>
      <c r="H164" s="664"/>
      <c r="I164" s="664"/>
      <c r="J164" s="664">
        <v>2</v>
      </c>
      <c r="K164" s="664">
        <v>10429.64</v>
      </c>
      <c r="L164" s="664"/>
      <c r="M164" s="664">
        <v>5214.82</v>
      </c>
      <c r="N164" s="664">
        <v>1</v>
      </c>
      <c r="O164" s="664">
        <v>5214.82</v>
      </c>
      <c r="P164" s="677"/>
      <c r="Q164" s="665">
        <v>5214.82</v>
      </c>
    </row>
    <row r="165" spans="1:17" ht="14.4" customHeight="1" x14ac:dyDescent="0.3">
      <c r="A165" s="660" t="s">
        <v>579</v>
      </c>
      <c r="B165" s="661" t="s">
        <v>6373</v>
      </c>
      <c r="C165" s="661" t="s">
        <v>6374</v>
      </c>
      <c r="D165" s="661" t="s">
        <v>6383</v>
      </c>
      <c r="E165" s="661" t="s">
        <v>2133</v>
      </c>
      <c r="F165" s="664">
        <v>47</v>
      </c>
      <c r="G165" s="664">
        <v>6548.74</v>
      </c>
      <c r="H165" s="664">
        <v>1</v>
      </c>
      <c r="I165" s="664">
        <v>139.33489361702127</v>
      </c>
      <c r="J165" s="664">
        <v>14</v>
      </c>
      <c r="K165" s="664">
        <v>1934.79</v>
      </c>
      <c r="L165" s="664">
        <v>0.29544461988107634</v>
      </c>
      <c r="M165" s="664">
        <v>138.19928571428571</v>
      </c>
      <c r="N165" s="664">
        <v>39</v>
      </c>
      <c r="O165" s="664">
        <v>4600.4399999999996</v>
      </c>
      <c r="P165" s="677">
        <v>0.70249238784865486</v>
      </c>
      <c r="Q165" s="665">
        <v>117.96</v>
      </c>
    </row>
    <row r="166" spans="1:17" ht="14.4" customHeight="1" x14ac:dyDescent="0.3">
      <c r="A166" s="660" t="s">
        <v>579</v>
      </c>
      <c r="B166" s="661" t="s">
        <v>6373</v>
      </c>
      <c r="C166" s="661" t="s">
        <v>6374</v>
      </c>
      <c r="D166" s="661" t="s">
        <v>6384</v>
      </c>
      <c r="E166" s="661" t="s">
        <v>2133</v>
      </c>
      <c r="F166" s="664">
        <v>68.099999999999994</v>
      </c>
      <c r="G166" s="664">
        <v>14244.47</v>
      </c>
      <c r="H166" s="664">
        <v>1</v>
      </c>
      <c r="I166" s="664">
        <v>209.16989720998532</v>
      </c>
      <c r="J166" s="664">
        <v>54</v>
      </c>
      <c r="K166" s="664">
        <v>9158.76</v>
      </c>
      <c r="L166" s="664">
        <v>0.6429695172933777</v>
      </c>
      <c r="M166" s="664">
        <v>169.60666666666668</v>
      </c>
      <c r="N166" s="664">
        <v>12</v>
      </c>
      <c r="O166" s="664">
        <v>955.08</v>
      </c>
      <c r="P166" s="677">
        <v>6.7049177680882477E-2</v>
      </c>
      <c r="Q166" s="665">
        <v>79.59</v>
      </c>
    </row>
    <row r="167" spans="1:17" ht="14.4" customHeight="1" x14ac:dyDescent="0.3">
      <c r="A167" s="660" t="s">
        <v>579</v>
      </c>
      <c r="B167" s="661" t="s">
        <v>6373</v>
      </c>
      <c r="C167" s="661" t="s">
        <v>6374</v>
      </c>
      <c r="D167" s="661" t="s">
        <v>6385</v>
      </c>
      <c r="E167" s="661" t="s">
        <v>2064</v>
      </c>
      <c r="F167" s="664">
        <v>1.4</v>
      </c>
      <c r="G167" s="664">
        <v>382.64</v>
      </c>
      <c r="H167" s="664">
        <v>1</v>
      </c>
      <c r="I167" s="664">
        <v>273.31428571428575</v>
      </c>
      <c r="J167" s="664">
        <v>3.6</v>
      </c>
      <c r="K167" s="664">
        <v>992.57999999999993</v>
      </c>
      <c r="L167" s="664">
        <v>2.5940309429228519</v>
      </c>
      <c r="M167" s="664">
        <v>275.71666666666664</v>
      </c>
      <c r="N167" s="664"/>
      <c r="O167" s="664"/>
      <c r="P167" s="677"/>
      <c r="Q167" s="665"/>
    </row>
    <row r="168" spans="1:17" ht="14.4" customHeight="1" x14ac:dyDescent="0.3">
      <c r="A168" s="660" t="s">
        <v>579</v>
      </c>
      <c r="B168" s="661" t="s">
        <v>6373</v>
      </c>
      <c r="C168" s="661" t="s">
        <v>6374</v>
      </c>
      <c r="D168" s="661" t="s">
        <v>6386</v>
      </c>
      <c r="E168" s="661" t="s">
        <v>6387</v>
      </c>
      <c r="F168" s="664">
        <v>13.2</v>
      </c>
      <c r="G168" s="664">
        <v>2180.11</v>
      </c>
      <c r="H168" s="664">
        <v>1</v>
      </c>
      <c r="I168" s="664">
        <v>165.15984848484851</v>
      </c>
      <c r="J168" s="664">
        <v>2.5</v>
      </c>
      <c r="K168" s="664">
        <v>210.2</v>
      </c>
      <c r="L168" s="664">
        <v>9.6417153262908742E-2</v>
      </c>
      <c r="M168" s="664">
        <v>84.08</v>
      </c>
      <c r="N168" s="664"/>
      <c r="O168" s="664"/>
      <c r="P168" s="677"/>
      <c r="Q168" s="665"/>
    </row>
    <row r="169" spans="1:17" ht="14.4" customHeight="1" x14ac:dyDescent="0.3">
      <c r="A169" s="660" t="s">
        <v>579</v>
      </c>
      <c r="B169" s="661" t="s">
        <v>6373</v>
      </c>
      <c r="C169" s="661" t="s">
        <v>6374</v>
      </c>
      <c r="D169" s="661" t="s">
        <v>6388</v>
      </c>
      <c r="E169" s="661" t="s">
        <v>6389</v>
      </c>
      <c r="F169" s="664">
        <v>1.6</v>
      </c>
      <c r="G169" s="664">
        <v>1726.9</v>
      </c>
      <c r="H169" s="664">
        <v>1</v>
      </c>
      <c r="I169" s="664">
        <v>1079.3125</v>
      </c>
      <c r="J169" s="664">
        <v>5</v>
      </c>
      <c r="K169" s="664">
        <v>5396.56</v>
      </c>
      <c r="L169" s="664">
        <v>3.1249985523191848</v>
      </c>
      <c r="M169" s="664">
        <v>1079.3120000000001</v>
      </c>
      <c r="N169" s="664">
        <v>3.4</v>
      </c>
      <c r="O169" s="664">
        <v>3669.67</v>
      </c>
      <c r="P169" s="677">
        <v>2.1250043430424461</v>
      </c>
      <c r="Q169" s="665">
        <v>1079.3147058823529</v>
      </c>
    </row>
    <row r="170" spans="1:17" ht="14.4" customHeight="1" x14ac:dyDescent="0.3">
      <c r="A170" s="660" t="s">
        <v>579</v>
      </c>
      <c r="B170" s="661" t="s">
        <v>6373</v>
      </c>
      <c r="C170" s="661" t="s">
        <v>6374</v>
      </c>
      <c r="D170" s="661" t="s">
        <v>6390</v>
      </c>
      <c r="E170" s="661" t="s">
        <v>6153</v>
      </c>
      <c r="F170" s="664">
        <v>5</v>
      </c>
      <c r="G170" s="664">
        <v>287.55</v>
      </c>
      <c r="H170" s="664">
        <v>1</v>
      </c>
      <c r="I170" s="664">
        <v>57.510000000000005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579</v>
      </c>
      <c r="B171" s="661" t="s">
        <v>6373</v>
      </c>
      <c r="C171" s="661" t="s">
        <v>6374</v>
      </c>
      <c r="D171" s="661" t="s">
        <v>6391</v>
      </c>
      <c r="E171" s="661" t="s">
        <v>2010</v>
      </c>
      <c r="F171" s="664">
        <v>988</v>
      </c>
      <c r="G171" s="664">
        <v>78017.14</v>
      </c>
      <c r="H171" s="664">
        <v>1</v>
      </c>
      <c r="I171" s="664">
        <v>78.964716599190282</v>
      </c>
      <c r="J171" s="664">
        <v>750</v>
      </c>
      <c r="K171" s="664">
        <v>46481.8</v>
      </c>
      <c r="L171" s="664">
        <v>0.59578959187686198</v>
      </c>
      <c r="M171" s="664">
        <v>61.975733333333338</v>
      </c>
      <c r="N171" s="664">
        <v>863</v>
      </c>
      <c r="O171" s="664">
        <v>52686.15</v>
      </c>
      <c r="P171" s="677">
        <v>0.67531506538178665</v>
      </c>
      <c r="Q171" s="665">
        <v>61.050000000000004</v>
      </c>
    </row>
    <row r="172" spans="1:17" ht="14.4" customHeight="1" x14ac:dyDescent="0.3">
      <c r="A172" s="660" t="s">
        <v>579</v>
      </c>
      <c r="B172" s="661" t="s">
        <v>6373</v>
      </c>
      <c r="C172" s="661" t="s">
        <v>6374</v>
      </c>
      <c r="D172" s="661" t="s">
        <v>6392</v>
      </c>
      <c r="E172" s="661" t="s">
        <v>2123</v>
      </c>
      <c r="F172" s="664"/>
      <c r="G172" s="664"/>
      <c r="H172" s="664"/>
      <c r="I172" s="664"/>
      <c r="J172" s="664"/>
      <c r="K172" s="664"/>
      <c r="L172" s="664"/>
      <c r="M172" s="664"/>
      <c r="N172" s="664">
        <v>15</v>
      </c>
      <c r="O172" s="664">
        <v>1661.55</v>
      </c>
      <c r="P172" s="677"/>
      <c r="Q172" s="665">
        <v>110.77</v>
      </c>
    </row>
    <row r="173" spans="1:17" ht="14.4" customHeight="1" x14ac:dyDescent="0.3">
      <c r="A173" s="660" t="s">
        <v>579</v>
      </c>
      <c r="B173" s="661" t="s">
        <v>6373</v>
      </c>
      <c r="C173" s="661" t="s">
        <v>6374</v>
      </c>
      <c r="D173" s="661" t="s">
        <v>6393</v>
      </c>
      <c r="E173" s="661" t="s">
        <v>6153</v>
      </c>
      <c r="F173" s="664">
        <v>2.33</v>
      </c>
      <c r="G173" s="664">
        <v>8453.33</v>
      </c>
      <c r="H173" s="664">
        <v>1</v>
      </c>
      <c r="I173" s="664">
        <v>3628.038626609442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579</v>
      </c>
      <c r="B174" s="661" t="s">
        <v>6373</v>
      </c>
      <c r="C174" s="661" t="s">
        <v>6374</v>
      </c>
      <c r="D174" s="661" t="s">
        <v>6394</v>
      </c>
      <c r="E174" s="661" t="s">
        <v>2702</v>
      </c>
      <c r="F174" s="664"/>
      <c r="G174" s="664"/>
      <c r="H174" s="664"/>
      <c r="I174" s="664"/>
      <c r="J174" s="664">
        <v>10</v>
      </c>
      <c r="K174" s="664">
        <v>12321.4</v>
      </c>
      <c r="L174" s="664"/>
      <c r="M174" s="664">
        <v>1232.1399999999999</v>
      </c>
      <c r="N174" s="664"/>
      <c r="O174" s="664"/>
      <c r="P174" s="677"/>
      <c r="Q174" s="665"/>
    </row>
    <row r="175" spans="1:17" ht="14.4" customHeight="1" x14ac:dyDescent="0.3">
      <c r="A175" s="660" t="s">
        <v>579</v>
      </c>
      <c r="B175" s="661" t="s">
        <v>6373</v>
      </c>
      <c r="C175" s="661" t="s">
        <v>6374</v>
      </c>
      <c r="D175" s="661" t="s">
        <v>6395</v>
      </c>
      <c r="E175" s="661" t="s">
        <v>6396</v>
      </c>
      <c r="F175" s="664">
        <v>2.9</v>
      </c>
      <c r="G175" s="664">
        <v>2061.2399999999998</v>
      </c>
      <c r="H175" s="664">
        <v>1</v>
      </c>
      <c r="I175" s="664">
        <v>710.7724137931034</v>
      </c>
      <c r="J175" s="664">
        <v>0.4</v>
      </c>
      <c r="K175" s="664">
        <v>175.81</v>
      </c>
      <c r="L175" s="664">
        <v>8.5293318584929473E-2</v>
      </c>
      <c r="M175" s="664">
        <v>439.52499999999998</v>
      </c>
      <c r="N175" s="664">
        <v>0.8</v>
      </c>
      <c r="O175" s="664">
        <v>353.16</v>
      </c>
      <c r="P175" s="677">
        <v>0.1713337602608139</v>
      </c>
      <c r="Q175" s="665">
        <v>441.45</v>
      </c>
    </row>
    <row r="176" spans="1:17" ht="14.4" customHeight="1" x14ac:dyDescent="0.3">
      <c r="A176" s="660" t="s">
        <v>579</v>
      </c>
      <c r="B176" s="661" t="s">
        <v>6373</v>
      </c>
      <c r="C176" s="661" t="s">
        <v>6374</v>
      </c>
      <c r="D176" s="661" t="s">
        <v>6397</v>
      </c>
      <c r="E176" s="661" t="s">
        <v>3022</v>
      </c>
      <c r="F176" s="664">
        <v>389</v>
      </c>
      <c r="G176" s="664">
        <v>28069.83</v>
      </c>
      <c r="H176" s="664">
        <v>1</v>
      </c>
      <c r="I176" s="664">
        <v>72.158946015424164</v>
      </c>
      <c r="J176" s="664">
        <v>241</v>
      </c>
      <c r="K176" s="664">
        <v>13952.41</v>
      </c>
      <c r="L176" s="664">
        <v>0.4970607232035249</v>
      </c>
      <c r="M176" s="664">
        <v>57.893817427385891</v>
      </c>
      <c r="N176" s="664">
        <v>208</v>
      </c>
      <c r="O176" s="664">
        <v>8394.8799999999992</v>
      </c>
      <c r="P176" s="677">
        <v>0.29907128044594494</v>
      </c>
      <c r="Q176" s="665">
        <v>40.36</v>
      </c>
    </row>
    <row r="177" spans="1:17" ht="14.4" customHeight="1" x14ac:dyDescent="0.3">
      <c r="A177" s="660" t="s">
        <v>579</v>
      </c>
      <c r="B177" s="661" t="s">
        <v>6373</v>
      </c>
      <c r="C177" s="661" t="s">
        <v>6374</v>
      </c>
      <c r="D177" s="661" t="s">
        <v>6398</v>
      </c>
      <c r="E177" s="661" t="s">
        <v>6153</v>
      </c>
      <c r="F177" s="664">
        <v>3</v>
      </c>
      <c r="G177" s="664">
        <v>815.67</v>
      </c>
      <c r="H177" s="664">
        <v>1</v>
      </c>
      <c r="I177" s="664">
        <v>271.89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579</v>
      </c>
      <c r="B178" s="661" t="s">
        <v>6373</v>
      </c>
      <c r="C178" s="661" t="s">
        <v>6374</v>
      </c>
      <c r="D178" s="661" t="s">
        <v>6399</v>
      </c>
      <c r="E178" s="661" t="s">
        <v>2116</v>
      </c>
      <c r="F178" s="664">
        <v>124.3</v>
      </c>
      <c r="G178" s="664">
        <v>48818.93</v>
      </c>
      <c r="H178" s="664">
        <v>1</v>
      </c>
      <c r="I178" s="664">
        <v>392.75084473049077</v>
      </c>
      <c r="J178" s="664">
        <v>105.8</v>
      </c>
      <c r="K178" s="664">
        <v>42764.36</v>
      </c>
      <c r="L178" s="664">
        <v>0.87597905156872546</v>
      </c>
      <c r="M178" s="664">
        <v>404.2</v>
      </c>
      <c r="N178" s="664">
        <v>144.5</v>
      </c>
      <c r="O178" s="664">
        <v>58406.910000000011</v>
      </c>
      <c r="P178" s="677">
        <v>1.1963988149678826</v>
      </c>
      <c r="Q178" s="665">
        <v>404.20006920415233</v>
      </c>
    </row>
    <row r="179" spans="1:17" ht="14.4" customHeight="1" x14ac:dyDescent="0.3">
      <c r="A179" s="660" t="s">
        <v>579</v>
      </c>
      <c r="B179" s="661" t="s">
        <v>6373</v>
      </c>
      <c r="C179" s="661" t="s">
        <v>6374</v>
      </c>
      <c r="D179" s="661" t="s">
        <v>6400</v>
      </c>
      <c r="E179" s="661" t="s">
        <v>6153</v>
      </c>
      <c r="F179" s="664">
        <v>8</v>
      </c>
      <c r="G179" s="664">
        <v>1186</v>
      </c>
      <c r="H179" s="664">
        <v>1</v>
      </c>
      <c r="I179" s="664">
        <v>148.25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579</v>
      </c>
      <c r="B180" s="661" t="s">
        <v>6373</v>
      </c>
      <c r="C180" s="661" t="s">
        <v>6374</v>
      </c>
      <c r="D180" s="661" t="s">
        <v>6401</v>
      </c>
      <c r="E180" s="661" t="s">
        <v>6402</v>
      </c>
      <c r="F180" s="664">
        <v>34</v>
      </c>
      <c r="G180" s="664">
        <v>1955.34</v>
      </c>
      <c r="H180" s="664">
        <v>1</v>
      </c>
      <c r="I180" s="664">
        <v>57.51</v>
      </c>
      <c r="J180" s="664">
        <v>3</v>
      </c>
      <c r="K180" s="664">
        <v>174.03</v>
      </c>
      <c r="L180" s="664">
        <v>8.9002424130841695E-2</v>
      </c>
      <c r="M180" s="664">
        <v>58.01</v>
      </c>
      <c r="N180" s="664">
        <v>37</v>
      </c>
      <c r="O180" s="664">
        <v>1493.32</v>
      </c>
      <c r="P180" s="677">
        <v>0.76371372753587607</v>
      </c>
      <c r="Q180" s="665">
        <v>40.36</v>
      </c>
    </row>
    <row r="181" spans="1:17" ht="14.4" customHeight="1" x14ac:dyDescent="0.3">
      <c r="A181" s="660" t="s">
        <v>579</v>
      </c>
      <c r="B181" s="661" t="s">
        <v>6373</v>
      </c>
      <c r="C181" s="661" t="s">
        <v>6374</v>
      </c>
      <c r="D181" s="661" t="s">
        <v>2750</v>
      </c>
      <c r="E181" s="661" t="s">
        <v>6403</v>
      </c>
      <c r="F181" s="664"/>
      <c r="G181" s="664"/>
      <c r="H181" s="664"/>
      <c r="I181" s="664"/>
      <c r="J181" s="664">
        <v>2</v>
      </c>
      <c r="K181" s="664">
        <v>13793</v>
      </c>
      <c r="L181" s="664"/>
      <c r="M181" s="664">
        <v>6896.5</v>
      </c>
      <c r="N181" s="664">
        <v>3</v>
      </c>
      <c r="O181" s="664">
        <v>29303.22</v>
      </c>
      <c r="P181" s="677"/>
      <c r="Q181" s="665">
        <v>9767.74</v>
      </c>
    </row>
    <row r="182" spans="1:17" ht="14.4" customHeight="1" x14ac:dyDescent="0.3">
      <c r="A182" s="660" t="s">
        <v>579</v>
      </c>
      <c r="B182" s="661" t="s">
        <v>6373</v>
      </c>
      <c r="C182" s="661" t="s">
        <v>6374</v>
      </c>
      <c r="D182" s="661" t="s">
        <v>6404</v>
      </c>
      <c r="E182" s="661" t="s">
        <v>3025</v>
      </c>
      <c r="F182" s="664">
        <v>67</v>
      </c>
      <c r="G182" s="664">
        <v>4754.46</v>
      </c>
      <c r="H182" s="664">
        <v>1</v>
      </c>
      <c r="I182" s="664">
        <v>70.962089552238808</v>
      </c>
      <c r="J182" s="664">
        <v>45</v>
      </c>
      <c r="K182" s="664">
        <v>2137.5</v>
      </c>
      <c r="L182" s="664">
        <v>0.44957787004202371</v>
      </c>
      <c r="M182" s="664">
        <v>47.5</v>
      </c>
      <c r="N182" s="664">
        <v>2</v>
      </c>
      <c r="O182" s="664">
        <v>95</v>
      </c>
      <c r="P182" s="677">
        <v>1.9981238668534386E-2</v>
      </c>
      <c r="Q182" s="665">
        <v>47.5</v>
      </c>
    </row>
    <row r="183" spans="1:17" ht="14.4" customHeight="1" x14ac:dyDescent="0.3">
      <c r="A183" s="660" t="s">
        <v>579</v>
      </c>
      <c r="B183" s="661" t="s">
        <v>6373</v>
      </c>
      <c r="C183" s="661" t="s">
        <v>6374</v>
      </c>
      <c r="D183" s="661" t="s">
        <v>6405</v>
      </c>
      <c r="E183" s="661" t="s">
        <v>6406</v>
      </c>
      <c r="F183" s="664">
        <v>20.100000000000001</v>
      </c>
      <c r="G183" s="664">
        <v>14436.65</v>
      </c>
      <c r="H183" s="664">
        <v>1</v>
      </c>
      <c r="I183" s="664">
        <v>718.2412935323382</v>
      </c>
      <c r="J183" s="664">
        <v>13.799999999999999</v>
      </c>
      <c r="K183" s="664">
        <v>7939.1399999999994</v>
      </c>
      <c r="L183" s="664">
        <v>0.5499295196600319</v>
      </c>
      <c r="M183" s="664">
        <v>575.29999999999995</v>
      </c>
      <c r="N183" s="664">
        <v>12.700000000000001</v>
      </c>
      <c r="O183" s="664">
        <v>7306.31</v>
      </c>
      <c r="P183" s="677">
        <v>0.5060945579480004</v>
      </c>
      <c r="Q183" s="665">
        <v>575.29999999999995</v>
      </c>
    </row>
    <row r="184" spans="1:17" ht="14.4" customHeight="1" x14ac:dyDescent="0.3">
      <c r="A184" s="660" t="s">
        <v>579</v>
      </c>
      <c r="B184" s="661" t="s">
        <v>6373</v>
      </c>
      <c r="C184" s="661" t="s">
        <v>6374</v>
      </c>
      <c r="D184" s="661" t="s">
        <v>6407</v>
      </c>
      <c r="E184" s="661" t="s">
        <v>2127</v>
      </c>
      <c r="F184" s="664"/>
      <c r="G184" s="664"/>
      <c r="H184" s="664"/>
      <c r="I184" s="664"/>
      <c r="J184" s="664"/>
      <c r="K184" s="664"/>
      <c r="L184" s="664"/>
      <c r="M184" s="664"/>
      <c r="N184" s="664">
        <v>10</v>
      </c>
      <c r="O184" s="664">
        <v>807.3</v>
      </c>
      <c r="P184" s="677"/>
      <c r="Q184" s="665">
        <v>80.72999999999999</v>
      </c>
    </row>
    <row r="185" spans="1:17" ht="14.4" customHeight="1" x14ac:dyDescent="0.3">
      <c r="A185" s="660" t="s">
        <v>579</v>
      </c>
      <c r="B185" s="661" t="s">
        <v>6373</v>
      </c>
      <c r="C185" s="661" t="s">
        <v>6374</v>
      </c>
      <c r="D185" s="661" t="s">
        <v>6408</v>
      </c>
      <c r="E185" s="661" t="s">
        <v>6409</v>
      </c>
      <c r="F185" s="664">
        <v>40.299999999999997</v>
      </c>
      <c r="G185" s="664">
        <v>6292.1900000000005</v>
      </c>
      <c r="H185" s="664">
        <v>1</v>
      </c>
      <c r="I185" s="664">
        <v>156.13374689826304</v>
      </c>
      <c r="J185" s="664">
        <v>22.2</v>
      </c>
      <c r="K185" s="664">
        <v>4346.24</v>
      </c>
      <c r="L185" s="664">
        <v>0.69073565801414127</v>
      </c>
      <c r="M185" s="664">
        <v>195.77657657657656</v>
      </c>
      <c r="N185" s="664">
        <v>15.3</v>
      </c>
      <c r="O185" s="664">
        <v>4321.74</v>
      </c>
      <c r="P185" s="677">
        <v>0.68684194215368566</v>
      </c>
      <c r="Q185" s="665">
        <v>282.46666666666664</v>
      </c>
    </row>
    <row r="186" spans="1:17" ht="14.4" customHeight="1" x14ac:dyDescent="0.3">
      <c r="A186" s="660" t="s">
        <v>579</v>
      </c>
      <c r="B186" s="661" t="s">
        <v>6373</v>
      </c>
      <c r="C186" s="661" t="s">
        <v>6374</v>
      </c>
      <c r="D186" s="661" t="s">
        <v>6410</v>
      </c>
      <c r="E186" s="661" t="s">
        <v>3001</v>
      </c>
      <c r="F186" s="664">
        <v>46.1</v>
      </c>
      <c r="G186" s="664">
        <v>22266.190000000002</v>
      </c>
      <c r="H186" s="664">
        <v>1</v>
      </c>
      <c r="I186" s="664">
        <v>482.99761388286339</v>
      </c>
      <c r="J186" s="664">
        <v>65.5</v>
      </c>
      <c r="K186" s="664">
        <v>24853.51</v>
      </c>
      <c r="L186" s="664">
        <v>1.1161994934921509</v>
      </c>
      <c r="M186" s="664">
        <v>379.44290076335875</v>
      </c>
      <c r="N186" s="664">
        <v>97.2</v>
      </c>
      <c r="O186" s="664">
        <v>36911.699999999997</v>
      </c>
      <c r="P186" s="677">
        <v>1.6577465655327648</v>
      </c>
      <c r="Q186" s="665">
        <v>379.74999999999994</v>
      </c>
    </row>
    <row r="187" spans="1:17" ht="14.4" customHeight="1" x14ac:dyDescent="0.3">
      <c r="A187" s="660" t="s">
        <v>579</v>
      </c>
      <c r="B187" s="661" t="s">
        <v>6373</v>
      </c>
      <c r="C187" s="661" t="s">
        <v>6374</v>
      </c>
      <c r="D187" s="661" t="s">
        <v>6411</v>
      </c>
      <c r="E187" s="661" t="s">
        <v>6412</v>
      </c>
      <c r="F187" s="664">
        <v>3</v>
      </c>
      <c r="G187" s="664">
        <v>17307.54</v>
      </c>
      <c r="H187" s="664">
        <v>1</v>
      </c>
      <c r="I187" s="664">
        <v>5769.18</v>
      </c>
      <c r="J187" s="664">
        <v>1</v>
      </c>
      <c r="K187" s="664">
        <v>6257.79</v>
      </c>
      <c r="L187" s="664">
        <v>0.36156438176655953</v>
      </c>
      <c r="M187" s="664">
        <v>6257.79</v>
      </c>
      <c r="N187" s="664"/>
      <c r="O187" s="664"/>
      <c r="P187" s="677"/>
      <c r="Q187" s="665"/>
    </row>
    <row r="188" spans="1:17" ht="14.4" customHeight="1" x14ac:dyDescent="0.3">
      <c r="A188" s="660" t="s">
        <v>579</v>
      </c>
      <c r="B188" s="661" t="s">
        <v>6373</v>
      </c>
      <c r="C188" s="661" t="s">
        <v>6374</v>
      </c>
      <c r="D188" s="661" t="s">
        <v>6413</v>
      </c>
      <c r="E188" s="661" t="s">
        <v>6414</v>
      </c>
      <c r="F188" s="664">
        <v>24</v>
      </c>
      <c r="G188" s="664">
        <v>1505.04</v>
      </c>
      <c r="H188" s="664">
        <v>1</v>
      </c>
      <c r="I188" s="664">
        <v>62.71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579</v>
      </c>
      <c r="B189" s="661" t="s">
        <v>6373</v>
      </c>
      <c r="C189" s="661" t="s">
        <v>6374</v>
      </c>
      <c r="D189" s="661" t="s">
        <v>6415</v>
      </c>
      <c r="E189" s="661" t="s">
        <v>6416</v>
      </c>
      <c r="F189" s="664">
        <v>33</v>
      </c>
      <c r="G189" s="664">
        <v>2759.13</v>
      </c>
      <c r="H189" s="664">
        <v>1</v>
      </c>
      <c r="I189" s="664">
        <v>83.61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579</v>
      </c>
      <c r="B190" s="661" t="s">
        <v>6373</v>
      </c>
      <c r="C190" s="661" t="s">
        <v>6374</v>
      </c>
      <c r="D190" s="661" t="s">
        <v>6417</v>
      </c>
      <c r="E190" s="661" t="s">
        <v>3009</v>
      </c>
      <c r="F190" s="664">
        <v>49</v>
      </c>
      <c r="G190" s="664">
        <v>2006.5500000000002</v>
      </c>
      <c r="H190" s="664">
        <v>1</v>
      </c>
      <c r="I190" s="664">
        <v>40.950000000000003</v>
      </c>
      <c r="J190" s="664">
        <v>1</v>
      </c>
      <c r="K190" s="664">
        <v>40.950000000000003</v>
      </c>
      <c r="L190" s="664">
        <v>2.0408163265306121E-2</v>
      </c>
      <c r="M190" s="664">
        <v>40.950000000000003</v>
      </c>
      <c r="N190" s="664">
        <v>78</v>
      </c>
      <c r="O190" s="664">
        <v>4828.68</v>
      </c>
      <c r="P190" s="677">
        <v>2.4064588472751738</v>
      </c>
      <c r="Q190" s="665">
        <v>61.906153846153849</v>
      </c>
    </row>
    <row r="191" spans="1:17" ht="14.4" customHeight="1" x14ac:dyDescent="0.3">
      <c r="A191" s="660" t="s">
        <v>579</v>
      </c>
      <c r="B191" s="661" t="s">
        <v>6373</v>
      </c>
      <c r="C191" s="661" t="s">
        <v>6374</v>
      </c>
      <c r="D191" s="661" t="s">
        <v>6418</v>
      </c>
      <c r="E191" s="661" t="s">
        <v>6419</v>
      </c>
      <c r="F191" s="664">
        <v>0</v>
      </c>
      <c r="G191" s="664">
        <v>0</v>
      </c>
      <c r="H191" s="664"/>
      <c r="I191" s="664"/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579</v>
      </c>
      <c r="B192" s="661" t="s">
        <v>6373</v>
      </c>
      <c r="C192" s="661" t="s">
        <v>6374</v>
      </c>
      <c r="D192" s="661" t="s">
        <v>6420</v>
      </c>
      <c r="E192" s="661" t="s">
        <v>6421</v>
      </c>
      <c r="F192" s="664">
        <v>5</v>
      </c>
      <c r="G192" s="664">
        <v>336.75</v>
      </c>
      <c r="H192" s="664">
        <v>1</v>
      </c>
      <c r="I192" s="664">
        <v>67.349999999999994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579</v>
      </c>
      <c r="B193" s="661" t="s">
        <v>6373</v>
      </c>
      <c r="C193" s="661" t="s">
        <v>6374</v>
      </c>
      <c r="D193" s="661" t="s">
        <v>6422</v>
      </c>
      <c r="E193" s="661" t="s">
        <v>6423</v>
      </c>
      <c r="F193" s="664">
        <v>1.9</v>
      </c>
      <c r="G193" s="664">
        <v>7459.21</v>
      </c>
      <c r="H193" s="664">
        <v>1</v>
      </c>
      <c r="I193" s="664">
        <v>3925.9</v>
      </c>
      <c r="J193" s="664">
        <v>6.4</v>
      </c>
      <c r="K193" s="664">
        <v>25125.79</v>
      </c>
      <c r="L193" s="664">
        <v>3.3684250745052089</v>
      </c>
      <c r="M193" s="664">
        <v>3925.9046874999999</v>
      </c>
      <c r="N193" s="664">
        <v>12.6</v>
      </c>
      <c r="O193" s="664">
        <v>49466.34</v>
      </c>
      <c r="P193" s="677">
        <v>6.6315789473684204</v>
      </c>
      <c r="Q193" s="665">
        <v>3925.8999999999996</v>
      </c>
    </row>
    <row r="194" spans="1:17" ht="14.4" customHeight="1" x14ac:dyDescent="0.3">
      <c r="A194" s="660" t="s">
        <v>579</v>
      </c>
      <c r="B194" s="661" t="s">
        <v>6373</v>
      </c>
      <c r="C194" s="661" t="s">
        <v>6374</v>
      </c>
      <c r="D194" s="661" t="s">
        <v>6424</v>
      </c>
      <c r="E194" s="661" t="s">
        <v>6425</v>
      </c>
      <c r="F194" s="664">
        <v>1.4</v>
      </c>
      <c r="G194" s="664">
        <v>4327.54</v>
      </c>
      <c r="H194" s="664">
        <v>1</v>
      </c>
      <c r="I194" s="664">
        <v>3091.1000000000004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579</v>
      </c>
      <c r="B195" s="661" t="s">
        <v>6373</v>
      </c>
      <c r="C195" s="661" t="s">
        <v>6374</v>
      </c>
      <c r="D195" s="661" t="s">
        <v>6426</v>
      </c>
      <c r="E195" s="661" t="s">
        <v>6427</v>
      </c>
      <c r="F195" s="664"/>
      <c r="G195" s="664"/>
      <c r="H195" s="664"/>
      <c r="I195" s="664"/>
      <c r="J195" s="664">
        <v>6</v>
      </c>
      <c r="K195" s="664">
        <v>1623.24</v>
      </c>
      <c r="L195" s="664"/>
      <c r="M195" s="664">
        <v>270.54000000000002</v>
      </c>
      <c r="N195" s="664"/>
      <c r="O195" s="664"/>
      <c r="P195" s="677"/>
      <c r="Q195" s="665"/>
    </row>
    <row r="196" spans="1:17" ht="14.4" customHeight="1" x14ac:dyDescent="0.3">
      <c r="A196" s="660" t="s">
        <v>579</v>
      </c>
      <c r="B196" s="661" t="s">
        <v>6373</v>
      </c>
      <c r="C196" s="661" t="s">
        <v>6374</v>
      </c>
      <c r="D196" s="661" t="s">
        <v>6428</v>
      </c>
      <c r="E196" s="661" t="s">
        <v>2086</v>
      </c>
      <c r="F196" s="664">
        <v>25</v>
      </c>
      <c r="G196" s="664">
        <v>2864.5</v>
      </c>
      <c r="H196" s="664">
        <v>1</v>
      </c>
      <c r="I196" s="664">
        <v>114.58</v>
      </c>
      <c r="J196" s="664">
        <v>11</v>
      </c>
      <c r="K196" s="664">
        <v>1260.3800000000001</v>
      </c>
      <c r="L196" s="664">
        <v>0.44000000000000006</v>
      </c>
      <c r="M196" s="664">
        <v>114.58000000000001</v>
      </c>
      <c r="N196" s="664">
        <v>35</v>
      </c>
      <c r="O196" s="664">
        <v>4010.3</v>
      </c>
      <c r="P196" s="677">
        <v>1.4000000000000001</v>
      </c>
      <c r="Q196" s="665">
        <v>114.58</v>
      </c>
    </row>
    <row r="197" spans="1:17" ht="14.4" customHeight="1" x14ac:dyDescent="0.3">
      <c r="A197" s="660" t="s">
        <v>579</v>
      </c>
      <c r="B197" s="661" t="s">
        <v>6373</v>
      </c>
      <c r="C197" s="661" t="s">
        <v>6374</v>
      </c>
      <c r="D197" s="661" t="s">
        <v>6429</v>
      </c>
      <c r="E197" s="661" t="s">
        <v>6430</v>
      </c>
      <c r="F197" s="664">
        <v>53</v>
      </c>
      <c r="G197" s="664">
        <v>29909.14</v>
      </c>
      <c r="H197" s="664">
        <v>1</v>
      </c>
      <c r="I197" s="664">
        <v>564.32339622641507</v>
      </c>
      <c r="J197" s="664">
        <v>46.5</v>
      </c>
      <c r="K197" s="664">
        <v>10655.94</v>
      </c>
      <c r="L197" s="664">
        <v>0.35627704440849856</v>
      </c>
      <c r="M197" s="664">
        <v>229.16000000000003</v>
      </c>
      <c r="N197" s="664">
        <v>20</v>
      </c>
      <c r="O197" s="664">
        <v>4583.2</v>
      </c>
      <c r="P197" s="677">
        <v>0.15323743845526819</v>
      </c>
      <c r="Q197" s="665">
        <v>229.16</v>
      </c>
    </row>
    <row r="198" spans="1:17" ht="14.4" customHeight="1" x14ac:dyDescent="0.3">
      <c r="A198" s="660" t="s">
        <v>579</v>
      </c>
      <c r="B198" s="661" t="s">
        <v>6373</v>
      </c>
      <c r="C198" s="661" t="s">
        <v>6374</v>
      </c>
      <c r="D198" s="661" t="s">
        <v>6431</v>
      </c>
      <c r="E198" s="661" t="s">
        <v>6432</v>
      </c>
      <c r="F198" s="664">
        <v>4</v>
      </c>
      <c r="G198" s="664">
        <v>14020.4</v>
      </c>
      <c r="H198" s="664">
        <v>1</v>
      </c>
      <c r="I198" s="664">
        <v>3505.1</v>
      </c>
      <c r="J198" s="664">
        <v>4</v>
      </c>
      <c r="K198" s="664">
        <v>14143.36</v>
      </c>
      <c r="L198" s="664">
        <v>1.0087700778865083</v>
      </c>
      <c r="M198" s="664">
        <v>3535.84</v>
      </c>
      <c r="N198" s="664"/>
      <c r="O198" s="664"/>
      <c r="P198" s="677"/>
      <c r="Q198" s="665"/>
    </row>
    <row r="199" spans="1:17" ht="14.4" customHeight="1" x14ac:dyDescent="0.3">
      <c r="A199" s="660" t="s">
        <v>579</v>
      </c>
      <c r="B199" s="661" t="s">
        <v>6373</v>
      </c>
      <c r="C199" s="661" t="s">
        <v>6374</v>
      </c>
      <c r="D199" s="661" t="s">
        <v>6433</v>
      </c>
      <c r="E199" s="661" t="s">
        <v>6434</v>
      </c>
      <c r="F199" s="664"/>
      <c r="G199" s="664"/>
      <c r="H199" s="664"/>
      <c r="I199" s="664"/>
      <c r="J199" s="664"/>
      <c r="K199" s="664"/>
      <c r="L199" s="664"/>
      <c r="M199" s="664"/>
      <c r="N199" s="664">
        <v>2</v>
      </c>
      <c r="O199" s="664">
        <v>434.02</v>
      </c>
      <c r="P199" s="677"/>
      <c r="Q199" s="665">
        <v>217.01</v>
      </c>
    </row>
    <row r="200" spans="1:17" ht="14.4" customHeight="1" x14ac:dyDescent="0.3">
      <c r="A200" s="660" t="s">
        <v>579</v>
      </c>
      <c r="B200" s="661" t="s">
        <v>6373</v>
      </c>
      <c r="C200" s="661" t="s">
        <v>6374</v>
      </c>
      <c r="D200" s="661" t="s">
        <v>6435</v>
      </c>
      <c r="E200" s="661" t="s">
        <v>6436</v>
      </c>
      <c r="F200" s="664">
        <v>12</v>
      </c>
      <c r="G200" s="664">
        <v>880.68</v>
      </c>
      <c r="H200" s="664">
        <v>1</v>
      </c>
      <c r="I200" s="664">
        <v>73.39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579</v>
      </c>
      <c r="B201" s="661" t="s">
        <v>6373</v>
      </c>
      <c r="C201" s="661" t="s">
        <v>6374</v>
      </c>
      <c r="D201" s="661" t="s">
        <v>6437</v>
      </c>
      <c r="E201" s="661" t="s">
        <v>1994</v>
      </c>
      <c r="F201" s="664">
        <v>10.9</v>
      </c>
      <c r="G201" s="664">
        <v>1018.2499999999999</v>
      </c>
      <c r="H201" s="664">
        <v>1</v>
      </c>
      <c r="I201" s="664">
        <v>93.417431192660544</v>
      </c>
      <c r="J201" s="664">
        <v>17.100000000000001</v>
      </c>
      <c r="K201" s="664">
        <v>1657.59</v>
      </c>
      <c r="L201" s="664">
        <v>1.6278811686717409</v>
      </c>
      <c r="M201" s="664">
        <v>96.935087719298238</v>
      </c>
      <c r="N201" s="664">
        <v>8.4</v>
      </c>
      <c r="O201" s="664">
        <v>814.47</v>
      </c>
      <c r="P201" s="677">
        <v>0.79987232997790336</v>
      </c>
      <c r="Q201" s="665">
        <v>96.960714285714289</v>
      </c>
    </row>
    <row r="202" spans="1:17" ht="14.4" customHeight="1" x14ac:dyDescent="0.3">
      <c r="A202" s="660" t="s">
        <v>579</v>
      </c>
      <c r="B202" s="661" t="s">
        <v>6373</v>
      </c>
      <c r="C202" s="661" t="s">
        <v>6374</v>
      </c>
      <c r="D202" s="661" t="s">
        <v>6438</v>
      </c>
      <c r="E202" s="661" t="s">
        <v>6153</v>
      </c>
      <c r="F202" s="664">
        <v>5.99</v>
      </c>
      <c r="G202" s="664">
        <v>4041.74</v>
      </c>
      <c r="H202" s="664">
        <v>1</v>
      </c>
      <c r="I202" s="664">
        <v>674.74791318864766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579</v>
      </c>
      <c r="B203" s="661" t="s">
        <v>6373</v>
      </c>
      <c r="C203" s="661" t="s">
        <v>6374</v>
      </c>
      <c r="D203" s="661" t="s">
        <v>6438</v>
      </c>
      <c r="E203" s="661" t="s">
        <v>2133</v>
      </c>
      <c r="F203" s="664">
        <v>9.66</v>
      </c>
      <c r="G203" s="664">
        <v>6061.84</v>
      </c>
      <c r="H203" s="664">
        <v>1</v>
      </c>
      <c r="I203" s="664">
        <v>627.5196687370601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579</v>
      </c>
      <c r="B204" s="661" t="s">
        <v>6373</v>
      </c>
      <c r="C204" s="661" t="s">
        <v>6374</v>
      </c>
      <c r="D204" s="661" t="s">
        <v>6439</v>
      </c>
      <c r="E204" s="661" t="s">
        <v>6440</v>
      </c>
      <c r="F204" s="664">
        <v>2</v>
      </c>
      <c r="G204" s="664">
        <v>2647.05</v>
      </c>
      <c r="H204" s="664">
        <v>1</v>
      </c>
      <c r="I204" s="664">
        <v>1323.5250000000001</v>
      </c>
      <c r="J204" s="664">
        <v>2</v>
      </c>
      <c r="K204" s="664">
        <v>2691.76</v>
      </c>
      <c r="L204" s="664">
        <v>1.0168905007461135</v>
      </c>
      <c r="M204" s="664">
        <v>1345.88</v>
      </c>
      <c r="N204" s="664">
        <v>5</v>
      </c>
      <c r="O204" s="664">
        <v>6729.4000000000005</v>
      </c>
      <c r="P204" s="677">
        <v>2.5422262518652841</v>
      </c>
      <c r="Q204" s="665">
        <v>1345.88</v>
      </c>
    </row>
    <row r="205" spans="1:17" ht="14.4" customHeight="1" x14ac:dyDescent="0.3">
      <c r="A205" s="660" t="s">
        <v>579</v>
      </c>
      <c r="B205" s="661" t="s">
        <v>6373</v>
      </c>
      <c r="C205" s="661" t="s">
        <v>6374</v>
      </c>
      <c r="D205" s="661" t="s">
        <v>6441</v>
      </c>
      <c r="E205" s="661" t="s">
        <v>2060</v>
      </c>
      <c r="F205" s="664">
        <v>2.6</v>
      </c>
      <c r="G205" s="664">
        <v>5612.4</v>
      </c>
      <c r="H205" s="664">
        <v>1</v>
      </c>
      <c r="I205" s="664">
        <v>2158.6153846153843</v>
      </c>
      <c r="J205" s="664">
        <v>1.4</v>
      </c>
      <c r="K205" s="664">
        <v>3022.06</v>
      </c>
      <c r="L205" s="664">
        <v>0.53846126434324004</v>
      </c>
      <c r="M205" s="664">
        <v>2158.6142857142859</v>
      </c>
      <c r="N205" s="664"/>
      <c r="O205" s="664"/>
      <c r="P205" s="677"/>
      <c r="Q205" s="665"/>
    </row>
    <row r="206" spans="1:17" ht="14.4" customHeight="1" x14ac:dyDescent="0.3">
      <c r="A206" s="660" t="s">
        <v>579</v>
      </c>
      <c r="B206" s="661" t="s">
        <v>6373</v>
      </c>
      <c r="C206" s="661" t="s">
        <v>6374</v>
      </c>
      <c r="D206" s="661" t="s">
        <v>6442</v>
      </c>
      <c r="E206" s="661" t="s">
        <v>2696</v>
      </c>
      <c r="F206" s="664">
        <v>0.5</v>
      </c>
      <c r="G206" s="664">
        <v>403.4</v>
      </c>
      <c r="H206" s="664">
        <v>1</v>
      </c>
      <c r="I206" s="664">
        <v>806.8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579</v>
      </c>
      <c r="B207" s="661" t="s">
        <v>6373</v>
      </c>
      <c r="C207" s="661" t="s">
        <v>6374</v>
      </c>
      <c r="D207" s="661" t="s">
        <v>6443</v>
      </c>
      <c r="E207" s="661" t="s">
        <v>2716</v>
      </c>
      <c r="F207" s="664"/>
      <c r="G207" s="664"/>
      <c r="H207" s="664"/>
      <c r="I207" s="664"/>
      <c r="J207" s="664"/>
      <c r="K207" s="664"/>
      <c r="L207" s="664"/>
      <c r="M207" s="664"/>
      <c r="N207" s="664">
        <v>4</v>
      </c>
      <c r="O207" s="664">
        <v>386.76</v>
      </c>
      <c r="P207" s="677"/>
      <c r="Q207" s="665">
        <v>96.69</v>
      </c>
    </row>
    <row r="208" spans="1:17" ht="14.4" customHeight="1" x14ac:dyDescent="0.3">
      <c r="A208" s="660" t="s">
        <v>579</v>
      </c>
      <c r="B208" s="661" t="s">
        <v>6373</v>
      </c>
      <c r="C208" s="661" t="s">
        <v>6374</v>
      </c>
      <c r="D208" s="661" t="s">
        <v>6444</v>
      </c>
      <c r="E208" s="661" t="s">
        <v>6445</v>
      </c>
      <c r="F208" s="664"/>
      <c r="G208" s="664"/>
      <c r="H208" s="664"/>
      <c r="I208" s="664"/>
      <c r="J208" s="664"/>
      <c r="K208" s="664"/>
      <c r="L208" s="664"/>
      <c r="M208" s="664"/>
      <c r="N208" s="664">
        <v>0.1</v>
      </c>
      <c r="O208" s="664">
        <v>165.15</v>
      </c>
      <c r="P208" s="677"/>
      <c r="Q208" s="665">
        <v>1651.5</v>
      </c>
    </row>
    <row r="209" spans="1:17" ht="14.4" customHeight="1" x14ac:dyDescent="0.3">
      <c r="A209" s="660" t="s">
        <v>579</v>
      </c>
      <c r="B209" s="661" t="s">
        <v>6373</v>
      </c>
      <c r="C209" s="661" t="s">
        <v>6374</v>
      </c>
      <c r="D209" s="661" t="s">
        <v>6446</v>
      </c>
      <c r="E209" s="661" t="s">
        <v>6389</v>
      </c>
      <c r="F209" s="664"/>
      <c r="G209" s="664"/>
      <c r="H209" s="664"/>
      <c r="I209" s="664"/>
      <c r="J209" s="664"/>
      <c r="K209" s="664"/>
      <c r="L209" s="664"/>
      <c r="M209" s="664"/>
      <c r="N209" s="664">
        <v>0.8</v>
      </c>
      <c r="O209" s="664">
        <v>1726.89</v>
      </c>
      <c r="P209" s="677"/>
      <c r="Q209" s="665">
        <v>2158.6125000000002</v>
      </c>
    </row>
    <row r="210" spans="1:17" ht="14.4" customHeight="1" x14ac:dyDescent="0.3">
      <c r="A210" s="660" t="s">
        <v>579</v>
      </c>
      <c r="B210" s="661" t="s">
        <v>6373</v>
      </c>
      <c r="C210" s="661" t="s">
        <v>6374</v>
      </c>
      <c r="D210" s="661" t="s">
        <v>6447</v>
      </c>
      <c r="E210" s="661" t="s">
        <v>6448</v>
      </c>
      <c r="F210" s="664">
        <v>12</v>
      </c>
      <c r="G210" s="664">
        <v>1374.96</v>
      </c>
      <c r="H210" s="664">
        <v>1</v>
      </c>
      <c r="I210" s="664">
        <v>114.58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579</v>
      </c>
      <c r="B211" s="661" t="s">
        <v>6373</v>
      </c>
      <c r="C211" s="661" t="s">
        <v>6374</v>
      </c>
      <c r="D211" s="661" t="s">
        <v>6449</v>
      </c>
      <c r="E211" s="661" t="s">
        <v>2045</v>
      </c>
      <c r="F211" s="664">
        <v>0.6</v>
      </c>
      <c r="G211" s="664">
        <v>689.97</v>
      </c>
      <c r="H211" s="664">
        <v>1</v>
      </c>
      <c r="I211" s="664">
        <v>1149.95</v>
      </c>
      <c r="J211" s="664">
        <v>0.2</v>
      </c>
      <c r="K211" s="664">
        <v>229.99</v>
      </c>
      <c r="L211" s="664">
        <v>0.33333333333333331</v>
      </c>
      <c r="M211" s="664">
        <v>1149.95</v>
      </c>
      <c r="N211" s="664">
        <v>4.5</v>
      </c>
      <c r="O211" s="664">
        <v>3632.6800000000003</v>
      </c>
      <c r="P211" s="677">
        <v>5.2649825354725568</v>
      </c>
      <c r="Q211" s="665">
        <v>807.26222222222225</v>
      </c>
    </row>
    <row r="212" spans="1:17" ht="14.4" customHeight="1" x14ac:dyDescent="0.3">
      <c r="A212" s="660" t="s">
        <v>579</v>
      </c>
      <c r="B212" s="661" t="s">
        <v>6373</v>
      </c>
      <c r="C212" s="661" t="s">
        <v>6374</v>
      </c>
      <c r="D212" s="661" t="s">
        <v>6450</v>
      </c>
      <c r="E212" s="661" t="s">
        <v>6451</v>
      </c>
      <c r="F212" s="664"/>
      <c r="G212" s="664"/>
      <c r="H212" s="664"/>
      <c r="I212" s="664"/>
      <c r="J212" s="664">
        <v>0.7</v>
      </c>
      <c r="K212" s="664">
        <v>438.97</v>
      </c>
      <c r="L212" s="664"/>
      <c r="M212" s="664">
        <v>627.1</v>
      </c>
      <c r="N212" s="664"/>
      <c r="O212" s="664"/>
      <c r="P212" s="677"/>
      <c r="Q212" s="665"/>
    </row>
    <row r="213" spans="1:17" ht="14.4" customHeight="1" x14ac:dyDescent="0.3">
      <c r="A213" s="660" t="s">
        <v>579</v>
      </c>
      <c r="B213" s="661" t="s">
        <v>6373</v>
      </c>
      <c r="C213" s="661" t="s">
        <v>6374</v>
      </c>
      <c r="D213" s="661" t="s">
        <v>6452</v>
      </c>
      <c r="E213" s="661" t="s">
        <v>6453</v>
      </c>
      <c r="F213" s="664"/>
      <c r="G213" s="664"/>
      <c r="H213" s="664"/>
      <c r="I213" s="664"/>
      <c r="J213" s="664">
        <v>0.2</v>
      </c>
      <c r="K213" s="664">
        <v>170.93</v>
      </c>
      <c r="L213" s="664"/>
      <c r="M213" s="664">
        <v>854.65</v>
      </c>
      <c r="N213" s="664"/>
      <c r="O213" s="664"/>
      <c r="P213" s="677"/>
      <c r="Q213" s="665"/>
    </row>
    <row r="214" spans="1:17" ht="14.4" customHeight="1" x14ac:dyDescent="0.3">
      <c r="A214" s="660" t="s">
        <v>579</v>
      </c>
      <c r="B214" s="661" t="s">
        <v>6373</v>
      </c>
      <c r="C214" s="661" t="s">
        <v>6374</v>
      </c>
      <c r="D214" s="661" t="s">
        <v>6454</v>
      </c>
      <c r="E214" s="661" t="s">
        <v>6455</v>
      </c>
      <c r="F214" s="664"/>
      <c r="G214" s="664"/>
      <c r="H214" s="664"/>
      <c r="I214" s="664"/>
      <c r="J214" s="664">
        <v>3.3200000000000003</v>
      </c>
      <c r="K214" s="664">
        <v>12045.12</v>
      </c>
      <c r="L214" s="664"/>
      <c r="M214" s="664">
        <v>3628.0481927710844</v>
      </c>
      <c r="N214" s="664">
        <v>7.1899999999999995</v>
      </c>
      <c r="O214" s="664">
        <v>26085.55</v>
      </c>
      <c r="P214" s="677"/>
      <c r="Q214" s="665">
        <v>3628.0319888734357</v>
      </c>
    </row>
    <row r="215" spans="1:17" ht="14.4" customHeight="1" x14ac:dyDescent="0.3">
      <c r="A215" s="660" t="s">
        <v>579</v>
      </c>
      <c r="B215" s="661" t="s">
        <v>6373</v>
      </c>
      <c r="C215" s="661" t="s">
        <v>6374</v>
      </c>
      <c r="D215" s="661" t="s">
        <v>2748</v>
      </c>
      <c r="E215" s="661" t="s">
        <v>6456</v>
      </c>
      <c r="F215" s="664"/>
      <c r="G215" s="664"/>
      <c r="H215" s="664"/>
      <c r="I215" s="664"/>
      <c r="J215" s="664"/>
      <c r="K215" s="664"/>
      <c r="L215" s="664"/>
      <c r="M215" s="664"/>
      <c r="N215" s="664">
        <v>1</v>
      </c>
      <c r="O215" s="664">
        <v>3503.39</v>
      </c>
      <c r="P215" s="677"/>
      <c r="Q215" s="665">
        <v>3503.39</v>
      </c>
    </row>
    <row r="216" spans="1:17" ht="14.4" customHeight="1" x14ac:dyDescent="0.3">
      <c r="A216" s="660" t="s">
        <v>579</v>
      </c>
      <c r="B216" s="661" t="s">
        <v>6373</v>
      </c>
      <c r="C216" s="661" t="s">
        <v>6374</v>
      </c>
      <c r="D216" s="661" t="s">
        <v>6457</v>
      </c>
      <c r="E216" s="661" t="s">
        <v>6458</v>
      </c>
      <c r="F216" s="664">
        <v>24</v>
      </c>
      <c r="G216" s="664">
        <v>1191.5999999999999</v>
      </c>
      <c r="H216" s="664">
        <v>1</v>
      </c>
      <c r="I216" s="664">
        <v>49.65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579</v>
      </c>
      <c r="B217" s="661" t="s">
        <v>6373</v>
      </c>
      <c r="C217" s="661" t="s">
        <v>6374</v>
      </c>
      <c r="D217" s="661" t="s">
        <v>6459</v>
      </c>
      <c r="E217" s="661" t="s">
        <v>2079</v>
      </c>
      <c r="F217" s="664"/>
      <c r="G217" s="664"/>
      <c r="H217" s="664"/>
      <c r="I217" s="664"/>
      <c r="J217" s="664"/>
      <c r="K217" s="664"/>
      <c r="L217" s="664"/>
      <c r="M217" s="664"/>
      <c r="N217" s="664">
        <v>5.0999999999999996</v>
      </c>
      <c r="O217" s="664">
        <v>58586.25</v>
      </c>
      <c r="P217" s="677"/>
      <c r="Q217" s="665">
        <v>11487.5</v>
      </c>
    </row>
    <row r="218" spans="1:17" ht="14.4" customHeight="1" x14ac:dyDescent="0.3">
      <c r="A218" s="660" t="s">
        <v>579</v>
      </c>
      <c r="B218" s="661" t="s">
        <v>6373</v>
      </c>
      <c r="C218" s="661" t="s">
        <v>6374</v>
      </c>
      <c r="D218" s="661" t="s">
        <v>6460</v>
      </c>
      <c r="E218" s="661" t="s">
        <v>2082</v>
      </c>
      <c r="F218" s="664"/>
      <c r="G218" s="664"/>
      <c r="H218" s="664"/>
      <c r="I218" s="664"/>
      <c r="J218" s="664"/>
      <c r="K218" s="664"/>
      <c r="L218" s="664"/>
      <c r="M218" s="664"/>
      <c r="N218" s="664">
        <v>0.7</v>
      </c>
      <c r="O218" s="664">
        <v>397.71</v>
      </c>
      <c r="P218" s="677"/>
      <c r="Q218" s="665">
        <v>568.15714285714284</v>
      </c>
    </row>
    <row r="219" spans="1:17" ht="14.4" customHeight="1" x14ac:dyDescent="0.3">
      <c r="A219" s="660" t="s">
        <v>579</v>
      </c>
      <c r="B219" s="661" t="s">
        <v>6373</v>
      </c>
      <c r="C219" s="661" t="s">
        <v>6374</v>
      </c>
      <c r="D219" s="661" t="s">
        <v>6461</v>
      </c>
      <c r="E219" s="661" t="s">
        <v>6462</v>
      </c>
      <c r="F219" s="664"/>
      <c r="G219" s="664"/>
      <c r="H219" s="664"/>
      <c r="I219" s="664"/>
      <c r="J219" s="664"/>
      <c r="K219" s="664"/>
      <c r="L219" s="664"/>
      <c r="M219" s="664"/>
      <c r="N219" s="664">
        <v>1.1000000000000001</v>
      </c>
      <c r="O219" s="664">
        <v>4318.49</v>
      </c>
      <c r="P219" s="677"/>
      <c r="Q219" s="665">
        <v>3925.8999999999996</v>
      </c>
    </row>
    <row r="220" spans="1:17" ht="14.4" customHeight="1" x14ac:dyDescent="0.3">
      <c r="A220" s="660" t="s">
        <v>579</v>
      </c>
      <c r="B220" s="661" t="s">
        <v>6373</v>
      </c>
      <c r="C220" s="661" t="s">
        <v>6374</v>
      </c>
      <c r="D220" s="661" t="s">
        <v>6463</v>
      </c>
      <c r="E220" s="661" t="s">
        <v>1991</v>
      </c>
      <c r="F220" s="664"/>
      <c r="G220" s="664"/>
      <c r="H220" s="664"/>
      <c r="I220" s="664"/>
      <c r="J220" s="664"/>
      <c r="K220" s="664"/>
      <c r="L220" s="664"/>
      <c r="M220" s="664"/>
      <c r="N220" s="664">
        <v>1.2</v>
      </c>
      <c r="O220" s="664">
        <v>415.8</v>
      </c>
      <c r="P220" s="677"/>
      <c r="Q220" s="665">
        <v>346.5</v>
      </c>
    </row>
    <row r="221" spans="1:17" ht="14.4" customHeight="1" x14ac:dyDescent="0.3">
      <c r="A221" s="660" t="s">
        <v>579</v>
      </c>
      <c r="B221" s="661" t="s">
        <v>6373</v>
      </c>
      <c r="C221" s="661" t="s">
        <v>6464</v>
      </c>
      <c r="D221" s="661" t="s">
        <v>6465</v>
      </c>
      <c r="E221" s="661" t="s">
        <v>6153</v>
      </c>
      <c r="F221" s="664">
        <v>161</v>
      </c>
      <c r="G221" s="664">
        <v>419680.62</v>
      </c>
      <c r="H221" s="664">
        <v>1</v>
      </c>
      <c r="I221" s="664">
        <v>2606.7119254658387</v>
      </c>
      <c r="J221" s="664">
        <v>179</v>
      </c>
      <c r="K221" s="664">
        <v>485556.38999999996</v>
      </c>
      <c r="L221" s="664">
        <v>1.1569664331891236</v>
      </c>
      <c r="M221" s="664">
        <v>2712.6055307262568</v>
      </c>
      <c r="N221" s="664">
        <v>218</v>
      </c>
      <c r="O221" s="664">
        <v>594858.78</v>
      </c>
      <c r="P221" s="677">
        <v>1.4174082663145133</v>
      </c>
      <c r="Q221" s="665">
        <v>2728.71</v>
      </c>
    </row>
    <row r="222" spans="1:17" ht="14.4" customHeight="1" x14ac:dyDescent="0.3">
      <c r="A222" s="660" t="s">
        <v>579</v>
      </c>
      <c r="B222" s="661" t="s">
        <v>6373</v>
      </c>
      <c r="C222" s="661" t="s">
        <v>6464</v>
      </c>
      <c r="D222" s="661" t="s">
        <v>6465</v>
      </c>
      <c r="E222" s="661" t="s">
        <v>6466</v>
      </c>
      <c r="F222" s="664">
        <v>134</v>
      </c>
      <c r="G222" s="664">
        <v>352771.08</v>
      </c>
      <c r="H222" s="664">
        <v>1</v>
      </c>
      <c r="I222" s="664">
        <v>2632.6200000000003</v>
      </c>
      <c r="J222" s="664">
        <v>85</v>
      </c>
      <c r="K222" s="664">
        <v>231940.34999999998</v>
      </c>
      <c r="L222" s="664">
        <v>0.65748119148542439</v>
      </c>
      <c r="M222" s="664">
        <v>2728.7099999999996</v>
      </c>
      <c r="N222" s="664">
        <v>75</v>
      </c>
      <c r="O222" s="664">
        <v>204653.25000000003</v>
      </c>
      <c r="P222" s="677">
        <v>0.58013046307537464</v>
      </c>
      <c r="Q222" s="665">
        <v>2728.7100000000005</v>
      </c>
    </row>
    <row r="223" spans="1:17" ht="14.4" customHeight="1" x14ac:dyDescent="0.3">
      <c r="A223" s="660" t="s">
        <v>579</v>
      </c>
      <c r="B223" s="661" t="s">
        <v>6373</v>
      </c>
      <c r="C223" s="661" t="s">
        <v>6464</v>
      </c>
      <c r="D223" s="661" t="s">
        <v>6467</v>
      </c>
      <c r="E223" s="661" t="s">
        <v>6468</v>
      </c>
      <c r="F223" s="664">
        <v>1</v>
      </c>
      <c r="G223" s="664">
        <v>7778.18</v>
      </c>
      <c r="H223" s="664">
        <v>1</v>
      </c>
      <c r="I223" s="664">
        <v>7778.18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579</v>
      </c>
      <c r="B224" s="661" t="s">
        <v>6373</v>
      </c>
      <c r="C224" s="661" t="s">
        <v>6464</v>
      </c>
      <c r="D224" s="661" t="s">
        <v>6469</v>
      </c>
      <c r="E224" s="661" t="s">
        <v>6153</v>
      </c>
      <c r="F224" s="664">
        <v>1</v>
      </c>
      <c r="G224" s="664">
        <v>9039.01</v>
      </c>
      <c r="H224" s="664">
        <v>1</v>
      </c>
      <c r="I224" s="664">
        <v>9039.01</v>
      </c>
      <c r="J224" s="664">
        <v>2</v>
      </c>
      <c r="K224" s="664">
        <v>19372.2</v>
      </c>
      <c r="L224" s="664">
        <v>2.1431771842270337</v>
      </c>
      <c r="M224" s="664">
        <v>9686.1</v>
      </c>
      <c r="N224" s="664"/>
      <c r="O224" s="664"/>
      <c r="P224" s="677"/>
      <c r="Q224" s="665"/>
    </row>
    <row r="225" spans="1:17" ht="14.4" customHeight="1" x14ac:dyDescent="0.3">
      <c r="A225" s="660" t="s">
        <v>579</v>
      </c>
      <c r="B225" s="661" t="s">
        <v>6373</v>
      </c>
      <c r="C225" s="661" t="s">
        <v>6464</v>
      </c>
      <c r="D225" s="661" t="s">
        <v>6469</v>
      </c>
      <c r="E225" s="661" t="s">
        <v>6470</v>
      </c>
      <c r="F225" s="664">
        <v>3</v>
      </c>
      <c r="G225" s="664">
        <v>27768.03</v>
      </c>
      <c r="H225" s="664">
        <v>1</v>
      </c>
      <c r="I225" s="664">
        <v>9256.01</v>
      </c>
      <c r="J225" s="664">
        <v>2</v>
      </c>
      <c r="K225" s="664">
        <v>19372.2</v>
      </c>
      <c r="L225" s="664">
        <v>0.69764401723852942</v>
      </c>
      <c r="M225" s="664">
        <v>9686.1</v>
      </c>
      <c r="N225" s="664">
        <v>2</v>
      </c>
      <c r="O225" s="664">
        <v>19372.2</v>
      </c>
      <c r="P225" s="677">
        <v>0.69764401723852942</v>
      </c>
      <c r="Q225" s="665">
        <v>9686.1</v>
      </c>
    </row>
    <row r="226" spans="1:17" ht="14.4" customHeight="1" x14ac:dyDescent="0.3">
      <c r="A226" s="660" t="s">
        <v>579</v>
      </c>
      <c r="B226" s="661" t="s">
        <v>6373</v>
      </c>
      <c r="C226" s="661" t="s">
        <v>6464</v>
      </c>
      <c r="D226" s="661" t="s">
        <v>6471</v>
      </c>
      <c r="E226" s="661" t="s">
        <v>6153</v>
      </c>
      <c r="F226" s="664">
        <v>39</v>
      </c>
      <c r="G226" s="664">
        <v>33996.120000000003</v>
      </c>
      <c r="H226" s="664">
        <v>1</v>
      </c>
      <c r="I226" s="664">
        <v>871.69538461538468</v>
      </c>
      <c r="J226" s="664">
        <v>42</v>
      </c>
      <c r="K226" s="664">
        <v>38653.979999999996</v>
      </c>
      <c r="L226" s="664">
        <v>1.1370115177849704</v>
      </c>
      <c r="M226" s="664">
        <v>920.33285714285705</v>
      </c>
      <c r="N226" s="664">
        <v>59</v>
      </c>
      <c r="O226" s="664">
        <v>54608.63</v>
      </c>
      <c r="P226" s="677">
        <v>1.6063194858707404</v>
      </c>
      <c r="Q226" s="665">
        <v>925.56999999999994</v>
      </c>
    </row>
    <row r="227" spans="1:17" ht="14.4" customHeight="1" x14ac:dyDescent="0.3">
      <c r="A227" s="660" t="s">
        <v>579</v>
      </c>
      <c r="B227" s="661" t="s">
        <v>6373</v>
      </c>
      <c r="C227" s="661" t="s">
        <v>6464</v>
      </c>
      <c r="D227" s="661" t="s">
        <v>6471</v>
      </c>
      <c r="E227" s="661" t="s">
        <v>6472</v>
      </c>
      <c r="F227" s="664">
        <v>32</v>
      </c>
      <c r="G227" s="664">
        <v>28445.119999999999</v>
      </c>
      <c r="H227" s="664">
        <v>1</v>
      </c>
      <c r="I227" s="664">
        <v>888.91</v>
      </c>
      <c r="J227" s="664">
        <v>11</v>
      </c>
      <c r="K227" s="664">
        <v>10181.27</v>
      </c>
      <c r="L227" s="664">
        <v>0.35792677267664896</v>
      </c>
      <c r="M227" s="664">
        <v>925.57</v>
      </c>
      <c r="N227" s="664">
        <v>19</v>
      </c>
      <c r="O227" s="664">
        <v>17585.830000000002</v>
      </c>
      <c r="P227" s="677">
        <v>0.61823715280512093</v>
      </c>
      <c r="Q227" s="665">
        <v>925.57</v>
      </c>
    </row>
    <row r="228" spans="1:17" ht="14.4" customHeight="1" x14ac:dyDescent="0.3">
      <c r="A228" s="660" t="s">
        <v>579</v>
      </c>
      <c r="B228" s="661" t="s">
        <v>6373</v>
      </c>
      <c r="C228" s="661" t="s">
        <v>6473</v>
      </c>
      <c r="D228" s="661" t="s">
        <v>6474</v>
      </c>
      <c r="E228" s="661" t="s">
        <v>6475</v>
      </c>
      <c r="F228" s="664"/>
      <c r="G228" s="664"/>
      <c r="H228" s="664"/>
      <c r="I228" s="664"/>
      <c r="J228" s="664"/>
      <c r="K228" s="664"/>
      <c r="L228" s="664"/>
      <c r="M228" s="664"/>
      <c r="N228" s="664">
        <v>5</v>
      </c>
      <c r="O228" s="664">
        <v>11550</v>
      </c>
      <c r="P228" s="677"/>
      <c r="Q228" s="665">
        <v>2310</v>
      </c>
    </row>
    <row r="229" spans="1:17" ht="14.4" customHeight="1" x14ac:dyDescent="0.3">
      <c r="A229" s="660" t="s">
        <v>579</v>
      </c>
      <c r="B229" s="661" t="s">
        <v>6373</v>
      </c>
      <c r="C229" s="661" t="s">
        <v>6473</v>
      </c>
      <c r="D229" s="661" t="s">
        <v>6476</v>
      </c>
      <c r="E229" s="661" t="s">
        <v>6477</v>
      </c>
      <c r="F229" s="664">
        <v>1</v>
      </c>
      <c r="G229" s="664">
        <v>45635</v>
      </c>
      <c r="H229" s="664">
        <v>1</v>
      </c>
      <c r="I229" s="664">
        <v>45635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579</v>
      </c>
      <c r="B230" s="661" t="s">
        <v>6373</v>
      </c>
      <c r="C230" s="661" t="s">
        <v>6473</v>
      </c>
      <c r="D230" s="661" t="s">
        <v>6478</v>
      </c>
      <c r="E230" s="661" t="s">
        <v>6479</v>
      </c>
      <c r="F230" s="664">
        <v>29</v>
      </c>
      <c r="G230" s="664">
        <v>1305622.6299999999</v>
      </c>
      <c r="H230" s="664">
        <v>1</v>
      </c>
      <c r="I230" s="664">
        <v>45021.469999999994</v>
      </c>
      <c r="J230" s="664">
        <v>33</v>
      </c>
      <c r="K230" s="664">
        <v>1485708.5100000002</v>
      </c>
      <c r="L230" s="664">
        <v>1.1379310344827589</v>
      </c>
      <c r="M230" s="664">
        <v>45021.470000000008</v>
      </c>
      <c r="N230" s="664">
        <v>36</v>
      </c>
      <c r="O230" s="664">
        <v>1620772.9200000002</v>
      </c>
      <c r="P230" s="677">
        <v>1.2413793103448278</v>
      </c>
      <c r="Q230" s="665">
        <v>45021.47</v>
      </c>
    </row>
    <row r="231" spans="1:17" ht="14.4" customHeight="1" x14ac:dyDescent="0.3">
      <c r="A231" s="660" t="s">
        <v>579</v>
      </c>
      <c r="B231" s="661" t="s">
        <v>6373</v>
      </c>
      <c r="C231" s="661" t="s">
        <v>6473</v>
      </c>
      <c r="D231" s="661" t="s">
        <v>6480</v>
      </c>
      <c r="E231" s="661" t="s">
        <v>6481</v>
      </c>
      <c r="F231" s="664">
        <v>191</v>
      </c>
      <c r="G231" s="664">
        <v>11269</v>
      </c>
      <c r="H231" s="664">
        <v>1</v>
      </c>
      <c r="I231" s="664">
        <v>59</v>
      </c>
      <c r="J231" s="664">
        <v>211</v>
      </c>
      <c r="K231" s="664">
        <v>17302</v>
      </c>
      <c r="L231" s="664">
        <v>1.5353624988907624</v>
      </c>
      <c r="M231" s="664">
        <v>82</v>
      </c>
      <c r="N231" s="664">
        <v>604</v>
      </c>
      <c r="O231" s="664">
        <v>49528</v>
      </c>
      <c r="P231" s="677">
        <v>4.3950661105688171</v>
      </c>
      <c r="Q231" s="665">
        <v>82</v>
      </c>
    </row>
    <row r="232" spans="1:17" ht="14.4" customHeight="1" x14ac:dyDescent="0.3">
      <c r="A232" s="660" t="s">
        <v>579</v>
      </c>
      <c r="B232" s="661" t="s">
        <v>6373</v>
      </c>
      <c r="C232" s="661" t="s">
        <v>6473</v>
      </c>
      <c r="D232" s="661" t="s">
        <v>6482</v>
      </c>
      <c r="E232" s="661" t="s">
        <v>6483</v>
      </c>
      <c r="F232" s="664">
        <v>23</v>
      </c>
      <c r="G232" s="664">
        <v>1641636.73</v>
      </c>
      <c r="H232" s="664">
        <v>1</v>
      </c>
      <c r="I232" s="664">
        <v>71375.509999999995</v>
      </c>
      <c r="J232" s="664">
        <v>9</v>
      </c>
      <c r="K232" s="664">
        <v>642379.59</v>
      </c>
      <c r="L232" s="664">
        <v>0.39130434782608692</v>
      </c>
      <c r="M232" s="664">
        <v>71375.509999999995</v>
      </c>
      <c r="N232" s="664">
        <v>2</v>
      </c>
      <c r="O232" s="664">
        <v>142751.01999999999</v>
      </c>
      <c r="P232" s="677">
        <v>8.6956521739130432E-2</v>
      </c>
      <c r="Q232" s="665">
        <v>71375.509999999995</v>
      </c>
    </row>
    <row r="233" spans="1:17" ht="14.4" customHeight="1" x14ac:dyDescent="0.3">
      <c r="A233" s="660" t="s">
        <v>579</v>
      </c>
      <c r="B233" s="661" t="s">
        <v>6373</v>
      </c>
      <c r="C233" s="661" t="s">
        <v>6473</v>
      </c>
      <c r="D233" s="661" t="s">
        <v>6484</v>
      </c>
      <c r="E233" s="661" t="s">
        <v>6485</v>
      </c>
      <c r="F233" s="664">
        <v>1</v>
      </c>
      <c r="G233" s="664">
        <v>54904.24</v>
      </c>
      <c r="H233" s="664">
        <v>1</v>
      </c>
      <c r="I233" s="664">
        <v>54904.24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579</v>
      </c>
      <c r="B234" s="661" t="s">
        <v>6373</v>
      </c>
      <c r="C234" s="661" t="s">
        <v>6473</v>
      </c>
      <c r="D234" s="661" t="s">
        <v>6486</v>
      </c>
      <c r="E234" s="661" t="s">
        <v>6487</v>
      </c>
      <c r="F234" s="664">
        <v>1</v>
      </c>
      <c r="G234" s="664">
        <v>44581.25</v>
      </c>
      <c r="H234" s="664">
        <v>1</v>
      </c>
      <c r="I234" s="664">
        <v>44581.25</v>
      </c>
      <c r="J234" s="664">
        <v>3</v>
      </c>
      <c r="K234" s="664">
        <v>133743.75</v>
      </c>
      <c r="L234" s="664">
        <v>3</v>
      </c>
      <c r="M234" s="664">
        <v>44581.25</v>
      </c>
      <c r="N234" s="664">
        <v>2</v>
      </c>
      <c r="O234" s="664">
        <v>89162.5</v>
      </c>
      <c r="P234" s="677">
        <v>2</v>
      </c>
      <c r="Q234" s="665">
        <v>44581.25</v>
      </c>
    </row>
    <row r="235" spans="1:17" ht="14.4" customHeight="1" x14ac:dyDescent="0.3">
      <c r="A235" s="660" t="s">
        <v>579</v>
      </c>
      <c r="B235" s="661" t="s">
        <v>6373</v>
      </c>
      <c r="C235" s="661" t="s">
        <v>6473</v>
      </c>
      <c r="D235" s="661" t="s">
        <v>6488</v>
      </c>
      <c r="E235" s="661" t="s">
        <v>6489</v>
      </c>
      <c r="F235" s="664">
        <v>8</v>
      </c>
      <c r="G235" s="664">
        <v>356650</v>
      </c>
      <c r="H235" s="664">
        <v>1</v>
      </c>
      <c r="I235" s="664">
        <v>44581.25</v>
      </c>
      <c r="J235" s="664">
        <v>2</v>
      </c>
      <c r="K235" s="664">
        <v>89162.5</v>
      </c>
      <c r="L235" s="664">
        <v>0.25</v>
      </c>
      <c r="M235" s="664">
        <v>44581.25</v>
      </c>
      <c r="N235" s="664">
        <v>11</v>
      </c>
      <c r="O235" s="664">
        <v>490393.75</v>
      </c>
      <c r="P235" s="677">
        <v>1.375</v>
      </c>
      <c r="Q235" s="665">
        <v>44581.25</v>
      </c>
    </row>
    <row r="236" spans="1:17" ht="14.4" customHeight="1" x14ac:dyDescent="0.3">
      <c r="A236" s="660" t="s">
        <v>579</v>
      </c>
      <c r="B236" s="661" t="s">
        <v>6373</v>
      </c>
      <c r="C236" s="661" t="s">
        <v>6473</v>
      </c>
      <c r="D236" s="661" t="s">
        <v>6490</v>
      </c>
      <c r="E236" s="661" t="s">
        <v>6491</v>
      </c>
      <c r="F236" s="664">
        <v>3</v>
      </c>
      <c r="G236" s="664">
        <v>388971</v>
      </c>
      <c r="H236" s="664">
        <v>1</v>
      </c>
      <c r="I236" s="664">
        <v>129657</v>
      </c>
      <c r="J236" s="664">
        <v>2</v>
      </c>
      <c r="K236" s="664">
        <v>259314</v>
      </c>
      <c r="L236" s="664">
        <v>0.66666666666666663</v>
      </c>
      <c r="M236" s="664">
        <v>129657</v>
      </c>
      <c r="N236" s="664">
        <v>1</v>
      </c>
      <c r="O236" s="664">
        <v>129657</v>
      </c>
      <c r="P236" s="677">
        <v>0.33333333333333331</v>
      </c>
      <c r="Q236" s="665">
        <v>129657</v>
      </c>
    </row>
    <row r="237" spans="1:17" ht="14.4" customHeight="1" x14ac:dyDescent="0.3">
      <c r="A237" s="660" t="s">
        <v>579</v>
      </c>
      <c r="B237" s="661" t="s">
        <v>6373</v>
      </c>
      <c r="C237" s="661" t="s">
        <v>6473</v>
      </c>
      <c r="D237" s="661" t="s">
        <v>6492</v>
      </c>
      <c r="E237" s="661" t="s">
        <v>6493</v>
      </c>
      <c r="F237" s="664">
        <v>8</v>
      </c>
      <c r="G237" s="664">
        <v>83315.360000000001</v>
      </c>
      <c r="H237" s="664">
        <v>1</v>
      </c>
      <c r="I237" s="664">
        <v>10414.42</v>
      </c>
      <c r="J237" s="664">
        <v>4</v>
      </c>
      <c r="K237" s="664">
        <v>41657.68</v>
      </c>
      <c r="L237" s="664">
        <v>0.5</v>
      </c>
      <c r="M237" s="664">
        <v>10414.42</v>
      </c>
      <c r="N237" s="664">
        <v>4</v>
      </c>
      <c r="O237" s="664">
        <v>41657.68</v>
      </c>
      <c r="P237" s="677">
        <v>0.5</v>
      </c>
      <c r="Q237" s="665">
        <v>10414.42</v>
      </c>
    </row>
    <row r="238" spans="1:17" ht="14.4" customHeight="1" x14ac:dyDescent="0.3">
      <c r="A238" s="660" t="s">
        <v>579</v>
      </c>
      <c r="B238" s="661" t="s">
        <v>6373</v>
      </c>
      <c r="C238" s="661" t="s">
        <v>6473</v>
      </c>
      <c r="D238" s="661" t="s">
        <v>6494</v>
      </c>
      <c r="E238" s="661" t="s">
        <v>6495</v>
      </c>
      <c r="F238" s="664">
        <v>239</v>
      </c>
      <c r="G238" s="664">
        <v>4218828</v>
      </c>
      <c r="H238" s="664">
        <v>1</v>
      </c>
      <c r="I238" s="664">
        <v>17652</v>
      </c>
      <c r="J238" s="664">
        <v>167</v>
      </c>
      <c r="K238" s="664">
        <v>2947884</v>
      </c>
      <c r="L238" s="664">
        <v>0.69874476987447698</v>
      </c>
      <c r="M238" s="664">
        <v>17652</v>
      </c>
      <c r="N238" s="664">
        <v>194</v>
      </c>
      <c r="O238" s="664">
        <v>3424488</v>
      </c>
      <c r="P238" s="677">
        <v>0.81171548117154813</v>
      </c>
      <c r="Q238" s="665">
        <v>17652</v>
      </c>
    </row>
    <row r="239" spans="1:17" ht="14.4" customHeight="1" x14ac:dyDescent="0.3">
      <c r="A239" s="660" t="s">
        <v>579</v>
      </c>
      <c r="B239" s="661" t="s">
        <v>6373</v>
      </c>
      <c r="C239" s="661" t="s">
        <v>6473</v>
      </c>
      <c r="D239" s="661" t="s">
        <v>6496</v>
      </c>
      <c r="E239" s="661" t="s">
        <v>6497</v>
      </c>
      <c r="F239" s="664">
        <v>239</v>
      </c>
      <c r="G239" s="664">
        <v>1597715</v>
      </c>
      <c r="H239" s="664">
        <v>1</v>
      </c>
      <c r="I239" s="664">
        <v>6685</v>
      </c>
      <c r="J239" s="664">
        <v>167</v>
      </c>
      <c r="K239" s="664">
        <v>1116395</v>
      </c>
      <c r="L239" s="664">
        <v>0.69874476987447698</v>
      </c>
      <c r="M239" s="664">
        <v>6685</v>
      </c>
      <c r="N239" s="664">
        <v>194</v>
      </c>
      <c r="O239" s="664">
        <v>1296890</v>
      </c>
      <c r="P239" s="677">
        <v>0.81171548117154813</v>
      </c>
      <c r="Q239" s="665">
        <v>6685</v>
      </c>
    </row>
    <row r="240" spans="1:17" ht="14.4" customHeight="1" x14ac:dyDescent="0.3">
      <c r="A240" s="660" t="s">
        <v>579</v>
      </c>
      <c r="B240" s="661" t="s">
        <v>6373</v>
      </c>
      <c r="C240" s="661" t="s">
        <v>6473</v>
      </c>
      <c r="D240" s="661" t="s">
        <v>6498</v>
      </c>
      <c r="E240" s="661" t="s">
        <v>6499</v>
      </c>
      <c r="F240" s="664">
        <v>58</v>
      </c>
      <c r="G240" s="664">
        <v>1037330</v>
      </c>
      <c r="H240" s="664">
        <v>1</v>
      </c>
      <c r="I240" s="664">
        <v>17885</v>
      </c>
      <c r="J240" s="664">
        <v>72</v>
      </c>
      <c r="K240" s="664">
        <v>1287720</v>
      </c>
      <c r="L240" s="664">
        <v>1.2413793103448276</v>
      </c>
      <c r="M240" s="664">
        <v>17885</v>
      </c>
      <c r="N240" s="664">
        <v>99</v>
      </c>
      <c r="O240" s="664">
        <v>1770615</v>
      </c>
      <c r="P240" s="677">
        <v>1.7068965517241379</v>
      </c>
      <c r="Q240" s="665">
        <v>17885</v>
      </c>
    </row>
    <row r="241" spans="1:17" ht="14.4" customHeight="1" x14ac:dyDescent="0.3">
      <c r="A241" s="660" t="s">
        <v>579</v>
      </c>
      <c r="B241" s="661" t="s">
        <v>6373</v>
      </c>
      <c r="C241" s="661" t="s">
        <v>6473</v>
      </c>
      <c r="D241" s="661" t="s">
        <v>6500</v>
      </c>
      <c r="E241" s="661" t="s">
        <v>6501</v>
      </c>
      <c r="F241" s="664">
        <v>58</v>
      </c>
      <c r="G241" s="664">
        <v>395560</v>
      </c>
      <c r="H241" s="664">
        <v>1</v>
      </c>
      <c r="I241" s="664">
        <v>6820</v>
      </c>
      <c r="J241" s="664">
        <v>72</v>
      </c>
      <c r="K241" s="664">
        <v>491040</v>
      </c>
      <c r="L241" s="664">
        <v>1.2413793103448276</v>
      </c>
      <c r="M241" s="664">
        <v>6820</v>
      </c>
      <c r="N241" s="664">
        <v>112</v>
      </c>
      <c r="O241" s="664">
        <v>763840</v>
      </c>
      <c r="P241" s="677">
        <v>1.9310344827586208</v>
      </c>
      <c r="Q241" s="665">
        <v>6820</v>
      </c>
    </row>
    <row r="242" spans="1:17" ht="14.4" customHeight="1" x14ac:dyDescent="0.3">
      <c r="A242" s="660" t="s">
        <v>579</v>
      </c>
      <c r="B242" s="661" t="s">
        <v>6373</v>
      </c>
      <c r="C242" s="661" t="s">
        <v>6473</v>
      </c>
      <c r="D242" s="661" t="s">
        <v>6502</v>
      </c>
      <c r="E242" s="661" t="s">
        <v>6503</v>
      </c>
      <c r="F242" s="664">
        <v>249</v>
      </c>
      <c r="G242" s="664">
        <v>1767900</v>
      </c>
      <c r="H242" s="664">
        <v>1</v>
      </c>
      <c r="I242" s="664">
        <v>7100</v>
      </c>
      <c r="J242" s="664">
        <v>195</v>
      </c>
      <c r="K242" s="664">
        <v>1384500</v>
      </c>
      <c r="L242" s="664">
        <v>0.7831325301204819</v>
      </c>
      <c r="M242" s="664">
        <v>7100</v>
      </c>
      <c r="N242" s="664">
        <v>284</v>
      </c>
      <c r="O242" s="664">
        <v>2016400</v>
      </c>
      <c r="P242" s="677">
        <v>1.1405622489959839</v>
      </c>
      <c r="Q242" s="665">
        <v>7100</v>
      </c>
    </row>
    <row r="243" spans="1:17" ht="14.4" customHeight="1" x14ac:dyDescent="0.3">
      <c r="A243" s="660" t="s">
        <v>579</v>
      </c>
      <c r="B243" s="661" t="s">
        <v>6373</v>
      </c>
      <c r="C243" s="661" t="s">
        <v>6473</v>
      </c>
      <c r="D243" s="661" t="s">
        <v>6504</v>
      </c>
      <c r="E243" s="661" t="s">
        <v>6505</v>
      </c>
      <c r="F243" s="664">
        <v>58</v>
      </c>
      <c r="G243" s="664">
        <v>510400</v>
      </c>
      <c r="H243" s="664">
        <v>1</v>
      </c>
      <c r="I243" s="664">
        <v>8800</v>
      </c>
      <c r="J243" s="664">
        <v>72</v>
      </c>
      <c r="K243" s="664">
        <v>633600</v>
      </c>
      <c r="L243" s="664">
        <v>1.2413793103448276</v>
      </c>
      <c r="M243" s="664">
        <v>8800</v>
      </c>
      <c r="N243" s="664">
        <v>99</v>
      </c>
      <c r="O243" s="664">
        <v>871200</v>
      </c>
      <c r="P243" s="677">
        <v>1.7068965517241379</v>
      </c>
      <c r="Q243" s="665">
        <v>8800</v>
      </c>
    </row>
    <row r="244" spans="1:17" ht="14.4" customHeight="1" x14ac:dyDescent="0.3">
      <c r="A244" s="660" t="s">
        <v>579</v>
      </c>
      <c r="B244" s="661" t="s">
        <v>6373</v>
      </c>
      <c r="C244" s="661" t="s">
        <v>6473</v>
      </c>
      <c r="D244" s="661" t="s">
        <v>6506</v>
      </c>
      <c r="E244" s="661" t="s">
        <v>6507</v>
      </c>
      <c r="F244" s="664">
        <v>257</v>
      </c>
      <c r="G244" s="664">
        <v>299405</v>
      </c>
      <c r="H244" s="664">
        <v>1</v>
      </c>
      <c r="I244" s="664">
        <v>1165</v>
      </c>
      <c r="J244" s="664">
        <v>237</v>
      </c>
      <c r="K244" s="664">
        <v>276105</v>
      </c>
      <c r="L244" s="664">
        <v>0.9221789883268483</v>
      </c>
      <c r="M244" s="664">
        <v>1165</v>
      </c>
      <c r="N244" s="664">
        <v>286</v>
      </c>
      <c r="O244" s="664">
        <v>333190</v>
      </c>
      <c r="P244" s="677">
        <v>1.1128404669260701</v>
      </c>
      <c r="Q244" s="665">
        <v>1165</v>
      </c>
    </row>
    <row r="245" spans="1:17" ht="14.4" customHeight="1" x14ac:dyDescent="0.3">
      <c r="A245" s="660" t="s">
        <v>579</v>
      </c>
      <c r="B245" s="661" t="s">
        <v>6373</v>
      </c>
      <c r="C245" s="661" t="s">
        <v>6473</v>
      </c>
      <c r="D245" s="661" t="s">
        <v>6508</v>
      </c>
      <c r="E245" s="661" t="s">
        <v>6509</v>
      </c>
      <c r="F245" s="664">
        <v>167</v>
      </c>
      <c r="G245" s="664">
        <v>123914</v>
      </c>
      <c r="H245" s="664">
        <v>1</v>
      </c>
      <c r="I245" s="664">
        <v>742</v>
      </c>
      <c r="J245" s="664">
        <v>151</v>
      </c>
      <c r="K245" s="664">
        <v>112042</v>
      </c>
      <c r="L245" s="664">
        <v>0.90419161676646709</v>
      </c>
      <c r="M245" s="664">
        <v>742</v>
      </c>
      <c r="N245" s="664">
        <v>179</v>
      </c>
      <c r="O245" s="664">
        <v>132818</v>
      </c>
      <c r="P245" s="677">
        <v>1.0718562874251496</v>
      </c>
      <c r="Q245" s="665">
        <v>742</v>
      </c>
    </row>
    <row r="246" spans="1:17" ht="14.4" customHeight="1" x14ac:dyDescent="0.3">
      <c r="A246" s="660" t="s">
        <v>579</v>
      </c>
      <c r="B246" s="661" t="s">
        <v>6373</v>
      </c>
      <c r="C246" s="661" t="s">
        <v>6473</v>
      </c>
      <c r="D246" s="661" t="s">
        <v>6510</v>
      </c>
      <c r="E246" s="661" t="s">
        <v>6511</v>
      </c>
      <c r="F246" s="664">
        <v>289</v>
      </c>
      <c r="G246" s="664">
        <v>152014</v>
      </c>
      <c r="H246" s="664">
        <v>1</v>
      </c>
      <c r="I246" s="664">
        <v>526</v>
      </c>
      <c r="J246" s="664">
        <v>283</v>
      </c>
      <c r="K246" s="664">
        <v>148858</v>
      </c>
      <c r="L246" s="664">
        <v>0.97923875432525953</v>
      </c>
      <c r="M246" s="664">
        <v>526</v>
      </c>
      <c r="N246" s="664">
        <v>344</v>
      </c>
      <c r="O246" s="664">
        <v>180944</v>
      </c>
      <c r="P246" s="677">
        <v>1.1903114186851211</v>
      </c>
      <c r="Q246" s="665">
        <v>526</v>
      </c>
    </row>
    <row r="247" spans="1:17" ht="14.4" customHeight="1" x14ac:dyDescent="0.3">
      <c r="A247" s="660" t="s">
        <v>579</v>
      </c>
      <c r="B247" s="661" t="s">
        <v>6373</v>
      </c>
      <c r="C247" s="661" t="s">
        <v>6473</v>
      </c>
      <c r="D247" s="661" t="s">
        <v>6512</v>
      </c>
      <c r="E247" s="661" t="s">
        <v>6513</v>
      </c>
      <c r="F247" s="664">
        <v>12</v>
      </c>
      <c r="G247" s="664">
        <v>406047.24</v>
      </c>
      <c r="H247" s="664">
        <v>1</v>
      </c>
      <c r="I247" s="664">
        <v>33837.269999999997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579</v>
      </c>
      <c r="B248" s="661" t="s">
        <v>6373</v>
      </c>
      <c r="C248" s="661" t="s">
        <v>6473</v>
      </c>
      <c r="D248" s="661" t="s">
        <v>6514</v>
      </c>
      <c r="E248" s="661" t="s">
        <v>6515</v>
      </c>
      <c r="F248" s="664">
        <v>12</v>
      </c>
      <c r="G248" s="664">
        <v>560700</v>
      </c>
      <c r="H248" s="664">
        <v>1</v>
      </c>
      <c r="I248" s="664">
        <v>46725</v>
      </c>
      <c r="J248" s="664">
        <v>9</v>
      </c>
      <c r="K248" s="664">
        <v>420525</v>
      </c>
      <c r="L248" s="664">
        <v>0.75</v>
      </c>
      <c r="M248" s="664">
        <v>46725</v>
      </c>
      <c r="N248" s="664">
        <v>19</v>
      </c>
      <c r="O248" s="664">
        <v>887775</v>
      </c>
      <c r="P248" s="677">
        <v>1.5833333333333333</v>
      </c>
      <c r="Q248" s="665">
        <v>46725</v>
      </c>
    </row>
    <row r="249" spans="1:17" ht="14.4" customHeight="1" x14ac:dyDescent="0.3">
      <c r="A249" s="660" t="s">
        <v>579</v>
      </c>
      <c r="B249" s="661" t="s">
        <v>6373</v>
      </c>
      <c r="C249" s="661" t="s">
        <v>6473</v>
      </c>
      <c r="D249" s="661" t="s">
        <v>6516</v>
      </c>
      <c r="E249" s="661" t="s">
        <v>6517</v>
      </c>
      <c r="F249" s="664">
        <v>189</v>
      </c>
      <c r="G249" s="664">
        <v>176085.59999999998</v>
      </c>
      <c r="H249" s="664">
        <v>1</v>
      </c>
      <c r="I249" s="664">
        <v>931.66984126984119</v>
      </c>
      <c r="J249" s="664">
        <v>185</v>
      </c>
      <c r="K249" s="664">
        <v>173130.4</v>
      </c>
      <c r="L249" s="664">
        <v>0.9832172534267426</v>
      </c>
      <c r="M249" s="664">
        <v>935.83999999999992</v>
      </c>
      <c r="N249" s="664">
        <v>238</v>
      </c>
      <c r="O249" s="664">
        <v>222729.91999999998</v>
      </c>
      <c r="P249" s="677">
        <v>1.2648957098138633</v>
      </c>
      <c r="Q249" s="665">
        <v>935.83999999999992</v>
      </c>
    </row>
    <row r="250" spans="1:17" ht="14.4" customHeight="1" x14ac:dyDescent="0.3">
      <c r="A250" s="660" t="s">
        <v>579</v>
      </c>
      <c r="B250" s="661" t="s">
        <v>6373</v>
      </c>
      <c r="C250" s="661" t="s">
        <v>6473</v>
      </c>
      <c r="D250" s="661" t="s">
        <v>6518</v>
      </c>
      <c r="E250" s="661" t="s">
        <v>6519</v>
      </c>
      <c r="F250" s="664">
        <v>13</v>
      </c>
      <c r="G250" s="664">
        <v>93800.05</v>
      </c>
      <c r="H250" s="664">
        <v>1</v>
      </c>
      <c r="I250" s="664">
        <v>7215.3884615384613</v>
      </c>
      <c r="J250" s="664">
        <v>21</v>
      </c>
      <c r="K250" s="664">
        <v>152345.54999999999</v>
      </c>
      <c r="L250" s="664">
        <v>1.6241521193218977</v>
      </c>
      <c r="M250" s="664">
        <v>7254.5499999999993</v>
      </c>
      <c r="N250" s="664">
        <v>30</v>
      </c>
      <c r="O250" s="664">
        <v>217636.5</v>
      </c>
      <c r="P250" s="677">
        <v>2.3202173133169972</v>
      </c>
      <c r="Q250" s="665">
        <v>7254.55</v>
      </c>
    </row>
    <row r="251" spans="1:17" ht="14.4" customHeight="1" x14ac:dyDescent="0.3">
      <c r="A251" s="660" t="s">
        <v>579</v>
      </c>
      <c r="B251" s="661" t="s">
        <v>6373</v>
      </c>
      <c r="C251" s="661" t="s">
        <v>6473</v>
      </c>
      <c r="D251" s="661" t="s">
        <v>6520</v>
      </c>
      <c r="E251" s="661" t="s">
        <v>6521</v>
      </c>
      <c r="F251" s="664">
        <v>43</v>
      </c>
      <c r="G251" s="664">
        <v>75852</v>
      </c>
      <c r="H251" s="664">
        <v>1</v>
      </c>
      <c r="I251" s="664">
        <v>1764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579</v>
      </c>
      <c r="B252" s="661" t="s">
        <v>6373</v>
      </c>
      <c r="C252" s="661" t="s">
        <v>6473</v>
      </c>
      <c r="D252" s="661" t="s">
        <v>6522</v>
      </c>
      <c r="E252" s="661" t="s">
        <v>6523</v>
      </c>
      <c r="F252" s="664">
        <v>1</v>
      </c>
      <c r="G252" s="664">
        <v>8644</v>
      </c>
      <c r="H252" s="664">
        <v>1</v>
      </c>
      <c r="I252" s="664">
        <v>8644</v>
      </c>
      <c r="J252" s="664"/>
      <c r="K252" s="664"/>
      <c r="L252" s="664"/>
      <c r="M252" s="664"/>
      <c r="N252" s="664">
        <v>2</v>
      </c>
      <c r="O252" s="664">
        <v>17288</v>
      </c>
      <c r="P252" s="677">
        <v>2</v>
      </c>
      <c r="Q252" s="665">
        <v>8644</v>
      </c>
    </row>
    <row r="253" spans="1:17" ht="14.4" customHeight="1" x14ac:dyDescent="0.3">
      <c r="A253" s="660" t="s">
        <v>579</v>
      </c>
      <c r="B253" s="661" t="s">
        <v>6373</v>
      </c>
      <c r="C253" s="661" t="s">
        <v>6473</v>
      </c>
      <c r="D253" s="661" t="s">
        <v>6524</v>
      </c>
      <c r="E253" s="661" t="s">
        <v>6525</v>
      </c>
      <c r="F253" s="664">
        <v>11</v>
      </c>
      <c r="G253" s="664">
        <v>427385.97</v>
      </c>
      <c r="H253" s="664">
        <v>1</v>
      </c>
      <c r="I253" s="664">
        <v>38853.269999999997</v>
      </c>
      <c r="J253" s="664">
        <v>21</v>
      </c>
      <c r="K253" s="664">
        <v>815918.67</v>
      </c>
      <c r="L253" s="664">
        <v>1.9090909090909094</v>
      </c>
      <c r="M253" s="664">
        <v>38853.270000000004</v>
      </c>
      <c r="N253" s="664">
        <v>24</v>
      </c>
      <c r="O253" s="664">
        <v>932478.48</v>
      </c>
      <c r="P253" s="677">
        <v>2.1818181818181821</v>
      </c>
      <c r="Q253" s="665">
        <v>38853.269999999997</v>
      </c>
    </row>
    <row r="254" spans="1:17" ht="14.4" customHeight="1" x14ac:dyDescent="0.3">
      <c r="A254" s="660" t="s">
        <v>579</v>
      </c>
      <c r="B254" s="661" t="s">
        <v>6373</v>
      </c>
      <c r="C254" s="661" t="s">
        <v>6473</v>
      </c>
      <c r="D254" s="661" t="s">
        <v>6526</v>
      </c>
      <c r="E254" s="661" t="s">
        <v>6527</v>
      </c>
      <c r="F254" s="664">
        <v>1</v>
      </c>
      <c r="G254" s="664">
        <v>124900</v>
      </c>
      <c r="H254" s="664">
        <v>1</v>
      </c>
      <c r="I254" s="664">
        <v>124900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579</v>
      </c>
      <c r="B255" s="661" t="s">
        <v>6373</v>
      </c>
      <c r="C255" s="661" t="s">
        <v>6473</v>
      </c>
      <c r="D255" s="661" t="s">
        <v>6528</v>
      </c>
      <c r="E255" s="661" t="s">
        <v>6529</v>
      </c>
      <c r="F255" s="664">
        <v>1</v>
      </c>
      <c r="G255" s="664">
        <v>51900</v>
      </c>
      <c r="H255" s="664">
        <v>1</v>
      </c>
      <c r="I255" s="664">
        <v>51900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579</v>
      </c>
      <c r="B256" s="661" t="s">
        <v>6373</v>
      </c>
      <c r="C256" s="661" t="s">
        <v>6473</v>
      </c>
      <c r="D256" s="661" t="s">
        <v>6530</v>
      </c>
      <c r="E256" s="661" t="s">
        <v>6531</v>
      </c>
      <c r="F256" s="664">
        <v>5</v>
      </c>
      <c r="G256" s="664">
        <v>14880</v>
      </c>
      <c r="H256" s="664">
        <v>1</v>
      </c>
      <c r="I256" s="664">
        <v>2976</v>
      </c>
      <c r="J256" s="664">
        <v>6</v>
      </c>
      <c r="K256" s="664">
        <v>17856</v>
      </c>
      <c r="L256" s="664">
        <v>1.2</v>
      </c>
      <c r="M256" s="664">
        <v>2976</v>
      </c>
      <c r="N256" s="664">
        <v>4</v>
      </c>
      <c r="O256" s="664">
        <v>11904</v>
      </c>
      <c r="P256" s="677">
        <v>0.8</v>
      </c>
      <c r="Q256" s="665">
        <v>2976</v>
      </c>
    </row>
    <row r="257" spans="1:17" ht="14.4" customHeight="1" x14ac:dyDescent="0.3">
      <c r="A257" s="660" t="s">
        <v>579</v>
      </c>
      <c r="B257" s="661" t="s">
        <v>6373</v>
      </c>
      <c r="C257" s="661" t="s">
        <v>6473</v>
      </c>
      <c r="D257" s="661" t="s">
        <v>6532</v>
      </c>
      <c r="E257" s="661" t="s">
        <v>6533</v>
      </c>
      <c r="F257" s="664">
        <v>136</v>
      </c>
      <c r="G257" s="664">
        <v>202058.13999999998</v>
      </c>
      <c r="H257" s="664">
        <v>1</v>
      </c>
      <c r="I257" s="664">
        <v>1485.7216176470588</v>
      </c>
      <c r="J257" s="664">
        <v>125</v>
      </c>
      <c r="K257" s="664">
        <v>170093.75</v>
      </c>
      <c r="L257" s="664">
        <v>0.84180597723011807</v>
      </c>
      <c r="M257" s="664">
        <v>1360.75</v>
      </c>
      <c r="N257" s="664">
        <v>153</v>
      </c>
      <c r="O257" s="664">
        <v>208194.75</v>
      </c>
      <c r="P257" s="677">
        <v>1.0303705161296646</v>
      </c>
      <c r="Q257" s="665">
        <v>1360.75</v>
      </c>
    </row>
    <row r="258" spans="1:17" ht="14.4" customHeight="1" x14ac:dyDescent="0.3">
      <c r="A258" s="660" t="s">
        <v>579</v>
      </c>
      <c r="B258" s="661" t="s">
        <v>6373</v>
      </c>
      <c r="C258" s="661" t="s">
        <v>6473</v>
      </c>
      <c r="D258" s="661" t="s">
        <v>6534</v>
      </c>
      <c r="E258" s="661" t="s">
        <v>6535</v>
      </c>
      <c r="F258" s="664">
        <v>78</v>
      </c>
      <c r="G258" s="664">
        <v>364845</v>
      </c>
      <c r="H258" s="664">
        <v>1</v>
      </c>
      <c r="I258" s="664">
        <v>4677.5</v>
      </c>
      <c r="J258" s="664">
        <v>32</v>
      </c>
      <c r="K258" s="664">
        <v>149680</v>
      </c>
      <c r="L258" s="664">
        <v>0.41025641025641024</v>
      </c>
      <c r="M258" s="664">
        <v>4677.5</v>
      </c>
      <c r="N258" s="664">
        <v>33</v>
      </c>
      <c r="O258" s="664">
        <v>154357.5</v>
      </c>
      <c r="P258" s="677">
        <v>0.42307692307692307</v>
      </c>
      <c r="Q258" s="665">
        <v>4677.5</v>
      </c>
    </row>
    <row r="259" spans="1:17" ht="14.4" customHeight="1" x14ac:dyDescent="0.3">
      <c r="A259" s="660" t="s">
        <v>579</v>
      </c>
      <c r="B259" s="661" t="s">
        <v>6373</v>
      </c>
      <c r="C259" s="661" t="s">
        <v>6473</v>
      </c>
      <c r="D259" s="661" t="s">
        <v>6536</v>
      </c>
      <c r="E259" s="661" t="s">
        <v>6537</v>
      </c>
      <c r="F259" s="664">
        <v>28</v>
      </c>
      <c r="G259" s="664">
        <v>525362.72</v>
      </c>
      <c r="H259" s="664">
        <v>1</v>
      </c>
      <c r="I259" s="664">
        <v>18762.954285714284</v>
      </c>
      <c r="J259" s="664">
        <v>4</v>
      </c>
      <c r="K259" s="664">
        <v>75811.839999999997</v>
      </c>
      <c r="L259" s="664">
        <v>0.14430380594953521</v>
      </c>
      <c r="M259" s="664">
        <v>18952.96</v>
      </c>
      <c r="N259" s="664">
        <v>14</v>
      </c>
      <c r="O259" s="664">
        <v>265341.44</v>
      </c>
      <c r="P259" s="677">
        <v>0.50506332082337324</v>
      </c>
      <c r="Q259" s="665">
        <v>18952.96</v>
      </c>
    </row>
    <row r="260" spans="1:17" ht="14.4" customHeight="1" x14ac:dyDescent="0.3">
      <c r="A260" s="660" t="s">
        <v>579</v>
      </c>
      <c r="B260" s="661" t="s">
        <v>6373</v>
      </c>
      <c r="C260" s="661" t="s">
        <v>6473</v>
      </c>
      <c r="D260" s="661" t="s">
        <v>6538</v>
      </c>
      <c r="E260" s="661" t="s">
        <v>6539</v>
      </c>
      <c r="F260" s="664">
        <v>3</v>
      </c>
      <c r="G260" s="664">
        <v>8581.08</v>
      </c>
      <c r="H260" s="664">
        <v>1</v>
      </c>
      <c r="I260" s="664">
        <v>2860.36</v>
      </c>
      <c r="J260" s="664">
        <v>1</v>
      </c>
      <c r="K260" s="664">
        <v>2860.36</v>
      </c>
      <c r="L260" s="664">
        <v>0.33333333333333337</v>
      </c>
      <c r="M260" s="664">
        <v>2860.36</v>
      </c>
      <c r="N260" s="664"/>
      <c r="O260" s="664"/>
      <c r="P260" s="677"/>
      <c r="Q260" s="665"/>
    </row>
    <row r="261" spans="1:17" ht="14.4" customHeight="1" x14ac:dyDescent="0.3">
      <c r="A261" s="660" t="s">
        <v>579</v>
      </c>
      <c r="B261" s="661" t="s">
        <v>6373</v>
      </c>
      <c r="C261" s="661" t="s">
        <v>6473</v>
      </c>
      <c r="D261" s="661" t="s">
        <v>6540</v>
      </c>
      <c r="E261" s="661" t="s">
        <v>6541</v>
      </c>
      <c r="F261" s="664">
        <v>3</v>
      </c>
      <c r="G261" s="664">
        <v>2487.27</v>
      </c>
      <c r="H261" s="664">
        <v>1</v>
      </c>
      <c r="I261" s="664">
        <v>829.09</v>
      </c>
      <c r="J261" s="664">
        <v>2</v>
      </c>
      <c r="K261" s="664">
        <v>1658.18</v>
      </c>
      <c r="L261" s="664">
        <v>0.66666666666666674</v>
      </c>
      <c r="M261" s="664">
        <v>829.09</v>
      </c>
      <c r="N261" s="664"/>
      <c r="O261" s="664"/>
      <c r="P261" s="677"/>
      <c r="Q261" s="665"/>
    </row>
    <row r="262" spans="1:17" ht="14.4" customHeight="1" x14ac:dyDescent="0.3">
      <c r="A262" s="660" t="s">
        <v>579</v>
      </c>
      <c r="B262" s="661" t="s">
        <v>6373</v>
      </c>
      <c r="C262" s="661" t="s">
        <v>6473</v>
      </c>
      <c r="D262" s="661" t="s">
        <v>6542</v>
      </c>
      <c r="E262" s="661" t="s">
        <v>6543</v>
      </c>
      <c r="F262" s="664">
        <v>2</v>
      </c>
      <c r="G262" s="664">
        <v>613.74</v>
      </c>
      <c r="H262" s="664">
        <v>1</v>
      </c>
      <c r="I262" s="664">
        <v>306.87</v>
      </c>
      <c r="J262" s="664">
        <v>4</v>
      </c>
      <c r="K262" s="664">
        <v>1227.48</v>
      </c>
      <c r="L262" s="664">
        <v>2</v>
      </c>
      <c r="M262" s="664">
        <v>306.87</v>
      </c>
      <c r="N262" s="664"/>
      <c r="O262" s="664"/>
      <c r="P262" s="677"/>
      <c r="Q262" s="665"/>
    </row>
    <row r="263" spans="1:17" ht="14.4" customHeight="1" x14ac:dyDescent="0.3">
      <c r="A263" s="660" t="s">
        <v>579</v>
      </c>
      <c r="B263" s="661" t="s">
        <v>6373</v>
      </c>
      <c r="C263" s="661" t="s">
        <v>6473</v>
      </c>
      <c r="D263" s="661" t="s">
        <v>6544</v>
      </c>
      <c r="E263" s="661" t="s">
        <v>6545</v>
      </c>
      <c r="F263" s="664">
        <v>2</v>
      </c>
      <c r="G263" s="664">
        <v>52741.82</v>
      </c>
      <c r="H263" s="664">
        <v>1</v>
      </c>
      <c r="I263" s="664">
        <v>26370.91</v>
      </c>
      <c r="J263" s="664">
        <v>1</v>
      </c>
      <c r="K263" s="664">
        <v>26841.82</v>
      </c>
      <c r="L263" s="664">
        <v>0.5089285883573984</v>
      </c>
      <c r="M263" s="664">
        <v>26841.82</v>
      </c>
      <c r="N263" s="664"/>
      <c r="O263" s="664"/>
      <c r="P263" s="677"/>
      <c r="Q263" s="665"/>
    </row>
    <row r="264" spans="1:17" ht="14.4" customHeight="1" x14ac:dyDescent="0.3">
      <c r="A264" s="660" t="s">
        <v>579</v>
      </c>
      <c r="B264" s="661" t="s">
        <v>6373</v>
      </c>
      <c r="C264" s="661" t="s">
        <v>6473</v>
      </c>
      <c r="D264" s="661" t="s">
        <v>6546</v>
      </c>
      <c r="E264" s="661" t="s">
        <v>6547</v>
      </c>
      <c r="F264" s="664">
        <v>10</v>
      </c>
      <c r="G264" s="664">
        <v>442520</v>
      </c>
      <c r="H264" s="664">
        <v>1</v>
      </c>
      <c r="I264" s="664">
        <v>44252</v>
      </c>
      <c r="J264" s="664">
        <v>16</v>
      </c>
      <c r="K264" s="664">
        <v>708032</v>
      </c>
      <c r="L264" s="664">
        <v>1.6</v>
      </c>
      <c r="M264" s="664">
        <v>44252</v>
      </c>
      <c r="N264" s="664">
        <v>12</v>
      </c>
      <c r="O264" s="664">
        <v>531024</v>
      </c>
      <c r="P264" s="677">
        <v>1.2</v>
      </c>
      <c r="Q264" s="665">
        <v>44252</v>
      </c>
    </row>
    <row r="265" spans="1:17" ht="14.4" customHeight="1" x14ac:dyDescent="0.3">
      <c r="A265" s="660" t="s">
        <v>579</v>
      </c>
      <c r="B265" s="661" t="s">
        <v>6373</v>
      </c>
      <c r="C265" s="661" t="s">
        <v>6473</v>
      </c>
      <c r="D265" s="661" t="s">
        <v>6548</v>
      </c>
      <c r="E265" s="661" t="s">
        <v>6549</v>
      </c>
      <c r="F265" s="664">
        <v>2</v>
      </c>
      <c r="G265" s="664">
        <v>9596</v>
      </c>
      <c r="H265" s="664">
        <v>1</v>
      </c>
      <c r="I265" s="664">
        <v>4798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579</v>
      </c>
      <c r="B266" s="661" t="s">
        <v>6373</v>
      </c>
      <c r="C266" s="661" t="s">
        <v>6473</v>
      </c>
      <c r="D266" s="661" t="s">
        <v>6550</v>
      </c>
      <c r="E266" s="661" t="s">
        <v>6551</v>
      </c>
      <c r="F266" s="664">
        <v>45</v>
      </c>
      <c r="G266" s="664">
        <v>2107935</v>
      </c>
      <c r="H266" s="664">
        <v>1</v>
      </c>
      <c r="I266" s="664">
        <v>46843</v>
      </c>
      <c r="J266" s="664">
        <v>26</v>
      </c>
      <c r="K266" s="664">
        <v>1217918</v>
      </c>
      <c r="L266" s="664">
        <v>0.57777777777777772</v>
      </c>
      <c r="M266" s="664">
        <v>46843</v>
      </c>
      <c r="N266" s="664">
        <v>15</v>
      </c>
      <c r="O266" s="664">
        <v>702645</v>
      </c>
      <c r="P266" s="677">
        <v>0.33333333333333331</v>
      </c>
      <c r="Q266" s="665">
        <v>46843</v>
      </c>
    </row>
    <row r="267" spans="1:17" ht="14.4" customHeight="1" x14ac:dyDescent="0.3">
      <c r="A267" s="660" t="s">
        <v>579</v>
      </c>
      <c r="B267" s="661" t="s">
        <v>6373</v>
      </c>
      <c r="C267" s="661" t="s">
        <v>6473</v>
      </c>
      <c r="D267" s="661" t="s">
        <v>6552</v>
      </c>
      <c r="E267" s="661" t="s">
        <v>6553</v>
      </c>
      <c r="F267" s="664">
        <v>25</v>
      </c>
      <c r="G267" s="664">
        <v>45950</v>
      </c>
      <c r="H267" s="664">
        <v>1</v>
      </c>
      <c r="I267" s="664">
        <v>1838</v>
      </c>
      <c r="J267" s="664">
        <v>33</v>
      </c>
      <c r="K267" s="664">
        <v>60654</v>
      </c>
      <c r="L267" s="664">
        <v>1.32</v>
      </c>
      <c r="M267" s="664">
        <v>1838</v>
      </c>
      <c r="N267" s="664">
        <v>35</v>
      </c>
      <c r="O267" s="664">
        <v>64330</v>
      </c>
      <c r="P267" s="677">
        <v>1.4</v>
      </c>
      <c r="Q267" s="665">
        <v>1838</v>
      </c>
    </row>
    <row r="268" spans="1:17" ht="14.4" customHeight="1" x14ac:dyDescent="0.3">
      <c r="A268" s="660" t="s">
        <v>579</v>
      </c>
      <c r="B268" s="661" t="s">
        <v>6373</v>
      </c>
      <c r="C268" s="661" t="s">
        <v>6473</v>
      </c>
      <c r="D268" s="661" t="s">
        <v>6554</v>
      </c>
      <c r="E268" s="661" t="s">
        <v>6555</v>
      </c>
      <c r="F268" s="664">
        <v>1</v>
      </c>
      <c r="G268" s="664">
        <v>69228.990000000005</v>
      </c>
      <c r="H268" s="664">
        <v>1</v>
      </c>
      <c r="I268" s="664">
        <v>69228.990000000005</v>
      </c>
      <c r="J268" s="664"/>
      <c r="K268" s="664"/>
      <c r="L268" s="664"/>
      <c r="M268" s="664"/>
      <c r="N268" s="664">
        <v>2</v>
      </c>
      <c r="O268" s="664">
        <v>138457.98000000001</v>
      </c>
      <c r="P268" s="677">
        <v>2</v>
      </c>
      <c r="Q268" s="665">
        <v>69228.990000000005</v>
      </c>
    </row>
    <row r="269" spans="1:17" ht="14.4" customHeight="1" x14ac:dyDescent="0.3">
      <c r="A269" s="660" t="s">
        <v>579</v>
      </c>
      <c r="B269" s="661" t="s">
        <v>6373</v>
      </c>
      <c r="C269" s="661" t="s">
        <v>6473</v>
      </c>
      <c r="D269" s="661" t="s">
        <v>6556</v>
      </c>
      <c r="E269" s="661" t="s">
        <v>6557</v>
      </c>
      <c r="F269" s="664">
        <v>1</v>
      </c>
      <c r="G269" s="664">
        <v>7348.8</v>
      </c>
      <c r="H269" s="664">
        <v>1</v>
      </c>
      <c r="I269" s="664">
        <v>7348.8</v>
      </c>
      <c r="J269" s="664">
        <v>1</v>
      </c>
      <c r="K269" s="664">
        <v>7616.03</v>
      </c>
      <c r="L269" s="664">
        <v>1.0363637600696711</v>
      </c>
      <c r="M269" s="664">
        <v>7616.03</v>
      </c>
      <c r="N269" s="664"/>
      <c r="O269" s="664"/>
      <c r="P269" s="677"/>
      <c r="Q269" s="665"/>
    </row>
    <row r="270" spans="1:17" ht="14.4" customHeight="1" x14ac:dyDescent="0.3">
      <c r="A270" s="660" t="s">
        <v>579</v>
      </c>
      <c r="B270" s="661" t="s">
        <v>6373</v>
      </c>
      <c r="C270" s="661" t="s">
        <v>6473</v>
      </c>
      <c r="D270" s="661" t="s">
        <v>6558</v>
      </c>
      <c r="E270" s="661" t="s">
        <v>6559</v>
      </c>
      <c r="F270" s="664">
        <v>13</v>
      </c>
      <c r="G270" s="664">
        <v>334061</v>
      </c>
      <c r="H270" s="664">
        <v>1</v>
      </c>
      <c r="I270" s="664">
        <v>25697</v>
      </c>
      <c r="J270" s="664">
        <v>12</v>
      </c>
      <c r="K270" s="664">
        <v>308364</v>
      </c>
      <c r="L270" s="664">
        <v>0.92307692307692313</v>
      </c>
      <c r="M270" s="664">
        <v>25697</v>
      </c>
      <c r="N270" s="664">
        <v>15</v>
      </c>
      <c r="O270" s="664">
        <v>385455</v>
      </c>
      <c r="P270" s="677">
        <v>1.1538461538461537</v>
      </c>
      <c r="Q270" s="665">
        <v>25697</v>
      </c>
    </row>
    <row r="271" spans="1:17" ht="14.4" customHeight="1" x14ac:dyDescent="0.3">
      <c r="A271" s="660" t="s">
        <v>579</v>
      </c>
      <c r="B271" s="661" t="s">
        <v>6373</v>
      </c>
      <c r="C271" s="661" t="s">
        <v>6473</v>
      </c>
      <c r="D271" s="661" t="s">
        <v>6560</v>
      </c>
      <c r="E271" s="661" t="s">
        <v>6561</v>
      </c>
      <c r="F271" s="664">
        <v>1</v>
      </c>
      <c r="G271" s="664">
        <v>1796</v>
      </c>
      <c r="H271" s="664">
        <v>1</v>
      </c>
      <c r="I271" s="664">
        <v>1796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579</v>
      </c>
      <c r="B272" s="661" t="s">
        <v>6373</v>
      </c>
      <c r="C272" s="661" t="s">
        <v>6473</v>
      </c>
      <c r="D272" s="661" t="s">
        <v>6562</v>
      </c>
      <c r="E272" s="661" t="s">
        <v>6563</v>
      </c>
      <c r="F272" s="664">
        <v>7</v>
      </c>
      <c r="G272" s="664">
        <v>123327.26</v>
      </c>
      <c r="H272" s="664">
        <v>1</v>
      </c>
      <c r="I272" s="664">
        <v>17618.18</v>
      </c>
      <c r="J272" s="664">
        <v>1</v>
      </c>
      <c r="K272" s="664">
        <v>17618.18</v>
      </c>
      <c r="L272" s="664">
        <v>0.14285714285714288</v>
      </c>
      <c r="M272" s="664">
        <v>17618.18</v>
      </c>
      <c r="N272" s="664">
        <v>1</v>
      </c>
      <c r="O272" s="664">
        <v>17618.18</v>
      </c>
      <c r="P272" s="677">
        <v>0.14285714285714288</v>
      </c>
      <c r="Q272" s="665">
        <v>17618.18</v>
      </c>
    </row>
    <row r="273" spans="1:17" ht="14.4" customHeight="1" x14ac:dyDescent="0.3">
      <c r="A273" s="660" t="s">
        <v>579</v>
      </c>
      <c r="B273" s="661" t="s">
        <v>6373</v>
      </c>
      <c r="C273" s="661" t="s">
        <v>6473</v>
      </c>
      <c r="D273" s="661" t="s">
        <v>6564</v>
      </c>
      <c r="E273" s="661" t="s">
        <v>6565</v>
      </c>
      <c r="F273" s="664">
        <v>2</v>
      </c>
      <c r="G273" s="664">
        <v>47672.72</v>
      </c>
      <c r="H273" s="664">
        <v>1</v>
      </c>
      <c r="I273" s="664">
        <v>23836.36</v>
      </c>
      <c r="J273" s="664">
        <v>6</v>
      </c>
      <c r="K273" s="664">
        <v>143018.16</v>
      </c>
      <c r="L273" s="664">
        <v>3</v>
      </c>
      <c r="M273" s="664">
        <v>23836.36</v>
      </c>
      <c r="N273" s="664">
        <v>6</v>
      </c>
      <c r="O273" s="664">
        <v>143018.16</v>
      </c>
      <c r="P273" s="677">
        <v>3</v>
      </c>
      <c r="Q273" s="665">
        <v>23836.36</v>
      </c>
    </row>
    <row r="274" spans="1:17" ht="14.4" customHeight="1" x14ac:dyDescent="0.3">
      <c r="A274" s="660" t="s">
        <v>579</v>
      </c>
      <c r="B274" s="661" t="s">
        <v>6373</v>
      </c>
      <c r="C274" s="661" t="s">
        <v>6473</v>
      </c>
      <c r="D274" s="661" t="s">
        <v>6566</v>
      </c>
      <c r="E274" s="661" t="s">
        <v>6567</v>
      </c>
      <c r="F274" s="664">
        <v>9</v>
      </c>
      <c r="G274" s="664">
        <v>193858.02</v>
      </c>
      <c r="H274" s="664">
        <v>1</v>
      </c>
      <c r="I274" s="664">
        <v>21539.78</v>
      </c>
      <c r="J274" s="664">
        <v>3</v>
      </c>
      <c r="K274" s="664">
        <v>64619.34</v>
      </c>
      <c r="L274" s="664">
        <v>0.33333333333333331</v>
      </c>
      <c r="M274" s="664">
        <v>21539.78</v>
      </c>
      <c r="N274" s="664"/>
      <c r="O274" s="664"/>
      <c r="P274" s="677"/>
      <c r="Q274" s="665"/>
    </row>
    <row r="275" spans="1:17" ht="14.4" customHeight="1" x14ac:dyDescent="0.3">
      <c r="A275" s="660" t="s">
        <v>579</v>
      </c>
      <c r="B275" s="661" t="s">
        <v>6373</v>
      </c>
      <c r="C275" s="661" t="s">
        <v>6473</v>
      </c>
      <c r="D275" s="661" t="s">
        <v>6568</v>
      </c>
      <c r="E275" s="661" t="s">
        <v>6569</v>
      </c>
      <c r="F275" s="664">
        <v>6</v>
      </c>
      <c r="G275" s="664">
        <v>29699.279999999999</v>
      </c>
      <c r="H275" s="664">
        <v>1</v>
      </c>
      <c r="I275" s="664">
        <v>4949.88</v>
      </c>
      <c r="J275" s="664">
        <v>16</v>
      </c>
      <c r="K275" s="664">
        <v>79198.080000000002</v>
      </c>
      <c r="L275" s="664">
        <v>2.666666666666667</v>
      </c>
      <c r="M275" s="664">
        <v>4949.88</v>
      </c>
      <c r="N275" s="664">
        <v>20</v>
      </c>
      <c r="O275" s="664">
        <v>98997.6</v>
      </c>
      <c r="P275" s="677">
        <v>3.3333333333333335</v>
      </c>
      <c r="Q275" s="665">
        <v>4949.88</v>
      </c>
    </row>
    <row r="276" spans="1:17" ht="14.4" customHeight="1" x14ac:dyDescent="0.3">
      <c r="A276" s="660" t="s">
        <v>579</v>
      </c>
      <c r="B276" s="661" t="s">
        <v>6373</v>
      </c>
      <c r="C276" s="661" t="s">
        <v>6473</v>
      </c>
      <c r="D276" s="661" t="s">
        <v>6570</v>
      </c>
      <c r="E276" s="661" t="s">
        <v>6571</v>
      </c>
      <c r="F276" s="664">
        <v>4</v>
      </c>
      <c r="G276" s="664">
        <v>81764.12</v>
      </c>
      <c r="H276" s="664">
        <v>1</v>
      </c>
      <c r="I276" s="664">
        <v>20441.03</v>
      </c>
      <c r="J276" s="664">
        <v>6</v>
      </c>
      <c r="K276" s="664">
        <v>122646.18</v>
      </c>
      <c r="L276" s="664">
        <v>1.5</v>
      </c>
      <c r="M276" s="664">
        <v>20441.03</v>
      </c>
      <c r="N276" s="664">
        <v>9</v>
      </c>
      <c r="O276" s="664">
        <v>183969.27</v>
      </c>
      <c r="P276" s="677">
        <v>2.25</v>
      </c>
      <c r="Q276" s="665">
        <v>20441.03</v>
      </c>
    </row>
    <row r="277" spans="1:17" ht="14.4" customHeight="1" x14ac:dyDescent="0.3">
      <c r="A277" s="660" t="s">
        <v>579</v>
      </c>
      <c r="B277" s="661" t="s">
        <v>6373</v>
      </c>
      <c r="C277" s="661" t="s">
        <v>6473</v>
      </c>
      <c r="D277" s="661" t="s">
        <v>6572</v>
      </c>
      <c r="E277" s="661" t="s">
        <v>6573</v>
      </c>
      <c r="F277" s="664">
        <v>155</v>
      </c>
      <c r="G277" s="664">
        <v>3974056.7800000003</v>
      </c>
      <c r="H277" s="664">
        <v>1</v>
      </c>
      <c r="I277" s="664">
        <v>25639.076000000001</v>
      </c>
      <c r="J277" s="664">
        <v>106</v>
      </c>
      <c r="K277" s="664">
        <v>2736948.6200000006</v>
      </c>
      <c r="L277" s="664">
        <v>0.68870395455195288</v>
      </c>
      <c r="M277" s="664">
        <v>25820.270000000004</v>
      </c>
      <c r="N277" s="664">
        <v>105</v>
      </c>
      <c r="O277" s="664">
        <v>2711128.3500000006</v>
      </c>
      <c r="P277" s="677">
        <v>0.68220674743353826</v>
      </c>
      <c r="Q277" s="665">
        <v>25820.270000000004</v>
      </c>
    </row>
    <row r="278" spans="1:17" ht="14.4" customHeight="1" x14ac:dyDescent="0.3">
      <c r="A278" s="660" t="s">
        <v>579</v>
      </c>
      <c r="B278" s="661" t="s">
        <v>6373</v>
      </c>
      <c r="C278" s="661" t="s">
        <v>6473</v>
      </c>
      <c r="D278" s="661" t="s">
        <v>6574</v>
      </c>
      <c r="E278" s="661" t="s">
        <v>6575</v>
      </c>
      <c r="F278" s="664">
        <v>32</v>
      </c>
      <c r="G278" s="664">
        <v>459709.06999999995</v>
      </c>
      <c r="H278" s="664">
        <v>1</v>
      </c>
      <c r="I278" s="664">
        <v>14365.908437499998</v>
      </c>
      <c r="J278" s="664">
        <v>55</v>
      </c>
      <c r="K278" s="664">
        <v>797999.95000000007</v>
      </c>
      <c r="L278" s="664">
        <v>1.7358803688602449</v>
      </c>
      <c r="M278" s="664">
        <v>14509.090000000002</v>
      </c>
      <c r="N278" s="664">
        <v>84</v>
      </c>
      <c r="O278" s="664">
        <v>1218763.56</v>
      </c>
      <c r="P278" s="677">
        <v>2.6511627451683739</v>
      </c>
      <c r="Q278" s="665">
        <v>14509.09</v>
      </c>
    </row>
    <row r="279" spans="1:17" ht="14.4" customHeight="1" x14ac:dyDescent="0.3">
      <c r="A279" s="660" t="s">
        <v>579</v>
      </c>
      <c r="B279" s="661" t="s">
        <v>6373</v>
      </c>
      <c r="C279" s="661" t="s">
        <v>6473</v>
      </c>
      <c r="D279" s="661" t="s">
        <v>6576</v>
      </c>
      <c r="E279" s="661" t="s">
        <v>6577</v>
      </c>
      <c r="F279" s="664"/>
      <c r="G279" s="664"/>
      <c r="H279" s="664"/>
      <c r="I279" s="664"/>
      <c r="J279" s="664"/>
      <c r="K279" s="664"/>
      <c r="L279" s="664"/>
      <c r="M279" s="664"/>
      <c r="N279" s="664">
        <v>1</v>
      </c>
      <c r="O279" s="664">
        <v>103000</v>
      </c>
      <c r="P279" s="677"/>
      <c r="Q279" s="665">
        <v>103000</v>
      </c>
    </row>
    <row r="280" spans="1:17" ht="14.4" customHeight="1" x14ac:dyDescent="0.3">
      <c r="A280" s="660" t="s">
        <v>579</v>
      </c>
      <c r="B280" s="661" t="s">
        <v>6373</v>
      </c>
      <c r="C280" s="661" t="s">
        <v>6473</v>
      </c>
      <c r="D280" s="661" t="s">
        <v>6578</v>
      </c>
      <c r="E280" s="661" t="s">
        <v>6579</v>
      </c>
      <c r="F280" s="664">
        <v>2</v>
      </c>
      <c r="G280" s="664">
        <v>32672</v>
      </c>
      <c r="H280" s="664">
        <v>1</v>
      </c>
      <c r="I280" s="664">
        <v>16336</v>
      </c>
      <c r="J280" s="664">
        <v>3</v>
      </c>
      <c r="K280" s="664">
        <v>49008</v>
      </c>
      <c r="L280" s="664">
        <v>1.5</v>
      </c>
      <c r="M280" s="664">
        <v>16336</v>
      </c>
      <c r="N280" s="664">
        <v>7</v>
      </c>
      <c r="O280" s="664">
        <v>114352</v>
      </c>
      <c r="P280" s="677">
        <v>3.5</v>
      </c>
      <c r="Q280" s="665">
        <v>16336</v>
      </c>
    </row>
    <row r="281" spans="1:17" ht="14.4" customHeight="1" x14ac:dyDescent="0.3">
      <c r="A281" s="660" t="s">
        <v>579</v>
      </c>
      <c r="B281" s="661" t="s">
        <v>6373</v>
      </c>
      <c r="C281" s="661" t="s">
        <v>6473</v>
      </c>
      <c r="D281" s="661" t="s">
        <v>6580</v>
      </c>
      <c r="E281" s="661" t="s">
        <v>6581</v>
      </c>
      <c r="F281" s="664">
        <v>209</v>
      </c>
      <c r="G281" s="664">
        <v>272745</v>
      </c>
      <c r="H281" s="664">
        <v>1</v>
      </c>
      <c r="I281" s="664">
        <v>1305</v>
      </c>
      <c r="J281" s="664">
        <v>226</v>
      </c>
      <c r="K281" s="664">
        <v>294930</v>
      </c>
      <c r="L281" s="664">
        <v>1.0813397129186604</v>
      </c>
      <c r="M281" s="664">
        <v>1305</v>
      </c>
      <c r="N281" s="664">
        <v>237</v>
      </c>
      <c r="O281" s="664">
        <v>309285</v>
      </c>
      <c r="P281" s="677">
        <v>1.1339712918660287</v>
      </c>
      <c r="Q281" s="665">
        <v>1305</v>
      </c>
    </row>
    <row r="282" spans="1:17" ht="14.4" customHeight="1" x14ac:dyDescent="0.3">
      <c r="A282" s="660" t="s">
        <v>579</v>
      </c>
      <c r="B282" s="661" t="s">
        <v>6373</v>
      </c>
      <c r="C282" s="661" t="s">
        <v>6473</v>
      </c>
      <c r="D282" s="661" t="s">
        <v>6582</v>
      </c>
      <c r="E282" s="661" t="s">
        <v>6583</v>
      </c>
      <c r="F282" s="664">
        <v>14</v>
      </c>
      <c r="G282" s="664">
        <v>18270</v>
      </c>
      <c r="H282" s="664">
        <v>1</v>
      </c>
      <c r="I282" s="664">
        <v>1305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579</v>
      </c>
      <c r="B283" s="661" t="s">
        <v>6373</v>
      </c>
      <c r="C283" s="661" t="s">
        <v>6473</v>
      </c>
      <c r="D283" s="661" t="s">
        <v>6584</v>
      </c>
      <c r="E283" s="661" t="s">
        <v>6585</v>
      </c>
      <c r="F283" s="664">
        <v>288</v>
      </c>
      <c r="G283" s="664">
        <v>310464</v>
      </c>
      <c r="H283" s="664">
        <v>1</v>
      </c>
      <c r="I283" s="664">
        <v>1078</v>
      </c>
      <c r="J283" s="664">
        <v>230</v>
      </c>
      <c r="K283" s="664">
        <v>247940</v>
      </c>
      <c r="L283" s="664">
        <v>0.79861111111111116</v>
      </c>
      <c r="M283" s="664">
        <v>1078</v>
      </c>
      <c r="N283" s="664">
        <v>278</v>
      </c>
      <c r="O283" s="664">
        <v>299684</v>
      </c>
      <c r="P283" s="677">
        <v>0.96527777777777779</v>
      </c>
      <c r="Q283" s="665">
        <v>1078</v>
      </c>
    </row>
    <row r="284" spans="1:17" ht="14.4" customHeight="1" x14ac:dyDescent="0.3">
      <c r="A284" s="660" t="s">
        <v>579</v>
      </c>
      <c r="B284" s="661" t="s">
        <v>6373</v>
      </c>
      <c r="C284" s="661" t="s">
        <v>6473</v>
      </c>
      <c r="D284" s="661" t="s">
        <v>6586</v>
      </c>
      <c r="E284" s="661" t="s">
        <v>6587</v>
      </c>
      <c r="F284" s="664">
        <v>2</v>
      </c>
      <c r="G284" s="664">
        <v>17018</v>
      </c>
      <c r="H284" s="664">
        <v>1</v>
      </c>
      <c r="I284" s="664">
        <v>8509</v>
      </c>
      <c r="J284" s="664">
        <v>1</v>
      </c>
      <c r="K284" s="664">
        <v>8509</v>
      </c>
      <c r="L284" s="664">
        <v>0.5</v>
      </c>
      <c r="M284" s="664">
        <v>8509</v>
      </c>
      <c r="N284" s="664">
        <v>4</v>
      </c>
      <c r="O284" s="664">
        <v>34036</v>
      </c>
      <c r="P284" s="677">
        <v>2</v>
      </c>
      <c r="Q284" s="665">
        <v>8509</v>
      </c>
    </row>
    <row r="285" spans="1:17" ht="14.4" customHeight="1" x14ac:dyDescent="0.3">
      <c r="A285" s="660" t="s">
        <v>579</v>
      </c>
      <c r="B285" s="661" t="s">
        <v>6373</v>
      </c>
      <c r="C285" s="661" t="s">
        <v>6473</v>
      </c>
      <c r="D285" s="661" t="s">
        <v>6588</v>
      </c>
      <c r="E285" s="661" t="s">
        <v>6589</v>
      </c>
      <c r="F285" s="664">
        <v>13</v>
      </c>
      <c r="G285" s="664">
        <v>73736</v>
      </c>
      <c r="H285" s="664">
        <v>1</v>
      </c>
      <c r="I285" s="664">
        <v>5672</v>
      </c>
      <c r="J285" s="664">
        <v>9</v>
      </c>
      <c r="K285" s="664">
        <v>51048</v>
      </c>
      <c r="L285" s="664">
        <v>0.69230769230769229</v>
      </c>
      <c r="M285" s="664">
        <v>5672</v>
      </c>
      <c r="N285" s="664">
        <v>17</v>
      </c>
      <c r="O285" s="664">
        <v>96424</v>
      </c>
      <c r="P285" s="677">
        <v>1.3076923076923077</v>
      </c>
      <c r="Q285" s="665">
        <v>5672</v>
      </c>
    </row>
    <row r="286" spans="1:17" ht="14.4" customHeight="1" x14ac:dyDescent="0.3">
      <c r="A286" s="660" t="s">
        <v>579</v>
      </c>
      <c r="B286" s="661" t="s">
        <v>6373</v>
      </c>
      <c r="C286" s="661" t="s">
        <v>6473</v>
      </c>
      <c r="D286" s="661" t="s">
        <v>6590</v>
      </c>
      <c r="E286" s="661" t="s">
        <v>6591</v>
      </c>
      <c r="F286" s="664">
        <v>4</v>
      </c>
      <c r="G286" s="664">
        <v>4540</v>
      </c>
      <c r="H286" s="664">
        <v>1</v>
      </c>
      <c r="I286" s="664">
        <v>1135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579</v>
      </c>
      <c r="B287" s="661" t="s">
        <v>6373</v>
      </c>
      <c r="C287" s="661" t="s">
        <v>6473</v>
      </c>
      <c r="D287" s="661" t="s">
        <v>6592</v>
      </c>
      <c r="E287" s="661" t="s">
        <v>6593</v>
      </c>
      <c r="F287" s="664">
        <v>854</v>
      </c>
      <c r="G287" s="664">
        <v>181048</v>
      </c>
      <c r="H287" s="664">
        <v>1</v>
      </c>
      <c r="I287" s="664">
        <v>212</v>
      </c>
      <c r="J287" s="664">
        <v>666</v>
      </c>
      <c r="K287" s="664">
        <v>141192</v>
      </c>
      <c r="L287" s="664">
        <v>0.77985948477751754</v>
      </c>
      <c r="M287" s="664">
        <v>212</v>
      </c>
      <c r="N287" s="664">
        <v>598</v>
      </c>
      <c r="O287" s="664">
        <v>126776</v>
      </c>
      <c r="P287" s="677">
        <v>0.70023419203747073</v>
      </c>
      <c r="Q287" s="665">
        <v>212</v>
      </c>
    </row>
    <row r="288" spans="1:17" ht="14.4" customHeight="1" x14ac:dyDescent="0.3">
      <c r="A288" s="660" t="s">
        <v>579</v>
      </c>
      <c r="B288" s="661" t="s">
        <v>6373</v>
      </c>
      <c r="C288" s="661" t="s">
        <v>6473</v>
      </c>
      <c r="D288" s="661" t="s">
        <v>6594</v>
      </c>
      <c r="E288" s="661" t="s">
        <v>6595</v>
      </c>
      <c r="F288" s="664">
        <v>42</v>
      </c>
      <c r="G288" s="664">
        <v>57960</v>
      </c>
      <c r="H288" s="664">
        <v>1</v>
      </c>
      <c r="I288" s="664">
        <v>1380</v>
      </c>
      <c r="J288" s="664">
        <v>44</v>
      </c>
      <c r="K288" s="664">
        <v>60720</v>
      </c>
      <c r="L288" s="664">
        <v>1.0476190476190477</v>
      </c>
      <c r="M288" s="664">
        <v>1380</v>
      </c>
      <c r="N288" s="664">
        <v>37</v>
      </c>
      <c r="O288" s="664">
        <v>51060</v>
      </c>
      <c r="P288" s="677">
        <v>0.88095238095238093</v>
      </c>
      <c r="Q288" s="665">
        <v>1380</v>
      </c>
    </row>
    <row r="289" spans="1:17" ht="14.4" customHeight="1" x14ac:dyDescent="0.3">
      <c r="A289" s="660" t="s">
        <v>579</v>
      </c>
      <c r="B289" s="661" t="s">
        <v>6373</v>
      </c>
      <c r="C289" s="661" t="s">
        <v>6473</v>
      </c>
      <c r="D289" s="661" t="s">
        <v>6596</v>
      </c>
      <c r="E289" s="661" t="s">
        <v>6597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1404</v>
      </c>
      <c r="P289" s="677"/>
      <c r="Q289" s="665">
        <v>1404</v>
      </c>
    </row>
    <row r="290" spans="1:17" ht="14.4" customHeight="1" x14ac:dyDescent="0.3">
      <c r="A290" s="660" t="s">
        <v>579</v>
      </c>
      <c r="B290" s="661" t="s">
        <v>6373</v>
      </c>
      <c r="C290" s="661" t="s">
        <v>6473</v>
      </c>
      <c r="D290" s="661" t="s">
        <v>6598</v>
      </c>
      <c r="E290" s="661" t="s">
        <v>6599</v>
      </c>
      <c r="F290" s="664"/>
      <c r="G290" s="664"/>
      <c r="H290" s="664"/>
      <c r="I290" s="664"/>
      <c r="J290" s="664">
        <v>5</v>
      </c>
      <c r="K290" s="664">
        <v>5190</v>
      </c>
      <c r="L290" s="664"/>
      <c r="M290" s="664">
        <v>1038</v>
      </c>
      <c r="N290" s="664"/>
      <c r="O290" s="664"/>
      <c r="P290" s="677"/>
      <c r="Q290" s="665"/>
    </row>
    <row r="291" spans="1:17" ht="14.4" customHeight="1" x14ac:dyDescent="0.3">
      <c r="A291" s="660" t="s">
        <v>579</v>
      </c>
      <c r="B291" s="661" t="s">
        <v>6373</v>
      </c>
      <c r="C291" s="661" t="s">
        <v>6473</v>
      </c>
      <c r="D291" s="661" t="s">
        <v>6600</v>
      </c>
      <c r="E291" s="661" t="s">
        <v>6601</v>
      </c>
      <c r="F291" s="664">
        <v>30</v>
      </c>
      <c r="G291" s="664">
        <v>39360</v>
      </c>
      <c r="H291" s="664">
        <v>1</v>
      </c>
      <c r="I291" s="664">
        <v>1312</v>
      </c>
      <c r="J291" s="664">
        <v>30</v>
      </c>
      <c r="K291" s="664">
        <v>39360</v>
      </c>
      <c r="L291" s="664">
        <v>1</v>
      </c>
      <c r="M291" s="664">
        <v>1312</v>
      </c>
      <c r="N291" s="664">
        <v>16</v>
      </c>
      <c r="O291" s="664">
        <v>20992</v>
      </c>
      <c r="P291" s="677">
        <v>0.53333333333333333</v>
      </c>
      <c r="Q291" s="665">
        <v>1312</v>
      </c>
    </row>
    <row r="292" spans="1:17" ht="14.4" customHeight="1" x14ac:dyDescent="0.3">
      <c r="A292" s="660" t="s">
        <v>579</v>
      </c>
      <c r="B292" s="661" t="s">
        <v>6373</v>
      </c>
      <c r="C292" s="661" t="s">
        <v>6473</v>
      </c>
      <c r="D292" s="661" t="s">
        <v>6602</v>
      </c>
      <c r="E292" s="661" t="s">
        <v>6603</v>
      </c>
      <c r="F292" s="664">
        <v>26</v>
      </c>
      <c r="G292" s="664">
        <v>40560</v>
      </c>
      <c r="H292" s="664">
        <v>1</v>
      </c>
      <c r="I292" s="664">
        <v>1560</v>
      </c>
      <c r="J292" s="664">
        <v>20</v>
      </c>
      <c r="K292" s="664">
        <v>31200</v>
      </c>
      <c r="L292" s="664">
        <v>0.76923076923076927</v>
      </c>
      <c r="M292" s="664">
        <v>1560</v>
      </c>
      <c r="N292" s="664">
        <v>30</v>
      </c>
      <c r="O292" s="664">
        <v>46800</v>
      </c>
      <c r="P292" s="677">
        <v>1.1538461538461537</v>
      </c>
      <c r="Q292" s="665">
        <v>1560</v>
      </c>
    </row>
    <row r="293" spans="1:17" ht="14.4" customHeight="1" x14ac:dyDescent="0.3">
      <c r="A293" s="660" t="s">
        <v>579</v>
      </c>
      <c r="B293" s="661" t="s">
        <v>6373</v>
      </c>
      <c r="C293" s="661" t="s">
        <v>6473</v>
      </c>
      <c r="D293" s="661" t="s">
        <v>6604</v>
      </c>
      <c r="E293" s="661" t="s">
        <v>6605</v>
      </c>
      <c r="F293" s="664">
        <v>10</v>
      </c>
      <c r="G293" s="664">
        <v>58088.2</v>
      </c>
      <c r="H293" s="664">
        <v>1</v>
      </c>
      <c r="I293" s="664">
        <v>5808.82</v>
      </c>
      <c r="J293" s="664">
        <v>6</v>
      </c>
      <c r="K293" s="664">
        <v>34852.92</v>
      </c>
      <c r="L293" s="664">
        <v>0.6</v>
      </c>
      <c r="M293" s="664">
        <v>5808.82</v>
      </c>
      <c r="N293" s="664">
        <v>21</v>
      </c>
      <c r="O293" s="664">
        <v>121985.22</v>
      </c>
      <c r="P293" s="677">
        <v>2.1</v>
      </c>
      <c r="Q293" s="665">
        <v>5808.82</v>
      </c>
    </row>
    <row r="294" spans="1:17" ht="14.4" customHeight="1" x14ac:dyDescent="0.3">
      <c r="A294" s="660" t="s">
        <v>579</v>
      </c>
      <c r="B294" s="661" t="s">
        <v>6373</v>
      </c>
      <c r="C294" s="661" t="s">
        <v>6473</v>
      </c>
      <c r="D294" s="661" t="s">
        <v>6606</v>
      </c>
      <c r="E294" s="661" t="s">
        <v>6607</v>
      </c>
      <c r="F294" s="664">
        <v>8</v>
      </c>
      <c r="G294" s="664">
        <v>65796.639999999999</v>
      </c>
      <c r="H294" s="664">
        <v>1</v>
      </c>
      <c r="I294" s="664">
        <v>8224.58</v>
      </c>
      <c r="J294" s="664">
        <v>7</v>
      </c>
      <c r="K294" s="664">
        <v>57572.060000000005</v>
      </c>
      <c r="L294" s="664">
        <v>0.87500000000000011</v>
      </c>
      <c r="M294" s="664">
        <v>8224.58</v>
      </c>
      <c r="N294" s="664">
        <v>22</v>
      </c>
      <c r="O294" s="664">
        <v>180940.76</v>
      </c>
      <c r="P294" s="677">
        <v>2.75</v>
      </c>
      <c r="Q294" s="665">
        <v>8224.58</v>
      </c>
    </row>
    <row r="295" spans="1:17" ht="14.4" customHeight="1" x14ac:dyDescent="0.3">
      <c r="A295" s="660" t="s">
        <v>579</v>
      </c>
      <c r="B295" s="661" t="s">
        <v>6373</v>
      </c>
      <c r="C295" s="661" t="s">
        <v>6473</v>
      </c>
      <c r="D295" s="661" t="s">
        <v>6608</v>
      </c>
      <c r="E295" s="661" t="s">
        <v>6609</v>
      </c>
      <c r="F295" s="664">
        <v>11</v>
      </c>
      <c r="G295" s="664">
        <v>100753.18</v>
      </c>
      <c r="H295" s="664">
        <v>1</v>
      </c>
      <c r="I295" s="664">
        <v>9159.3799999999992</v>
      </c>
      <c r="J295" s="664">
        <v>1</v>
      </c>
      <c r="K295" s="664">
        <v>9159.3799999999992</v>
      </c>
      <c r="L295" s="664">
        <v>9.0909090909090912E-2</v>
      </c>
      <c r="M295" s="664">
        <v>9159.3799999999992</v>
      </c>
      <c r="N295" s="664">
        <v>14</v>
      </c>
      <c r="O295" s="664">
        <v>128231.32</v>
      </c>
      <c r="P295" s="677">
        <v>1.2727272727272729</v>
      </c>
      <c r="Q295" s="665">
        <v>9159.380000000001</v>
      </c>
    </row>
    <row r="296" spans="1:17" ht="14.4" customHeight="1" x14ac:dyDescent="0.3">
      <c r="A296" s="660" t="s">
        <v>579</v>
      </c>
      <c r="B296" s="661" t="s">
        <v>6373</v>
      </c>
      <c r="C296" s="661" t="s">
        <v>6473</v>
      </c>
      <c r="D296" s="661" t="s">
        <v>6610</v>
      </c>
      <c r="E296" s="661" t="s">
        <v>6609</v>
      </c>
      <c r="F296" s="664">
        <v>4</v>
      </c>
      <c r="G296" s="664">
        <v>55064.08</v>
      </c>
      <c r="H296" s="664">
        <v>1</v>
      </c>
      <c r="I296" s="664">
        <v>13766.02</v>
      </c>
      <c r="J296" s="664">
        <v>1</v>
      </c>
      <c r="K296" s="664">
        <v>13766.02</v>
      </c>
      <c r="L296" s="664">
        <v>0.25</v>
      </c>
      <c r="M296" s="664">
        <v>13766.02</v>
      </c>
      <c r="N296" s="664">
        <v>2</v>
      </c>
      <c r="O296" s="664">
        <v>27532.04</v>
      </c>
      <c r="P296" s="677">
        <v>0.5</v>
      </c>
      <c r="Q296" s="665">
        <v>13766.02</v>
      </c>
    </row>
    <row r="297" spans="1:17" ht="14.4" customHeight="1" x14ac:dyDescent="0.3">
      <c r="A297" s="660" t="s">
        <v>579</v>
      </c>
      <c r="B297" s="661" t="s">
        <v>6373</v>
      </c>
      <c r="C297" s="661" t="s">
        <v>6473</v>
      </c>
      <c r="D297" s="661" t="s">
        <v>6611</v>
      </c>
      <c r="E297" s="661" t="s">
        <v>6612</v>
      </c>
      <c r="F297" s="664"/>
      <c r="G297" s="664"/>
      <c r="H297" s="664"/>
      <c r="I297" s="664"/>
      <c r="J297" s="664">
        <v>2</v>
      </c>
      <c r="K297" s="664">
        <v>36676.9</v>
      </c>
      <c r="L297" s="664"/>
      <c r="M297" s="664">
        <v>18338.45</v>
      </c>
      <c r="N297" s="664"/>
      <c r="O297" s="664"/>
      <c r="P297" s="677"/>
      <c r="Q297" s="665"/>
    </row>
    <row r="298" spans="1:17" ht="14.4" customHeight="1" x14ac:dyDescent="0.3">
      <c r="A298" s="660" t="s">
        <v>579</v>
      </c>
      <c r="B298" s="661" t="s">
        <v>6373</v>
      </c>
      <c r="C298" s="661" t="s">
        <v>6473</v>
      </c>
      <c r="D298" s="661" t="s">
        <v>6613</v>
      </c>
      <c r="E298" s="661" t="s">
        <v>6614</v>
      </c>
      <c r="F298" s="664">
        <v>5</v>
      </c>
      <c r="G298" s="664">
        <v>16581.8</v>
      </c>
      <c r="H298" s="664">
        <v>1</v>
      </c>
      <c r="I298" s="664">
        <v>3316.3599999999997</v>
      </c>
      <c r="J298" s="664">
        <v>2</v>
      </c>
      <c r="K298" s="664">
        <v>6632.72</v>
      </c>
      <c r="L298" s="664">
        <v>0.4</v>
      </c>
      <c r="M298" s="664">
        <v>3316.36</v>
      </c>
      <c r="N298" s="664"/>
      <c r="O298" s="664"/>
      <c r="P298" s="677"/>
      <c r="Q298" s="665"/>
    </row>
    <row r="299" spans="1:17" ht="14.4" customHeight="1" x14ac:dyDescent="0.3">
      <c r="A299" s="660" t="s">
        <v>579</v>
      </c>
      <c r="B299" s="661" t="s">
        <v>6373</v>
      </c>
      <c r="C299" s="661" t="s">
        <v>6473</v>
      </c>
      <c r="D299" s="661" t="s">
        <v>6615</v>
      </c>
      <c r="E299" s="661" t="s">
        <v>6616</v>
      </c>
      <c r="F299" s="664">
        <v>305</v>
      </c>
      <c r="G299" s="664">
        <v>379310.2</v>
      </c>
      <c r="H299" s="664">
        <v>1</v>
      </c>
      <c r="I299" s="664">
        <v>1243.6400000000001</v>
      </c>
      <c r="J299" s="664">
        <v>283</v>
      </c>
      <c r="K299" s="664">
        <v>351950.12</v>
      </c>
      <c r="L299" s="664">
        <v>0.9278688524590164</v>
      </c>
      <c r="M299" s="664">
        <v>1243.6399999999999</v>
      </c>
      <c r="N299" s="664">
        <v>363</v>
      </c>
      <c r="O299" s="664">
        <v>451441.32</v>
      </c>
      <c r="P299" s="677">
        <v>1.1901639344262296</v>
      </c>
      <c r="Q299" s="665">
        <v>1243.6400000000001</v>
      </c>
    </row>
    <row r="300" spans="1:17" ht="14.4" customHeight="1" x14ac:dyDescent="0.3">
      <c r="A300" s="660" t="s">
        <v>579</v>
      </c>
      <c r="B300" s="661" t="s">
        <v>6373</v>
      </c>
      <c r="C300" s="661" t="s">
        <v>6473</v>
      </c>
      <c r="D300" s="661" t="s">
        <v>6617</v>
      </c>
      <c r="E300" s="661" t="s">
        <v>6618</v>
      </c>
      <c r="F300" s="664"/>
      <c r="G300" s="664"/>
      <c r="H300" s="664"/>
      <c r="I300" s="664"/>
      <c r="J300" s="664">
        <v>6</v>
      </c>
      <c r="K300" s="664">
        <v>96823.319999999992</v>
      </c>
      <c r="L300" s="664"/>
      <c r="M300" s="664">
        <v>16137.22</v>
      </c>
      <c r="N300" s="664">
        <v>12</v>
      </c>
      <c r="O300" s="664">
        <v>193646.63999999998</v>
      </c>
      <c r="P300" s="677"/>
      <c r="Q300" s="665">
        <v>16137.22</v>
      </c>
    </row>
    <row r="301" spans="1:17" ht="14.4" customHeight="1" x14ac:dyDescent="0.3">
      <c r="A301" s="660" t="s">
        <v>579</v>
      </c>
      <c r="B301" s="661" t="s">
        <v>6373</v>
      </c>
      <c r="C301" s="661" t="s">
        <v>6473</v>
      </c>
      <c r="D301" s="661" t="s">
        <v>6619</v>
      </c>
      <c r="E301" s="661" t="s">
        <v>6620</v>
      </c>
      <c r="F301" s="664">
        <v>77</v>
      </c>
      <c r="G301" s="664">
        <v>127666</v>
      </c>
      <c r="H301" s="664">
        <v>1</v>
      </c>
      <c r="I301" s="664">
        <v>1658</v>
      </c>
      <c r="J301" s="664">
        <v>108</v>
      </c>
      <c r="K301" s="664">
        <v>179064</v>
      </c>
      <c r="L301" s="664">
        <v>1.4025974025974026</v>
      </c>
      <c r="M301" s="664">
        <v>1658</v>
      </c>
      <c r="N301" s="664">
        <v>105</v>
      </c>
      <c r="O301" s="664">
        <v>174090</v>
      </c>
      <c r="P301" s="677">
        <v>1.3636363636363635</v>
      </c>
      <c r="Q301" s="665">
        <v>1658</v>
      </c>
    </row>
    <row r="302" spans="1:17" ht="14.4" customHeight="1" x14ac:dyDescent="0.3">
      <c r="A302" s="660" t="s">
        <v>579</v>
      </c>
      <c r="B302" s="661" t="s">
        <v>6373</v>
      </c>
      <c r="C302" s="661" t="s">
        <v>6473</v>
      </c>
      <c r="D302" s="661" t="s">
        <v>6621</v>
      </c>
      <c r="E302" s="661" t="s">
        <v>6622</v>
      </c>
      <c r="F302" s="664">
        <v>1</v>
      </c>
      <c r="G302" s="664">
        <v>12706.85</v>
      </c>
      <c r="H302" s="664">
        <v>1</v>
      </c>
      <c r="I302" s="664">
        <v>12706.85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579</v>
      </c>
      <c r="B303" s="661" t="s">
        <v>6373</v>
      </c>
      <c r="C303" s="661" t="s">
        <v>6473</v>
      </c>
      <c r="D303" s="661" t="s">
        <v>6623</v>
      </c>
      <c r="E303" s="661" t="s">
        <v>6624</v>
      </c>
      <c r="F303" s="664">
        <v>8</v>
      </c>
      <c r="G303" s="664">
        <v>6690.8</v>
      </c>
      <c r="H303" s="664">
        <v>1</v>
      </c>
      <c r="I303" s="664">
        <v>836.35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579</v>
      </c>
      <c r="B304" s="661" t="s">
        <v>6373</v>
      </c>
      <c r="C304" s="661" t="s">
        <v>6473</v>
      </c>
      <c r="D304" s="661" t="s">
        <v>6625</v>
      </c>
      <c r="E304" s="661" t="s">
        <v>6626</v>
      </c>
      <c r="F304" s="664">
        <v>2</v>
      </c>
      <c r="G304" s="664">
        <v>16898.939999999999</v>
      </c>
      <c r="H304" s="664">
        <v>1</v>
      </c>
      <c r="I304" s="664">
        <v>8449.4699999999993</v>
      </c>
      <c r="J304" s="664">
        <v>3</v>
      </c>
      <c r="K304" s="664">
        <v>25348.409999999996</v>
      </c>
      <c r="L304" s="664">
        <v>1.5</v>
      </c>
      <c r="M304" s="664">
        <v>8449.4699999999993</v>
      </c>
      <c r="N304" s="664">
        <v>4</v>
      </c>
      <c r="O304" s="664">
        <v>33797.879999999997</v>
      </c>
      <c r="P304" s="677">
        <v>2</v>
      </c>
      <c r="Q304" s="665">
        <v>8449.4699999999993</v>
      </c>
    </row>
    <row r="305" spans="1:17" ht="14.4" customHeight="1" x14ac:dyDescent="0.3">
      <c r="A305" s="660" t="s">
        <v>579</v>
      </c>
      <c r="B305" s="661" t="s">
        <v>6373</v>
      </c>
      <c r="C305" s="661" t="s">
        <v>6473</v>
      </c>
      <c r="D305" s="661" t="s">
        <v>6627</v>
      </c>
      <c r="E305" s="661" t="s">
        <v>6609</v>
      </c>
      <c r="F305" s="664">
        <v>3</v>
      </c>
      <c r="G305" s="664">
        <v>24076.799999999999</v>
      </c>
      <c r="H305" s="664">
        <v>1</v>
      </c>
      <c r="I305" s="664">
        <v>8025.5999999999995</v>
      </c>
      <c r="J305" s="664"/>
      <c r="K305" s="664"/>
      <c r="L305" s="664"/>
      <c r="M305" s="664"/>
      <c r="N305" s="664">
        <v>5</v>
      </c>
      <c r="O305" s="664">
        <v>40128</v>
      </c>
      <c r="P305" s="677">
        <v>1.6666666666666667</v>
      </c>
      <c r="Q305" s="665">
        <v>8025.6</v>
      </c>
    </row>
    <row r="306" spans="1:17" ht="14.4" customHeight="1" x14ac:dyDescent="0.3">
      <c r="A306" s="660" t="s">
        <v>579</v>
      </c>
      <c r="B306" s="661" t="s">
        <v>6373</v>
      </c>
      <c r="C306" s="661" t="s">
        <v>6473</v>
      </c>
      <c r="D306" s="661" t="s">
        <v>6628</v>
      </c>
      <c r="E306" s="661" t="s">
        <v>6629</v>
      </c>
      <c r="F306" s="664">
        <v>192</v>
      </c>
      <c r="G306" s="664">
        <v>215496.96000000002</v>
      </c>
      <c r="H306" s="664">
        <v>1</v>
      </c>
      <c r="I306" s="664">
        <v>1122.3800000000001</v>
      </c>
      <c r="J306" s="664">
        <v>59</v>
      </c>
      <c r="K306" s="664">
        <v>66220.42</v>
      </c>
      <c r="L306" s="664">
        <v>0.30729166666666663</v>
      </c>
      <c r="M306" s="664">
        <v>1122.3799999999999</v>
      </c>
      <c r="N306" s="664">
        <v>209</v>
      </c>
      <c r="O306" s="664">
        <v>234577.42</v>
      </c>
      <c r="P306" s="677">
        <v>1.0885416666666665</v>
      </c>
      <c r="Q306" s="665">
        <v>1122.3800000000001</v>
      </c>
    </row>
    <row r="307" spans="1:17" ht="14.4" customHeight="1" x14ac:dyDescent="0.3">
      <c r="A307" s="660" t="s">
        <v>579</v>
      </c>
      <c r="B307" s="661" t="s">
        <v>6373</v>
      </c>
      <c r="C307" s="661" t="s">
        <v>6473</v>
      </c>
      <c r="D307" s="661" t="s">
        <v>6630</v>
      </c>
      <c r="E307" s="661" t="s">
        <v>6631</v>
      </c>
      <c r="F307" s="664">
        <v>105</v>
      </c>
      <c r="G307" s="664">
        <v>187698</v>
      </c>
      <c r="H307" s="664">
        <v>1</v>
      </c>
      <c r="I307" s="664">
        <v>1787.6</v>
      </c>
      <c r="J307" s="664">
        <v>75</v>
      </c>
      <c r="K307" s="664">
        <v>134070</v>
      </c>
      <c r="L307" s="664">
        <v>0.7142857142857143</v>
      </c>
      <c r="M307" s="664">
        <v>1787.6</v>
      </c>
      <c r="N307" s="664">
        <v>424</v>
      </c>
      <c r="O307" s="664">
        <v>757942.4</v>
      </c>
      <c r="P307" s="677">
        <v>4.038095238095238</v>
      </c>
      <c r="Q307" s="665">
        <v>1787.6000000000001</v>
      </c>
    </row>
    <row r="308" spans="1:17" ht="14.4" customHeight="1" x14ac:dyDescent="0.3">
      <c r="A308" s="660" t="s">
        <v>579</v>
      </c>
      <c r="B308" s="661" t="s">
        <v>6373</v>
      </c>
      <c r="C308" s="661" t="s">
        <v>6473</v>
      </c>
      <c r="D308" s="661" t="s">
        <v>6632</v>
      </c>
      <c r="E308" s="661" t="s">
        <v>6633</v>
      </c>
      <c r="F308" s="664">
        <v>1</v>
      </c>
      <c r="G308" s="664">
        <v>58165</v>
      </c>
      <c r="H308" s="664">
        <v>1</v>
      </c>
      <c r="I308" s="664">
        <v>58165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579</v>
      </c>
      <c r="B309" s="661" t="s">
        <v>6373</v>
      </c>
      <c r="C309" s="661" t="s">
        <v>6473</v>
      </c>
      <c r="D309" s="661" t="s">
        <v>6634</v>
      </c>
      <c r="E309" s="661" t="s">
        <v>6635</v>
      </c>
      <c r="F309" s="664">
        <v>27</v>
      </c>
      <c r="G309" s="664">
        <v>1955369.43</v>
      </c>
      <c r="H309" s="664">
        <v>1</v>
      </c>
      <c r="I309" s="664">
        <v>72421.09</v>
      </c>
      <c r="J309" s="664">
        <v>31</v>
      </c>
      <c r="K309" s="664">
        <v>2245053.79</v>
      </c>
      <c r="L309" s="664">
        <v>1.1481481481481481</v>
      </c>
      <c r="M309" s="664">
        <v>72421.09</v>
      </c>
      <c r="N309" s="664">
        <v>42</v>
      </c>
      <c r="O309" s="664">
        <v>3041685.78</v>
      </c>
      <c r="P309" s="677">
        <v>1.5555555555555556</v>
      </c>
      <c r="Q309" s="665">
        <v>72421.09</v>
      </c>
    </row>
    <row r="310" spans="1:17" ht="14.4" customHeight="1" x14ac:dyDescent="0.3">
      <c r="A310" s="660" t="s">
        <v>579</v>
      </c>
      <c r="B310" s="661" t="s">
        <v>6373</v>
      </c>
      <c r="C310" s="661" t="s">
        <v>6473</v>
      </c>
      <c r="D310" s="661" t="s">
        <v>6636</v>
      </c>
      <c r="E310" s="661" t="s">
        <v>6637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118450</v>
      </c>
      <c r="P310" s="677"/>
      <c r="Q310" s="665">
        <v>118450</v>
      </c>
    </row>
    <row r="311" spans="1:17" ht="14.4" customHeight="1" x14ac:dyDescent="0.3">
      <c r="A311" s="660" t="s">
        <v>579</v>
      </c>
      <c r="B311" s="661" t="s">
        <v>6373</v>
      </c>
      <c r="C311" s="661" t="s">
        <v>6473</v>
      </c>
      <c r="D311" s="661" t="s">
        <v>6638</v>
      </c>
      <c r="E311" s="661" t="s">
        <v>6483</v>
      </c>
      <c r="F311" s="664"/>
      <c r="G311" s="664"/>
      <c r="H311" s="664"/>
      <c r="I311" s="664"/>
      <c r="J311" s="664">
        <v>2</v>
      </c>
      <c r="K311" s="664">
        <v>175693.56</v>
      </c>
      <c r="L311" s="664"/>
      <c r="M311" s="664">
        <v>87846.78</v>
      </c>
      <c r="N311" s="664">
        <v>14</v>
      </c>
      <c r="O311" s="664">
        <v>1229854.92</v>
      </c>
      <c r="P311" s="677"/>
      <c r="Q311" s="665">
        <v>87846.78</v>
      </c>
    </row>
    <row r="312" spans="1:17" ht="14.4" customHeight="1" x14ac:dyDescent="0.3">
      <c r="A312" s="660" t="s">
        <v>579</v>
      </c>
      <c r="B312" s="661" t="s">
        <v>6373</v>
      </c>
      <c r="C312" s="661" t="s">
        <v>6473</v>
      </c>
      <c r="D312" s="661" t="s">
        <v>6639</v>
      </c>
      <c r="E312" s="661" t="s">
        <v>6640</v>
      </c>
      <c r="F312" s="664">
        <v>2</v>
      </c>
      <c r="G312" s="664">
        <v>4356</v>
      </c>
      <c r="H312" s="664">
        <v>1</v>
      </c>
      <c r="I312" s="664">
        <v>2178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579</v>
      </c>
      <c r="B313" s="661" t="s">
        <v>6373</v>
      </c>
      <c r="C313" s="661" t="s">
        <v>6473</v>
      </c>
      <c r="D313" s="661" t="s">
        <v>6641</v>
      </c>
      <c r="E313" s="661" t="s">
        <v>6642</v>
      </c>
      <c r="F313" s="664"/>
      <c r="G313" s="664"/>
      <c r="H313" s="664"/>
      <c r="I313" s="664"/>
      <c r="J313" s="664"/>
      <c r="K313" s="664"/>
      <c r="L313" s="664"/>
      <c r="M313" s="664"/>
      <c r="N313" s="664">
        <v>10</v>
      </c>
      <c r="O313" s="664">
        <v>804741.5</v>
      </c>
      <c r="P313" s="677"/>
      <c r="Q313" s="665">
        <v>80474.149999999994</v>
      </c>
    </row>
    <row r="314" spans="1:17" ht="14.4" customHeight="1" x14ac:dyDescent="0.3">
      <c r="A314" s="660" t="s">
        <v>579</v>
      </c>
      <c r="B314" s="661" t="s">
        <v>6373</v>
      </c>
      <c r="C314" s="661" t="s">
        <v>6473</v>
      </c>
      <c r="D314" s="661" t="s">
        <v>6643</v>
      </c>
      <c r="E314" s="661" t="s">
        <v>6644</v>
      </c>
      <c r="F314" s="664">
        <v>1</v>
      </c>
      <c r="G314" s="664">
        <v>162708.78</v>
      </c>
      <c r="H314" s="664">
        <v>1</v>
      </c>
      <c r="I314" s="664">
        <v>162708.78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579</v>
      </c>
      <c r="B315" s="661" t="s">
        <v>6373</v>
      </c>
      <c r="C315" s="661" t="s">
        <v>6473</v>
      </c>
      <c r="D315" s="661" t="s">
        <v>6645</v>
      </c>
      <c r="E315" s="661" t="s">
        <v>6646</v>
      </c>
      <c r="F315" s="664">
        <v>7</v>
      </c>
      <c r="G315" s="664">
        <v>87500</v>
      </c>
      <c r="H315" s="664">
        <v>1</v>
      </c>
      <c r="I315" s="664">
        <v>12500</v>
      </c>
      <c r="J315" s="664">
        <v>7</v>
      </c>
      <c r="K315" s="664">
        <v>87500</v>
      </c>
      <c r="L315" s="664">
        <v>1</v>
      </c>
      <c r="M315" s="664">
        <v>12500</v>
      </c>
      <c r="N315" s="664">
        <v>3</v>
      </c>
      <c r="O315" s="664">
        <v>37500</v>
      </c>
      <c r="P315" s="677">
        <v>0.42857142857142855</v>
      </c>
      <c r="Q315" s="665">
        <v>12500</v>
      </c>
    </row>
    <row r="316" spans="1:17" ht="14.4" customHeight="1" x14ac:dyDescent="0.3">
      <c r="A316" s="660" t="s">
        <v>579</v>
      </c>
      <c r="B316" s="661" t="s">
        <v>6373</v>
      </c>
      <c r="C316" s="661" t="s">
        <v>6473</v>
      </c>
      <c r="D316" s="661" t="s">
        <v>6647</v>
      </c>
      <c r="E316" s="661" t="s">
        <v>6648</v>
      </c>
      <c r="F316" s="664">
        <v>6</v>
      </c>
      <c r="G316" s="664">
        <v>345042</v>
      </c>
      <c r="H316" s="664">
        <v>1</v>
      </c>
      <c r="I316" s="664">
        <v>57507</v>
      </c>
      <c r="J316" s="664">
        <v>4</v>
      </c>
      <c r="K316" s="664">
        <v>230028</v>
      </c>
      <c r="L316" s="664">
        <v>0.66666666666666663</v>
      </c>
      <c r="M316" s="664">
        <v>57507</v>
      </c>
      <c r="N316" s="664">
        <v>1</v>
      </c>
      <c r="O316" s="664">
        <v>57507</v>
      </c>
      <c r="P316" s="677">
        <v>0.16666666666666666</v>
      </c>
      <c r="Q316" s="665">
        <v>57507</v>
      </c>
    </row>
    <row r="317" spans="1:17" ht="14.4" customHeight="1" x14ac:dyDescent="0.3">
      <c r="A317" s="660" t="s">
        <v>579</v>
      </c>
      <c r="B317" s="661" t="s">
        <v>6373</v>
      </c>
      <c r="C317" s="661" t="s">
        <v>6473</v>
      </c>
      <c r="D317" s="661" t="s">
        <v>6649</v>
      </c>
      <c r="E317" s="661" t="s">
        <v>6650</v>
      </c>
      <c r="F317" s="664">
        <v>2</v>
      </c>
      <c r="G317" s="664">
        <v>84790.11</v>
      </c>
      <c r="H317" s="664">
        <v>1</v>
      </c>
      <c r="I317" s="664">
        <v>42395.055</v>
      </c>
      <c r="J317" s="664">
        <v>1</v>
      </c>
      <c r="K317" s="664">
        <v>43152.11</v>
      </c>
      <c r="L317" s="664">
        <v>0.50892857669367331</v>
      </c>
      <c r="M317" s="664">
        <v>43152.11</v>
      </c>
      <c r="N317" s="664">
        <v>9</v>
      </c>
      <c r="O317" s="664">
        <v>388368.99</v>
      </c>
      <c r="P317" s="677">
        <v>4.5803571902430598</v>
      </c>
      <c r="Q317" s="665">
        <v>43152.11</v>
      </c>
    </row>
    <row r="318" spans="1:17" ht="14.4" customHeight="1" x14ac:dyDescent="0.3">
      <c r="A318" s="660" t="s">
        <v>579</v>
      </c>
      <c r="B318" s="661" t="s">
        <v>6373</v>
      </c>
      <c r="C318" s="661" t="s">
        <v>6473</v>
      </c>
      <c r="D318" s="661" t="s">
        <v>6651</v>
      </c>
      <c r="E318" s="661" t="s">
        <v>6652</v>
      </c>
      <c r="F318" s="664">
        <v>3</v>
      </c>
      <c r="G318" s="664">
        <v>41071.08</v>
      </c>
      <c r="H318" s="664">
        <v>1</v>
      </c>
      <c r="I318" s="664">
        <v>13690.36</v>
      </c>
      <c r="J318" s="664">
        <v>4</v>
      </c>
      <c r="K318" s="664">
        <v>54761.440000000002</v>
      </c>
      <c r="L318" s="664">
        <v>1.3333333333333333</v>
      </c>
      <c r="M318" s="664">
        <v>13690.36</v>
      </c>
      <c r="N318" s="664">
        <v>13</v>
      </c>
      <c r="O318" s="664">
        <v>177974.68</v>
      </c>
      <c r="P318" s="677">
        <v>4.333333333333333</v>
      </c>
      <c r="Q318" s="665">
        <v>13690.359999999999</v>
      </c>
    </row>
    <row r="319" spans="1:17" ht="14.4" customHeight="1" x14ac:dyDescent="0.3">
      <c r="A319" s="660" t="s">
        <v>579</v>
      </c>
      <c r="B319" s="661" t="s">
        <v>6373</v>
      </c>
      <c r="C319" s="661" t="s">
        <v>6473</v>
      </c>
      <c r="D319" s="661" t="s">
        <v>6653</v>
      </c>
      <c r="E319" s="661" t="s">
        <v>6654</v>
      </c>
      <c r="F319" s="664">
        <v>3</v>
      </c>
      <c r="G319" s="664">
        <v>58200</v>
      </c>
      <c r="H319" s="664">
        <v>1</v>
      </c>
      <c r="I319" s="664">
        <v>19400</v>
      </c>
      <c r="J319" s="664">
        <v>1</v>
      </c>
      <c r="K319" s="664">
        <v>19400</v>
      </c>
      <c r="L319" s="664">
        <v>0.33333333333333331</v>
      </c>
      <c r="M319" s="664">
        <v>19400</v>
      </c>
      <c r="N319" s="664">
        <v>4</v>
      </c>
      <c r="O319" s="664">
        <v>77600</v>
      </c>
      <c r="P319" s="677">
        <v>1.3333333333333333</v>
      </c>
      <c r="Q319" s="665">
        <v>19400</v>
      </c>
    </row>
    <row r="320" spans="1:17" ht="14.4" customHeight="1" x14ac:dyDescent="0.3">
      <c r="A320" s="660" t="s">
        <v>579</v>
      </c>
      <c r="B320" s="661" t="s">
        <v>6373</v>
      </c>
      <c r="C320" s="661" t="s">
        <v>6473</v>
      </c>
      <c r="D320" s="661" t="s">
        <v>6655</v>
      </c>
      <c r="E320" s="661" t="s">
        <v>6656</v>
      </c>
      <c r="F320" s="664"/>
      <c r="G320" s="664"/>
      <c r="H320" s="664"/>
      <c r="I320" s="664"/>
      <c r="J320" s="664"/>
      <c r="K320" s="664"/>
      <c r="L320" s="664"/>
      <c r="M320" s="664"/>
      <c r="N320" s="664">
        <v>1</v>
      </c>
      <c r="O320" s="664">
        <v>59800</v>
      </c>
      <c r="P320" s="677"/>
      <c r="Q320" s="665">
        <v>59800</v>
      </c>
    </row>
    <row r="321" spans="1:17" ht="14.4" customHeight="1" x14ac:dyDescent="0.3">
      <c r="A321" s="660" t="s">
        <v>579</v>
      </c>
      <c r="B321" s="661" t="s">
        <v>6373</v>
      </c>
      <c r="C321" s="661" t="s">
        <v>6473</v>
      </c>
      <c r="D321" s="661" t="s">
        <v>6657</v>
      </c>
      <c r="E321" s="661" t="s">
        <v>6658</v>
      </c>
      <c r="F321" s="664"/>
      <c r="G321" s="664"/>
      <c r="H321" s="664"/>
      <c r="I321" s="664"/>
      <c r="J321" s="664">
        <v>1</v>
      </c>
      <c r="K321" s="664">
        <v>53000.05</v>
      </c>
      <c r="L321" s="664"/>
      <c r="M321" s="664">
        <v>53000.05</v>
      </c>
      <c r="N321" s="664"/>
      <c r="O321" s="664"/>
      <c r="P321" s="677"/>
      <c r="Q321" s="665"/>
    </row>
    <row r="322" spans="1:17" ht="14.4" customHeight="1" x14ac:dyDescent="0.3">
      <c r="A322" s="660" t="s">
        <v>579</v>
      </c>
      <c r="B322" s="661" t="s">
        <v>6373</v>
      </c>
      <c r="C322" s="661" t="s">
        <v>6473</v>
      </c>
      <c r="D322" s="661" t="s">
        <v>6659</v>
      </c>
      <c r="E322" s="661" t="s">
        <v>6660</v>
      </c>
      <c r="F322" s="664">
        <v>6</v>
      </c>
      <c r="G322" s="664">
        <v>14923.619999999999</v>
      </c>
      <c r="H322" s="664">
        <v>1</v>
      </c>
      <c r="I322" s="664">
        <v>2487.27</v>
      </c>
      <c r="J322" s="664">
        <v>5</v>
      </c>
      <c r="K322" s="664">
        <v>12436.35</v>
      </c>
      <c r="L322" s="664">
        <v>0.83333333333333337</v>
      </c>
      <c r="M322" s="664">
        <v>2487.27</v>
      </c>
      <c r="N322" s="664">
        <v>7</v>
      </c>
      <c r="O322" s="664">
        <v>17410.89</v>
      </c>
      <c r="P322" s="677">
        <v>1.1666666666666667</v>
      </c>
      <c r="Q322" s="665">
        <v>2487.27</v>
      </c>
    </row>
    <row r="323" spans="1:17" ht="14.4" customHeight="1" x14ac:dyDescent="0.3">
      <c r="A323" s="660" t="s">
        <v>579</v>
      </c>
      <c r="B323" s="661" t="s">
        <v>6373</v>
      </c>
      <c r="C323" s="661" t="s">
        <v>6473</v>
      </c>
      <c r="D323" s="661" t="s">
        <v>6661</v>
      </c>
      <c r="E323" s="661" t="s">
        <v>6662</v>
      </c>
      <c r="F323" s="664"/>
      <c r="G323" s="664"/>
      <c r="H323" s="664"/>
      <c r="I323" s="664"/>
      <c r="J323" s="664"/>
      <c r="K323" s="664"/>
      <c r="L323" s="664"/>
      <c r="M323" s="664"/>
      <c r="N323" s="664">
        <v>5</v>
      </c>
      <c r="O323" s="664">
        <v>43418.45</v>
      </c>
      <c r="P323" s="677"/>
      <c r="Q323" s="665">
        <v>8683.6899999999987</v>
      </c>
    </row>
    <row r="324" spans="1:17" ht="14.4" customHeight="1" x14ac:dyDescent="0.3">
      <c r="A324" s="660" t="s">
        <v>579</v>
      </c>
      <c r="B324" s="661" t="s">
        <v>6373</v>
      </c>
      <c r="C324" s="661" t="s">
        <v>6473</v>
      </c>
      <c r="D324" s="661" t="s">
        <v>6663</v>
      </c>
      <c r="E324" s="661" t="s">
        <v>6664</v>
      </c>
      <c r="F324" s="664">
        <v>4</v>
      </c>
      <c r="G324" s="664">
        <v>4622.2</v>
      </c>
      <c r="H324" s="664">
        <v>1</v>
      </c>
      <c r="I324" s="664">
        <v>1155.55</v>
      </c>
      <c r="J324" s="664">
        <v>2</v>
      </c>
      <c r="K324" s="664">
        <v>2311.1</v>
      </c>
      <c r="L324" s="664">
        <v>0.5</v>
      </c>
      <c r="M324" s="664">
        <v>1155.55</v>
      </c>
      <c r="N324" s="664">
        <v>1</v>
      </c>
      <c r="O324" s="664">
        <v>1155.55</v>
      </c>
      <c r="P324" s="677">
        <v>0.25</v>
      </c>
      <c r="Q324" s="665">
        <v>1155.55</v>
      </c>
    </row>
    <row r="325" spans="1:17" ht="14.4" customHeight="1" x14ac:dyDescent="0.3">
      <c r="A325" s="660" t="s">
        <v>579</v>
      </c>
      <c r="B325" s="661" t="s">
        <v>6373</v>
      </c>
      <c r="C325" s="661" t="s">
        <v>6473</v>
      </c>
      <c r="D325" s="661" t="s">
        <v>6665</v>
      </c>
      <c r="E325" s="661" t="s">
        <v>6666</v>
      </c>
      <c r="F325" s="664"/>
      <c r="G325" s="664"/>
      <c r="H325" s="664"/>
      <c r="I325" s="664"/>
      <c r="J325" s="664"/>
      <c r="K325" s="664"/>
      <c r="L325" s="664"/>
      <c r="M325" s="664"/>
      <c r="N325" s="664">
        <v>2</v>
      </c>
      <c r="O325" s="664">
        <v>2151.5</v>
      </c>
      <c r="P325" s="677"/>
      <c r="Q325" s="665">
        <v>1075.75</v>
      </c>
    </row>
    <row r="326" spans="1:17" ht="14.4" customHeight="1" x14ac:dyDescent="0.3">
      <c r="A326" s="660" t="s">
        <v>579</v>
      </c>
      <c r="B326" s="661" t="s">
        <v>6373</v>
      </c>
      <c r="C326" s="661" t="s">
        <v>6473</v>
      </c>
      <c r="D326" s="661" t="s">
        <v>6667</v>
      </c>
      <c r="E326" s="661" t="s">
        <v>6668</v>
      </c>
      <c r="F326" s="664"/>
      <c r="G326" s="664"/>
      <c r="H326" s="664"/>
      <c r="I326" s="664"/>
      <c r="J326" s="664"/>
      <c r="K326" s="664"/>
      <c r="L326" s="664"/>
      <c r="M326" s="664"/>
      <c r="N326" s="664">
        <v>6</v>
      </c>
      <c r="O326" s="664">
        <v>7275.2999999999993</v>
      </c>
      <c r="P326" s="677"/>
      <c r="Q326" s="665">
        <v>1212.55</v>
      </c>
    </row>
    <row r="327" spans="1:17" ht="14.4" customHeight="1" x14ac:dyDescent="0.3">
      <c r="A327" s="660" t="s">
        <v>579</v>
      </c>
      <c r="B327" s="661" t="s">
        <v>6373</v>
      </c>
      <c r="C327" s="661" t="s">
        <v>6473</v>
      </c>
      <c r="D327" s="661" t="s">
        <v>6669</v>
      </c>
      <c r="E327" s="661" t="s">
        <v>6670</v>
      </c>
      <c r="F327" s="664"/>
      <c r="G327" s="664"/>
      <c r="H327" s="664"/>
      <c r="I327" s="664"/>
      <c r="J327" s="664">
        <v>1</v>
      </c>
      <c r="K327" s="664">
        <v>1430.18</v>
      </c>
      <c r="L327" s="664"/>
      <c r="M327" s="664">
        <v>1430.18</v>
      </c>
      <c r="N327" s="664">
        <v>3</v>
      </c>
      <c r="O327" s="664">
        <v>4290.54</v>
      </c>
      <c r="P327" s="677"/>
      <c r="Q327" s="665">
        <v>1430.18</v>
      </c>
    </row>
    <row r="328" spans="1:17" ht="14.4" customHeight="1" x14ac:dyDescent="0.3">
      <c r="A328" s="660" t="s">
        <v>579</v>
      </c>
      <c r="B328" s="661" t="s">
        <v>6373</v>
      </c>
      <c r="C328" s="661" t="s">
        <v>6473</v>
      </c>
      <c r="D328" s="661" t="s">
        <v>6671</v>
      </c>
      <c r="E328" s="661" t="s">
        <v>6672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17514</v>
      </c>
      <c r="P328" s="677"/>
      <c r="Q328" s="665">
        <v>17514</v>
      </c>
    </row>
    <row r="329" spans="1:17" ht="14.4" customHeight="1" x14ac:dyDescent="0.3">
      <c r="A329" s="660" t="s">
        <v>579</v>
      </c>
      <c r="B329" s="661" t="s">
        <v>6373</v>
      </c>
      <c r="C329" s="661" t="s">
        <v>6473</v>
      </c>
      <c r="D329" s="661" t="s">
        <v>6673</v>
      </c>
      <c r="E329" s="661" t="s">
        <v>6481</v>
      </c>
      <c r="F329" s="664"/>
      <c r="G329" s="664"/>
      <c r="H329" s="664"/>
      <c r="I329" s="664"/>
      <c r="J329" s="664">
        <v>1</v>
      </c>
      <c r="K329" s="664">
        <v>12900</v>
      </c>
      <c r="L329" s="664"/>
      <c r="M329" s="664">
        <v>12900</v>
      </c>
      <c r="N329" s="664">
        <v>1</v>
      </c>
      <c r="O329" s="664">
        <v>12900</v>
      </c>
      <c r="P329" s="677"/>
      <c r="Q329" s="665">
        <v>12900</v>
      </c>
    </row>
    <row r="330" spans="1:17" ht="14.4" customHeight="1" x14ac:dyDescent="0.3">
      <c r="A330" s="660" t="s">
        <v>579</v>
      </c>
      <c r="B330" s="661" t="s">
        <v>6373</v>
      </c>
      <c r="C330" s="661" t="s">
        <v>6473</v>
      </c>
      <c r="D330" s="661" t="s">
        <v>6674</v>
      </c>
      <c r="E330" s="661" t="s">
        <v>6675</v>
      </c>
      <c r="F330" s="664"/>
      <c r="G330" s="664"/>
      <c r="H330" s="664"/>
      <c r="I330" s="664"/>
      <c r="J330" s="664"/>
      <c r="K330" s="664"/>
      <c r="L330" s="664"/>
      <c r="M330" s="664"/>
      <c r="N330" s="664">
        <v>17</v>
      </c>
      <c r="O330" s="664">
        <v>23115.07</v>
      </c>
      <c r="P330" s="677"/>
      <c r="Q330" s="665">
        <v>1359.71</v>
      </c>
    </row>
    <row r="331" spans="1:17" ht="14.4" customHeight="1" x14ac:dyDescent="0.3">
      <c r="A331" s="660" t="s">
        <v>579</v>
      </c>
      <c r="B331" s="661" t="s">
        <v>6373</v>
      </c>
      <c r="C331" s="661" t="s">
        <v>6473</v>
      </c>
      <c r="D331" s="661" t="s">
        <v>6676</v>
      </c>
      <c r="E331" s="661" t="s">
        <v>6677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1359.71</v>
      </c>
      <c r="P331" s="677"/>
      <c r="Q331" s="665">
        <v>1359.71</v>
      </c>
    </row>
    <row r="332" spans="1:17" ht="14.4" customHeight="1" x14ac:dyDescent="0.3">
      <c r="A332" s="660" t="s">
        <v>579</v>
      </c>
      <c r="B332" s="661" t="s">
        <v>6373</v>
      </c>
      <c r="C332" s="661" t="s">
        <v>6473</v>
      </c>
      <c r="D332" s="661" t="s">
        <v>6678</v>
      </c>
      <c r="E332" s="661" t="s">
        <v>6679</v>
      </c>
      <c r="F332" s="664"/>
      <c r="G332" s="664"/>
      <c r="H332" s="664"/>
      <c r="I332" s="664"/>
      <c r="J332" s="664"/>
      <c r="K332" s="664"/>
      <c r="L332" s="664"/>
      <c r="M332" s="664"/>
      <c r="N332" s="664">
        <v>4</v>
      </c>
      <c r="O332" s="664">
        <v>28361.119999999999</v>
      </c>
      <c r="P332" s="677"/>
      <c r="Q332" s="665">
        <v>7090.28</v>
      </c>
    </row>
    <row r="333" spans="1:17" ht="14.4" customHeight="1" x14ac:dyDescent="0.3">
      <c r="A333" s="660" t="s">
        <v>579</v>
      </c>
      <c r="B333" s="661" t="s">
        <v>6373</v>
      </c>
      <c r="C333" s="661" t="s">
        <v>6473</v>
      </c>
      <c r="D333" s="661" t="s">
        <v>6680</v>
      </c>
      <c r="E333" s="661" t="s">
        <v>6656</v>
      </c>
      <c r="F333" s="664"/>
      <c r="G333" s="664"/>
      <c r="H333" s="664"/>
      <c r="I333" s="664"/>
      <c r="J333" s="664">
        <v>1</v>
      </c>
      <c r="K333" s="664">
        <v>91799</v>
      </c>
      <c r="L333" s="664"/>
      <c r="M333" s="664">
        <v>91799</v>
      </c>
      <c r="N333" s="664"/>
      <c r="O333" s="664"/>
      <c r="P333" s="677"/>
      <c r="Q333" s="665"/>
    </row>
    <row r="334" spans="1:17" ht="14.4" customHeight="1" x14ac:dyDescent="0.3">
      <c r="A334" s="660" t="s">
        <v>579</v>
      </c>
      <c r="B334" s="661" t="s">
        <v>6373</v>
      </c>
      <c r="C334" s="661" t="s">
        <v>6473</v>
      </c>
      <c r="D334" s="661" t="s">
        <v>6681</v>
      </c>
      <c r="E334" s="661" t="s">
        <v>6682</v>
      </c>
      <c r="F334" s="664">
        <v>1</v>
      </c>
      <c r="G334" s="664">
        <v>6560</v>
      </c>
      <c r="H334" s="664">
        <v>1</v>
      </c>
      <c r="I334" s="664">
        <v>6560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579</v>
      </c>
      <c r="B335" s="661" t="s">
        <v>6373</v>
      </c>
      <c r="C335" s="661" t="s">
        <v>6473</v>
      </c>
      <c r="D335" s="661" t="s">
        <v>6683</v>
      </c>
      <c r="E335" s="661" t="s">
        <v>6684</v>
      </c>
      <c r="F335" s="664"/>
      <c r="G335" s="664"/>
      <c r="H335" s="664"/>
      <c r="I335" s="664"/>
      <c r="J335" s="664"/>
      <c r="K335" s="664"/>
      <c r="L335" s="664"/>
      <c r="M335" s="664"/>
      <c r="N335" s="664">
        <v>1</v>
      </c>
      <c r="O335" s="664">
        <v>1616.73</v>
      </c>
      <c r="P335" s="677"/>
      <c r="Q335" s="665">
        <v>1616.73</v>
      </c>
    </row>
    <row r="336" spans="1:17" ht="14.4" customHeight="1" x14ac:dyDescent="0.3">
      <c r="A336" s="660" t="s">
        <v>579</v>
      </c>
      <c r="B336" s="661" t="s">
        <v>6373</v>
      </c>
      <c r="C336" s="661" t="s">
        <v>6473</v>
      </c>
      <c r="D336" s="661" t="s">
        <v>6685</v>
      </c>
      <c r="E336" s="661" t="s">
        <v>6609</v>
      </c>
      <c r="F336" s="664">
        <v>1</v>
      </c>
      <c r="G336" s="664">
        <v>14091.44</v>
      </c>
      <c r="H336" s="664">
        <v>1</v>
      </c>
      <c r="I336" s="664">
        <v>14091.44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579</v>
      </c>
      <c r="B337" s="661" t="s">
        <v>6373</v>
      </c>
      <c r="C337" s="661" t="s">
        <v>6161</v>
      </c>
      <c r="D337" s="661" t="s">
        <v>6686</v>
      </c>
      <c r="E337" s="661" t="s">
        <v>6687</v>
      </c>
      <c r="F337" s="664">
        <v>5</v>
      </c>
      <c r="G337" s="664">
        <v>1380</v>
      </c>
      <c r="H337" s="664">
        <v>1</v>
      </c>
      <c r="I337" s="664">
        <v>276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579</v>
      </c>
      <c r="B338" s="661" t="s">
        <v>6373</v>
      </c>
      <c r="C338" s="661" t="s">
        <v>6161</v>
      </c>
      <c r="D338" s="661" t="s">
        <v>6688</v>
      </c>
      <c r="E338" s="661" t="s">
        <v>6689</v>
      </c>
      <c r="F338" s="664">
        <v>124</v>
      </c>
      <c r="G338" s="664">
        <v>22934</v>
      </c>
      <c r="H338" s="664">
        <v>1</v>
      </c>
      <c r="I338" s="664">
        <v>184.95161290322579</v>
      </c>
      <c r="J338" s="664">
        <v>111</v>
      </c>
      <c r="K338" s="664">
        <v>20535</v>
      </c>
      <c r="L338" s="664">
        <v>0.89539548268945668</v>
      </c>
      <c r="M338" s="664">
        <v>185</v>
      </c>
      <c r="N338" s="664">
        <v>111</v>
      </c>
      <c r="O338" s="664">
        <v>20775</v>
      </c>
      <c r="P338" s="677">
        <v>0.90586029475887331</v>
      </c>
      <c r="Q338" s="665">
        <v>187.16216216216216</v>
      </c>
    </row>
    <row r="339" spans="1:17" ht="14.4" customHeight="1" x14ac:dyDescent="0.3">
      <c r="A339" s="660" t="s">
        <v>579</v>
      </c>
      <c r="B339" s="661" t="s">
        <v>6373</v>
      </c>
      <c r="C339" s="661" t="s">
        <v>6161</v>
      </c>
      <c r="D339" s="661" t="s">
        <v>6192</v>
      </c>
      <c r="E339" s="661" t="s">
        <v>6193</v>
      </c>
      <c r="F339" s="664">
        <v>537</v>
      </c>
      <c r="G339" s="664">
        <v>360323</v>
      </c>
      <c r="H339" s="664">
        <v>1</v>
      </c>
      <c r="I339" s="664">
        <v>670.99255121042836</v>
      </c>
      <c r="J339" s="664">
        <v>17</v>
      </c>
      <c r="K339" s="664">
        <v>10965</v>
      </c>
      <c r="L339" s="664">
        <v>3.043102993702872E-2</v>
      </c>
      <c r="M339" s="664">
        <v>645</v>
      </c>
      <c r="N339" s="664"/>
      <c r="O339" s="664"/>
      <c r="P339" s="677"/>
      <c r="Q339" s="665"/>
    </row>
    <row r="340" spans="1:17" ht="14.4" customHeight="1" x14ac:dyDescent="0.3">
      <c r="A340" s="660" t="s">
        <v>579</v>
      </c>
      <c r="B340" s="661" t="s">
        <v>6373</v>
      </c>
      <c r="C340" s="661" t="s">
        <v>6161</v>
      </c>
      <c r="D340" s="661" t="s">
        <v>6278</v>
      </c>
      <c r="E340" s="661" t="s">
        <v>6279</v>
      </c>
      <c r="F340" s="664">
        <v>15</v>
      </c>
      <c r="G340" s="664">
        <v>4515</v>
      </c>
      <c r="H340" s="664">
        <v>1</v>
      </c>
      <c r="I340" s="664">
        <v>301</v>
      </c>
      <c r="J340" s="664">
        <v>4</v>
      </c>
      <c r="K340" s="664">
        <v>1208</v>
      </c>
      <c r="L340" s="664">
        <v>0.26755260243632334</v>
      </c>
      <c r="M340" s="664">
        <v>302</v>
      </c>
      <c r="N340" s="664"/>
      <c r="O340" s="664"/>
      <c r="P340" s="677"/>
      <c r="Q340" s="665"/>
    </row>
    <row r="341" spans="1:17" ht="14.4" customHeight="1" x14ac:dyDescent="0.3">
      <c r="A341" s="660" t="s">
        <v>579</v>
      </c>
      <c r="B341" s="661" t="s">
        <v>6373</v>
      </c>
      <c r="C341" s="661" t="s">
        <v>6161</v>
      </c>
      <c r="D341" s="661" t="s">
        <v>6690</v>
      </c>
      <c r="E341" s="661" t="s">
        <v>6691</v>
      </c>
      <c r="F341" s="664">
        <v>7</v>
      </c>
      <c r="G341" s="664">
        <v>3045</v>
      </c>
      <c r="H341" s="664">
        <v>1</v>
      </c>
      <c r="I341" s="664">
        <v>435</v>
      </c>
      <c r="J341" s="664">
        <v>1</v>
      </c>
      <c r="K341" s="664">
        <v>440</v>
      </c>
      <c r="L341" s="664">
        <v>0.14449917898193759</v>
      </c>
      <c r="M341" s="664">
        <v>440</v>
      </c>
      <c r="N341" s="664"/>
      <c r="O341" s="664"/>
      <c r="P341" s="677"/>
      <c r="Q341" s="665"/>
    </row>
    <row r="342" spans="1:17" ht="14.4" customHeight="1" x14ac:dyDescent="0.3">
      <c r="A342" s="660" t="s">
        <v>579</v>
      </c>
      <c r="B342" s="661" t="s">
        <v>6373</v>
      </c>
      <c r="C342" s="661" t="s">
        <v>6161</v>
      </c>
      <c r="D342" s="661" t="s">
        <v>6217</v>
      </c>
      <c r="E342" s="661" t="s">
        <v>6153</v>
      </c>
      <c r="F342" s="664">
        <v>85</v>
      </c>
      <c r="G342" s="664">
        <v>14790</v>
      </c>
      <c r="H342" s="664">
        <v>1</v>
      </c>
      <c r="I342" s="664">
        <v>174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579</v>
      </c>
      <c r="B343" s="661" t="s">
        <v>6373</v>
      </c>
      <c r="C343" s="661" t="s">
        <v>6161</v>
      </c>
      <c r="D343" s="661" t="s">
        <v>6257</v>
      </c>
      <c r="E343" s="661" t="s">
        <v>6258</v>
      </c>
      <c r="F343" s="664">
        <v>530</v>
      </c>
      <c r="G343" s="664">
        <v>131970</v>
      </c>
      <c r="H343" s="664">
        <v>1</v>
      </c>
      <c r="I343" s="664">
        <v>249</v>
      </c>
      <c r="J343" s="664">
        <v>104</v>
      </c>
      <c r="K343" s="664">
        <v>24128</v>
      </c>
      <c r="L343" s="664">
        <v>0.18282943093127227</v>
      </c>
      <c r="M343" s="664">
        <v>232</v>
      </c>
      <c r="N343" s="664"/>
      <c r="O343" s="664"/>
      <c r="P343" s="677"/>
      <c r="Q343" s="665"/>
    </row>
    <row r="344" spans="1:17" ht="14.4" customHeight="1" x14ac:dyDescent="0.3">
      <c r="A344" s="660" t="s">
        <v>579</v>
      </c>
      <c r="B344" s="661" t="s">
        <v>6373</v>
      </c>
      <c r="C344" s="661" t="s">
        <v>6161</v>
      </c>
      <c r="D344" s="661" t="s">
        <v>6301</v>
      </c>
      <c r="E344" s="661" t="s">
        <v>6302</v>
      </c>
      <c r="F344" s="664">
        <v>1</v>
      </c>
      <c r="G344" s="664">
        <v>5148</v>
      </c>
      <c r="H344" s="664">
        <v>1</v>
      </c>
      <c r="I344" s="664">
        <v>5148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579</v>
      </c>
      <c r="B345" s="661" t="s">
        <v>6373</v>
      </c>
      <c r="C345" s="661" t="s">
        <v>6161</v>
      </c>
      <c r="D345" s="661" t="s">
        <v>6692</v>
      </c>
      <c r="E345" s="661" t="s">
        <v>6693</v>
      </c>
      <c r="F345" s="664"/>
      <c r="G345" s="664"/>
      <c r="H345" s="664"/>
      <c r="I345" s="664"/>
      <c r="J345" s="664">
        <v>1</v>
      </c>
      <c r="K345" s="664">
        <v>681</v>
      </c>
      <c r="L345" s="664"/>
      <c r="M345" s="664">
        <v>681</v>
      </c>
      <c r="N345" s="664"/>
      <c r="O345" s="664"/>
      <c r="P345" s="677"/>
      <c r="Q345" s="665"/>
    </row>
    <row r="346" spans="1:17" ht="14.4" customHeight="1" x14ac:dyDescent="0.3">
      <c r="A346" s="660" t="s">
        <v>579</v>
      </c>
      <c r="B346" s="661" t="s">
        <v>6373</v>
      </c>
      <c r="C346" s="661" t="s">
        <v>6161</v>
      </c>
      <c r="D346" s="661" t="s">
        <v>6694</v>
      </c>
      <c r="E346" s="661" t="s">
        <v>6695</v>
      </c>
      <c r="F346" s="664">
        <v>12</v>
      </c>
      <c r="G346" s="664">
        <v>11220</v>
      </c>
      <c r="H346" s="664">
        <v>1</v>
      </c>
      <c r="I346" s="664">
        <v>935</v>
      </c>
      <c r="J346" s="664">
        <v>10</v>
      </c>
      <c r="K346" s="664">
        <v>9390</v>
      </c>
      <c r="L346" s="664">
        <v>0.83689839572192515</v>
      </c>
      <c r="M346" s="664">
        <v>939</v>
      </c>
      <c r="N346" s="664">
        <v>13</v>
      </c>
      <c r="O346" s="664">
        <v>12270</v>
      </c>
      <c r="P346" s="677">
        <v>1.0935828877005347</v>
      </c>
      <c r="Q346" s="665">
        <v>943.84615384615381</v>
      </c>
    </row>
    <row r="347" spans="1:17" ht="14.4" customHeight="1" x14ac:dyDescent="0.3">
      <c r="A347" s="660" t="s">
        <v>579</v>
      </c>
      <c r="B347" s="661" t="s">
        <v>6373</v>
      </c>
      <c r="C347" s="661" t="s">
        <v>6161</v>
      </c>
      <c r="D347" s="661" t="s">
        <v>6213</v>
      </c>
      <c r="E347" s="661" t="s">
        <v>6214</v>
      </c>
      <c r="F347" s="664">
        <v>15</v>
      </c>
      <c r="G347" s="664">
        <v>6150</v>
      </c>
      <c r="H347" s="664">
        <v>1</v>
      </c>
      <c r="I347" s="664">
        <v>410</v>
      </c>
      <c r="J347" s="664">
        <v>29</v>
      </c>
      <c r="K347" s="664">
        <v>11919</v>
      </c>
      <c r="L347" s="664">
        <v>1.9380487804878048</v>
      </c>
      <c r="M347" s="664">
        <v>411</v>
      </c>
      <c r="N347" s="664">
        <v>26</v>
      </c>
      <c r="O347" s="664">
        <v>10752</v>
      </c>
      <c r="P347" s="677">
        <v>1.7482926829268293</v>
      </c>
      <c r="Q347" s="665">
        <v>413.53846153846155</v>
      </c>
    </row>
    <row r="348" spans="1:17" ht="14.4" customHeight="1" x14ac:dyDescent="0.3">
      <c r="A348" s="660" t="s">
        <v>579</v>
      </c>
      <c r="B348" s="661" t="s">
        <v>6373</v>
      </c>
      <c r="C348" s="661" t="s">
        <v>6161</v>
      </c>
      <c r="D348" s="661" t="s">
        <v>6696</v>
      </c>
      <c r="E348" s="661" t="s">
        <v>6697</v>
      </c>
      <c r="F348" s="664">
        <v>46</v>
      </c>
      <c r="G348" s="664">
        <v>62008</v>
      </c>
      <c r="H348" s="664">
        <v>1</v>
      </c>
      <c r="I348" s="664">
        <v>1348</v>
      </c>
      <c r="J348" s="664">
        <v>3</v>
      </c>
      <c r="K348" s="664">
        <v>4062</v>
      </c>
      <c r="L348" s="664">
        <v>6.5507676428847889E-2</v>
      </c>
      <c r="M348" s="664">
        <v>1354</v>
      </c>
      <c r="N348" s="664"/>
      <c r="O348" s="664"/>
      <c r="P348" s="677"/>
      <c r="Q348" s="665"/>
    </row>
    <row r="349" spans="1:17" ht="14.4" customHeight="1" x14ac:dyDescent="0.3">
      <c r="A349" s="660" t="s">
        <v>579</v>
      </c>
      <c r="B349" s="661" t="s">
        <v>6373</v>
      </c>
      <c r="C349" s="661" t="s">
        <v>6161</v>
      </c>
      <c r="D349" s="661" t="s">
        <v>6698</v>
      </c>
      <c r="E349" s="661" t="s">
        <v>6699</v>
      </c>
      <c r="F349" s="664">
        <v>15</v>
      </c>
      <c r="G349" s="664">
        <v>11984</v>
      </c>
      <c r="H349" s="664">
        <v>1</v>
      </c>
      <c r="I349" s="664">
        <v>798.93333333333328</v>
      </c>
      <c r="J349" s="664">
        <v>17</v>
      </c>
      <c r="K349" s="664">
        <v>13696</v>
      </c>
      <c r="L349" s="664">
        <v>1.1428571428571428</v>
      </c>
      <c r="M349" s="664">
        <v>805.64705882352939</v>
      </c>
      <c r="N349" s="664">
        <v>14</v>
      </c>
      <c r="O349" s="664">
        <v>11374</v>
      </c>
      <c r="P349" s="677">
        <v>0.94909879839786382</v>
      </c>
      <c r="Q349" s="665">
        <v>812.42857142857144</v>
      </c>
    </row>
    <row r="350" spans="1:17" ht="14.4" customHeight="1" x14ac:dyDescent="0.3">
      <c r="A350" s="660" t="s">
        <v>579</v>
      </c>
      <c r="B350" s="661" t="s">
        <v>6373</v>
      </c>
      <c r="C350" s="661" t="s">
        <v>6161</v>
      </c>
      <c r="D350" s="661" t="s">
        <v>6700</v>
      </c>
      <c r="E350" s="661" t="s">
        <v>6701</v>
      </c>
      <c r="F350" s="664">
        <v>608</v>
      </c>
      <c r="G350" s="664">
        <v>140446</v>
      </c>
      <c r="H350" s="664">
        <v>1</v>
      </c>
      <c r="I350" s="664">
        <v>230.99671052631578</v>
      </c>
      <c r="J350" s="664">
        <v>83</v>
      </c>
      <c r="K350" s="664">
        <v>19253</v>
      </c>
      <c r="L350" s="664">
        <v>0.1370847158338436</v>
      </c>
      <c r="M350" s="664">
        <v>231.96385542168676</v>
      </c>
      <c r="N350" s="664"/>
      <c r="O350" s="664"/>
      <c r="P350" s="677"/>
      <c r="Q350" s="665"/>
    </row>
    <row r="351" spans="1:17" ht="14.4" customHeight="1" x14ac:dyDescent="0.3">
      <c r="A351" s="660" t="s">
        <v>579</v>
      </c>
      <c r="B351" s="661" t="s">
        <v>6373</v>
      </c>
      <c r="C351" s="661" t="s">
        <v>6161</v>
      </c>
      <c r="D351" s="661" t="s">
        <v>6702</v>
      </c>
      <c r="E351" s="661" t="s">
        <v>6703</v>
      </c>
      <c r="F351" s="664">
        <v>600</v>
      </c>
      <c r="G351" s="664">
        <v>69599</v>
      </c>
      <c r="H351" s="664">
        <v>1</v>
      </c>
      <c r="I351" s="664">
        <v>115.99833333333333</v>
      </c>
      <c r="J351" s="664">
        <v>92</v>
      </c>
      <c r="K351" s="664">
        <v>10672</v>
      </c>
      <c r="L351" s="664">
        <v>0.15333553643012113</v>
      </c>
      <c r="M351" s="664">
        <v>116</v>
      </c>
      <c r="N351" s="664"/>
      <c r="O351" s="664"/>
      <c r="P351" s="677"/>
      <c r="Q351" s="665"/>
    </row>
    <row r="352" spans="1:17" ht="14.4" customHeight="1" x14ac:dyDescent="0.3">
      <c r="A352" s="660" t="s">
        <v>579</v>
      </c>
      <c r="B352" s="661" t="s">
        <v>6373</v>
      </c>
      <c r="C352" s="661" t="s">
        <v>6161</v>
      </c>
      <c r="D352" s="661" t="s">
        <v>6704</v>
      </c>
      <c r="E352" s="661" t="s">
        <v>6705</v>
      </c>
      <c r="F352" s="664">
        <v>358</v>
      </c>
      <c r="G352" s="664">
        <v>319692</v>
      </c>
      <c r="H352" s="664">
        <v>1</v>
      </c>
      <c r="I352" s="664">
        <v>892.99441340782118</v>
      </c>
      <c r="J352" s="664">
        <v>47</v>
      </c>
      <c r="K352" s="664">
        <v>42059</v>
      </c>
      <c r="L352" s="664">
        <v>0.13156100246487243</v>
      </c>
      <c r="M352" s="664">
        <v>894.87234042553189</v>
      </c>
      <c r="N352" s="664"/>
      <c r="O352" s="664"/>
      <c r="P352" s="677"/>
      <c r="Q352" s="665"/>
    </row>
    <row r="353" spans="1:17" ht="14.4" customHeight="1" x14ac:dyDescent="0.3">
      <c r="A353" s="660" t="s">
        <v>579</v>
      </c>
      <c r="B353" s="661" t="s">
        <v>6373</v>
      </c>
      <c r="C353" s="661" t="s">
        <v>6161</v>
      </c>
      <c r="D353" s="661" t="s">
        <v>6706</v>
      </c>
      <c r="E353" s="661" t="s">
        <v>6707</v>
      </c>
      <c r="F353" s="664">
        <v>1600</v>
      </c>
      <c r="G353" s="664">
        <v>89600</v>
      </c>
      <c r="H353" s="664">
        <v>1</v>
      </c>
      <c r="I353" s="664">
        <v>56</v>
      </c>
      <c r="J353" s="664">
        <v>56</v>
      </c>
      <c r="K353" s="664">
        <v>3136</v>
      </c>
      <c r="L353" s="664">
        <v>3.5000000000000003E-2</v>
      </c>
      <c r="M353" s="664">
        <v>56</v>
      </c>
      <c r="N353" s="664"/>
      <c r="O353" s="664"/>
      <c r="P353" s="677"/>
      <c r="Q353" s="665"/>
    </row>
    <row r="354" spans="1:17" ht="14.4" customHeight="1" x14ac:dyDescent="0.3">
      <c r="A354" s="660" t="s">
        <v>579</v>
      </c>
      <c r="B354" s="661" t="s">
        <v>6373</v>
      </c>
      <c r="C354" s="661" t="s">
        <v>6161</v>
      </c>
      <c r="D354" s="661" t="s">
        <v>6708</v>
      </c>
      <c r="E354" s="661" t="s">
        <v>6709</v>
      </c>
      <c r="F354" s="664">
        <v>1604</v>
      </c>
      <c r="G354" s="664">
        <v>97844</v>
      </c>
      <c r="H354" s="664">
        <v>1</v>
      </c>
      <c r="I354" s="664">
        <v>61</v>
      </c>
      <c r="J354" s="664">
        <v>56</v>
      </c>
      <c r="K354" s="664">
        <v>3416</v>
      </c>
      <c r="L354" s="664">
        <v>3.4912718204488775E-2</v>
      </c>
      <c r="M354" s="664">
        <v>61</v>
      </c>
      <c r="N354" s="664"/>
      <c r="O354" s="664"/>
      <c r="P354" s="677"/>
      <c r="Q354" s="665"/>
    </row>
    <row r="355" spans="1:17" ht="14.4" customHeight="1" x14ac:dyDescent="0.3">
      <c r="A355" s="660" t="s">
        <v>579</v>
      </c>
      <c r="B355" s="661" t="s">
        <v>6373</v>
      </c>
      <c r="C355" s="661" t="s">
        <v>6161</v>
      </c>
      <c r="D355" s="661" t="s">
        <v>6710</v>
      </c>
      <c r="E355" s="661" t="s">
        <v>6711</v>
      </c>
      <c r="F355" s="664">
        <v>0</v>
      </c>
      <c r="G355" s="664">
        <v>0</v>
      </c>
      <c r="H355" s="664"/>
      <c r="I355" s="664"/>
      <c r="J355" s="664">
        <v>0</v>
      </c>
      <c r="K355" s="664">
        <v>0</v>
      </c>
      <c r="L355" s="664"/>
      <c r="M355" s="664"/>
      <c r="N355" s="664">
        <v>0</v>
      </c>
      <c r="O355" s="664">
        <v>0</v>
      </c>
      <c r="P355" s="677"/>
      <c r="Q355" s="665"/>
    </row>
    <row r="356" spans="1:17" ht="14.4" customHeight="1" x14ac:dyDescent="0.3">
      <c r="A356" s="660" t="s">
        <v>579</v>
      </c>
      <c r="B356" s="661" t="s">
        <v>6373</v>
      </c>
      <c r="C356" s="661" t="s">
        <v>6161</v>
      </c>
      <c r="D356" s="661" t="s">
        <v>6712</v>
      </c>
      <c r="E356" s="661" t="s">
        <v>6713</v>
      </c>
      <c r="F356" s="664">
        <v>2990</v>
      </c>
      <c r="G356" s="664">
        <v>0</v>
      </c>
      <c r="H356" s="664"/>
      <c r="I356" s="664">
        <v>0</v>
      </c>
      <c r="J356" s="664">
        <v>2376</v>
      </c>
      <c r="K356" s="664">
        <v>0</v>
      </c>
      <c r="L356" s="664"/>
      <c r="M356" s="664">
        <v>0</v>
      </c>
      <c r="N356" s="664">
        <v>3079</v>
      </c>
      <c r="O356" s="664">
        <v>0</v>
      </c>
      <c r="P356" s="677"/>
      <c r="Q356" s="665">
        <v>0</v>
      </c>
    </row>
    <row r="357" spans="1:17" ht="14.4" customHeight="1" x14ac:dyDescent="0.3">
      <c r="A357" s="660" t="s">
        <v>579</v>
      </c>
      <c r="B357" s="661" t="s">
        <v>6373</v>
      </c>
      <c r="C357" s="661" t="s">
        <v>6161</v>
      </c>
      <c r="D357" s="661" t="s">
        <v>6200</v>
      </c>
      <c r="E357" s="661" t="s">
        <v>6201</v>
      </c>
      <c r="F357" s="664">
        <v>23</v>
      </c>
      <c r="G357" s="664">
        <v>0</v>
      </c>
      <c r="H357" s="664"/>
      <c r="I357" s="664">
        <v>0</v>
      </c>
      <c r="J357" s="664">
        <v>23</v>
      </c>
      <c r="K357" s="664">
        <v>0</v>
      </c>
      <c r="L357" s="664"/>
      <c r="M357" s="664">
        <v>0</v>
      </c>
      <c r="N357" s="664"/>
      <c r="O357" s="664"/>
      <c r="P357" s="677"/>
      <c r="Q357" s="665"/>
    </row>
    <row r="358" spans="1:17" ht="14.4" customHeight="1" x14ac:dyDescent="0.3">
      <c r="A358" s="660" t="s">
        <v>579</v>
      </c>
      <c r="B358" s="661" t="s">
        <v>6373</v>
      </c>
      <c r="C358" s="661" t="s">
        <v>6161</v>
      </c>
      <c r="D358" s="661" t="s">
        <v>6714</v>
      </c>
      <c r="E358" s="661" t="s">
        <v>6715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0</v>
      </c>
      <c r="P358" s="677"/>
      <c r="Q358" s="665">
        <v>0</v>
      </c>
    </row>
    <row r="359" spans="1:17" ht="14.4" customHeight="1" x14ac:dyDescent="0.3">
      <c r="A359" s="660" t="s">
        <v>579</v>
      </c>
      <c r="B359" s="661" t="s">
        <v>6373</v>
      </c>
      <c r="C359" s="661" t="s">
        <v>6161</v>
      </c>
      <c r="D359" s="661" t="s">
        <v>6716</v>
      </c>
      <c r="E359" s="661" t="s">
        <v>6153</v>
      </c>
      <c r="F359" s="664">
        <v>186</v>
      </c>
      <c r="G359" s="664">
        <v>0</v>
      </c>
      <c r="H359" s="664"/>
      <c r="I359" s="664">
        <v>0</v>
      </c>
      <c r="J359" s="664">
        <v>1</v>
      </c>
      <c r="K359" s="664">
        <v>0</v>
      </c>
      <c r="L359" s="664"/>
      <c r="M359" s="664">
        <v>0</v>
      </c>
      <c r="N359" s="664"/>
      <c r="O359" s="664"/>
      <c r="P359" s="677"/>
      <c r="Q359" s="665"/>
    </row>
    <row r="360" spans="1:17" ht="14.4" customHeight="1" x14ac:dyDescent="0.3">
      <c r="A360" s="660" t="s">
        <v>579</v>
      </c>
      <c r="B360" s="661" t="s">
        <v>6373</v>
      </c>
      <c r="C360" s="661" t="s">
        <v>6161</v>
      </c>
      <c r="D360" s="661" t="s">
        <v>6305</v>
      </c>
      <c r="E360" s="661" t="s">
        <v>6306</v>
      </c>
      <c r="F360" s="664">
        <v>391</v>
      </c>
      <c r="G360" s="664">
        <v>0</v>
      </c>
      <c r="H360" s="664"/>
      <c r="I360" s="664">
        <v>0</v>
      </c>
      <c r="J360" s="664">
        <v>462</v>
      </c>
      <c r="K360" s="664">
        <v>0</v>
      </c>
      <c r="L360" s="664"/>
      <c r="M360" s="664">
        <v>0</v>
      </c>
      <c r="N360" s="664">
        <v>527</v>
      </c>
      <c r="O360" s="664">
        <v>0</v>
      </c>
      <c r="P360" s="677"/>
      <c r="Q360" s="665">
        <v>0</v>
      </c>
    </row>
    <row r="361" spans="1:17" ht="14.4" customHeight="1" x14ac:dyDescent="0.3">
      <c r="A361" s="660" t="s">
        <v>579</v>
      </c>
      <c r="B361" s="661" t="s">
        <v>6373</v>
      </c>
      <c r="C361" s="661" t="s">
        <v>6161</v>
      </c>
      <c r="D361" s="661" t="s">
        <v>6717</v>
      </c>
      <c r="E361" s="661" t="s">
        <v>6718</v>
      </c>
      <c r="F361" s="664">
        <v>3</v>
      </c>
      <c r="G361" s="664">
        <v>0</v>
      </c>
      <c r="H361" s="664"/>
      <c r="I361" s="664">
        <v>0</v>
      </c>
      <c r="J361" s="664">
        <v>1</v>
      </c>
      <c r="K361" s="664">
        <v>0</v>
      </c>
      <c r="L361" s="664"/>
      <c r="M361" s="664">
        <v>0</v>
      </c>
      <c r="N361" s="664">
        <v>2</v>
      </c>
      <c r="O361" s="664">
        <v>0</v>
      </c>
      <c r="P361" s="677"/>
      <c r="Q361" s="665">
        <v>0</v>
      </c>
    </row>
    <row r="362" spans="1:17" ht="14.4" customHeight="1" x14ac:dyDescent="0.3">
      <c r="A362" s="660" t="s">
        <v>579</v>
      </c>
      <c r="B362" s="661" t="s">
        <v>6373</v>
      </c>
      <c r="C362" s="661" t="s">
        <v>6161</v>
      </c>
      <c r="D362" s="661" t="s">
        <v>6311</v>
      </c>
      <c r="E362" s="661" t="s">
        <v>6312</v>
      </c>
      <c r="F362" s="664">
        <v>4</v>
      </c>
      <c r="G362" s="664">
        <v>0</v>
      </c>
      <c r="H362" s="664"/>
      <c r="I362" s="664">
        <v>0</v>
      </c>
      <c r="J362" s="664">
        <v>3</v>
      </c>
      <c r="K362" s="664">
        <v>0</v>
      </c>
      <c r="L362" s="664"/>
      <c r="M362" s="664">
        <v>0</v>
      </c>
      <c r="N362" s="664">
        <v>8</v>
      </c>
      <c r="O362" s="664">
        <v>0</v>
      </c>
      <c r="P362" s="677"/>
      <c r="Q362" s="665">
        <v>0</v>
      </c>
    </row>
    <row r="363" spans="1:17" ht="14.4" customHeight="1" x14ac:dyDescent="0.3">
      <c r="A363" s="660" t="s">
        <v>579</v>
      </c>
      <c r="B363" s="661" t="s">
        <v>6373</v>
      </c>
      <c r="C363" s="661" t="s">
        <v>6161</v>
      </c>
      <c r="D363" s="661" t="s">
        <v>6313</v>
      </c>
      <c r="E363" s="661" t="s">
        <v>6314</v>
      </c>
      <c r="F363" s="664"/>
      <c r="G363" s="664"/>
      <c r="H363" s="664"/>
      <c r="I363" s="664"/>
      <c r="J363" s="664">
        <v>2</v>
      </c>
      <c r="K363" s="664">
        <v>0</v>
      </c>
      <c r="L363" s="664"/>
      <c r="M363" s="664">
        <v>0</v>
      </c>
      <c r="N363" s="664"/>
      <c r="O363" s="664"/>
      <c r="P363" s="677"/>
      <c r="Q363" s="665"/>
    </row>
    <row r="364" spans="1:17" ht="14.4" customHeight="1" x14ac:dyDescent="0.3">
      <c r="A364" s="660" t="s">
        <v>579</v>
      </c>
      <c r="B364" s="661" t="s">
        <v>6373</v>
      </c>
      <c r="C364" s="661" t="s">
        <v>6161</v>
      </c>
      <c r="D364" s="661" t="s">
        <v>6719</v>
      </c>
      <c r="E364" s="661" t="s">
        <v>6720</v>
      </c>
      <c r="F364" s="664">
        <v>16</v>
      </c>
      <c r="G364" s="664">
        <v>0</v>
      </c>
      <c r="H364" s="664"/>
      <c r="I364" s="664">
        <v>0</v>
      </c>
      <c r="J364" s="664">
        <v>19</v>
      </c>
      <c r="K364" s="664">
        <v>0</v>
      </c>
      <c r="L364" s="664"/>
      <c r="M364" s="664">
        <v>0</v>
      </c>
      <c r="N364" s="664">
        <v>29</v>
      </c>
      <c r="O364" s="664">
        <v>0</v>
      </c>
      <c r="P364" s="677"/>
      <c r="Q364" s="665">
        <v>0</v>
      </c>
    </row>
    <row r="365" spans="1:17" ht="14.4" customHeight="1" x14ac:dyDescent="0.3">
      <c r="A365" s="660" t="s">
        <v>579</v>
      </c>
      <c r="B365" s="661" t="s">
        <v>6373</v>
      </c>
      <c r="C365" s="661" t="s">
        <v>6161</v>
      </c>
      <c r="D365" s="661" t="s">
        <v>6721</v>
      </c>
      <c r="E365" s="661" t="s">
        <v>6722</v>
      </c>
      <c r="F365" s="664">
        <v>3</v>
      </c>
      <c r="G365" s="664">
        <v>0</v>
      </c>
      <c r="H365" s="664"/>
      <c r="I365" s="664">
        <v>0</v>
      </c>
      <c r="J365" s="664">
        <v>2</v>
      </c>
      <c r="K365" s="664">
        <v>0</v>
      </c>
      <c r="L365" s="664"/>
      <c r="M365" s="664">
        <v>0</v>
      </c>
      <c r="N365" s="664">
        <v>1</v>
      </c>
      <c r="O365" s="664">
        <v>0</v>
      </c>
      <c r="P365" s="677"/>
      <c r="Q365" s="665">
        <v>0</v>
      </c>
    </row>
    <row r="366" spans="1:17" ht="14.4" customHeight="1" x14ac:dyDescent="0.3">
      <c r="A366" s="660" t="s">
        <v>579</v>
      </c>
      <c r="B366" s="661" t="s">
        <v>6373</v>
      </c>
      <c r="C366" s="661" t="s">
        <v>6161</v>
      </c>
      <c r="D366" s="661" t="s">
        <v>6723</v>
      </c>
      <c r="E366" s="661" t="s">
        <v>6724</v>
      </c>
      <c r="F366" s="664">
        <v>207</v>
      </c>
      <c r="G366" s="664">
        <v>0</v>
      </c>
      <c r="H366" s="664"/>
      <c r="I366" s="664">
        <v>0</v>
      </c>
      <c r="J366" s="664">
        <v>235</v>
      </c>
      <c r="K366" s="664">
        <v>0</v>
      </c>
      <c r="L366" s="664"/>
      <c r="M366" s="664">
        <v>0</v>
      </c>
      <c r="N366" s="664">
        <v>276</v>
      </c>
      <c r="O366" s="664">
        <v>0</v>
      </c>
      <c r="P366" s="677"/>
      <c r="Q366" s="665">
        <v>0</v>
      </c>
    </row>
    <row r="367" spans="1:17" ht="14.4" customHeight="1" x14ac:dyDescent="0.3">
      <c r="A367" s="660" t="s">
        <v>579</v>
      </c>
      <c r="B367" s="661" t="s">
        <v>6373</v>
      </c>
      <c r="C367" s="661" t="s">
        <v>6161</v>
      </c>
      <c r="D367" s="661" t="s">
        <v>6725</v>
      </c>
      <c r="E367" s="661" t="s">
        <v>6726</v>
      </c>
      <c r="F367" s="664">
        <v>9</v>
      </c>
      <c r="G367" s="664">
        <v>0</v>
      </c>
      <c r="H367" s="664"/>
      <c r="I367" s="664">
        <v>0</v>
      </c>
      <c r="J367" s="664">
        <v>17</v>
      </c>
      <c r="K367" s="664">
        <v>0</v>
      </c>
      <c r="L367" s="664"/>
      <c r="M367" s="664">
        <v>0</v>
      </c>
      <c r="N367" s="664">
        <v>12</v>
      </c>
      <c r="O367" s="664">
        <v>0</v>
      </c>
      <c r="P367" s="677"/>
      <c r="Q367" s="665">
        <v>0</v>
      </c>
    </row>
    <row r="368" spans="1:17" ht="14.4" customHeight="1" x14ac:dyDescent="0.3">
      <c r="A368" s="660" t="s">
        <v>579</v>
      </c>
      <c r="B368" s="661" t="s">
        <v>6373</v>
      </c>
      <c r="C368" s="661" t="s">
        <v>6161</v>
      </c>
      <c r="D368" s="661" t="s">
        <v>6727</v>
      </c>
      <c r="E368" s="661" t="s">
        <v>6728</v>
      </c>
      <c r="F368" s="664">
        <v>2</v>
      </c>
      <c r="G368" s="664">
        <v>0</v>
      </c>
      <c r="H368" s="664"/>
      <c r="I368" s="664">
        <v>0</v>
      </c>
      <c r="J368" s="664">
        <v>1</v>
      </c>
      <c r="K368" s="664">
        <v>0</v>
      </c>
      <c r="L368" s="664"/>
      <c r="M368" s="664">
        <v>0</v>
      </c>
      <c r="N368" s="664">
        <v>20</v>
      </c>
      <c r="O368" s="664">
        <v>0</v>
      </c>
      <c r="P368" s="677"/>
      <c r="Q368" s="665">
        <v>0</v>
      </c>
    </row>
    <row r="369" spans="1:17" ht="14.4" customHeight="1" x14ac:dyDescent="0.3">
      <c r="A369" s="660" t="s">
        <v>579</v>
      </c>
      <c r="B369" s="661" t="s">
        <v>6373</v>
      </c>
      <c r="C369" s="661" t="s">
        <v>6161</v>
      </c>
      <c r="D369" s="661" t="s">
        <v>6729</v>
      </c>
      <c r="E369" s="661" t="s">
        <v>6730</v>
      </c>
      <c r="F369" s="664">
        <v>4</v>
      </c>
      <c r="G369" s="664">
        <v>0</v>
      </c>
      <c r="H369" s="664"/>
      <c r="I369" s="664">
        <v>0</v>
      </c>
      <c r="J369" s="664">
        <v>16</v>
      </c>
      <c r="K369" s="664">
        <v>0</v>
      </c>
      <c r="L369" s="664"/>
      <c r="M369" s="664">
        <v>0</v>
      </c>
      <c r="N369" s="664">
        <v>14</v>
      </c>
      <c r="O369" s="664">
        <v>0</v>
      </c>
      <c r="P369" s="677"/>
      <c r="Q369" s="665">
        <v>0</v>
      </c>
    </row>
    <row r="370" spans="1:17" ht="14.4" customHeight="1" x14ac:dyDescent="0.3">
      <c r="A370" s="660" t="s">
        <v>579</v>
      </c>
      <c r="B370" s="661" t="s">
        <v>6373</v>
      </c>
      <c r="C370" s="661" t="s">
        <v>6161</v>
      </c>
      <c r="D370" s="661" t="s">
        <v>6731</v>
      </c>
      <c r="E370" s="661" t="s">
        <v>6732</v>
      </c>
      <c r="F370" s="664">
        <v>15</v>
      </c>
      <c r="G370" s="664">
        <v>0</v>
      </c>
      <c r="H370" s="664"/>
      <c r="I370" s="664">
        <v>0</v>
      </c>
      <c r="J370" s="664">
        <v>19</v>
      </c>
      <c r="K370" s="664">
        <v>0</v>
      </c>
      <c r="L370" s="664"/>
      <c r="M370" s="664">
        <v>0</v>
      </c>
      <c r="N370" s="664">
        <v>18</v>
      </c>
      <c r="O370" s="664">
        <v>0</v>
      </c>
      <c r="P370" s="677"/>
      <c r="Q370" s="665">
        <v>0</v>
      </c>
    </row>
    <row r="371" spans="1:17" ht="14.4" customHeight="1" x14ac:dyDescent="0.3">
      <c r="A371" s="660" t="s">
        <v>579</v>
      </c>
      <c r="B371" s="661" t="s">
        <v>6373</v>
      </c>
      <c r="C371" s="661" t="s">
        <v>6161</v>
      </c>
      <c r="D371" s="661" t="s">
        <v>6733</v>
      </c>
      <c r="E371" s="661" t="s">
        <v>6734</v>
      </c>
      <c r="F371" s="664">
        <v>225</v>
      </c>
      <c r="G371" s="664">
        <v>0</v>
      </c>
      <c r="H371" s="664"/>
      <c r="I371" s="664">
        <v>0</v>
      </c>
      <c r="J371" s="664">
        <v>255</v>
      </c>
      <c r="K371" s="664">
        <v>0</v>
      </c>
      <c r="L371" s="664"/>
      <c r="M371" s="664">
        <v>0</v>
      </c>
      <c r="N371" s="664">
        <v>342</v>
      </c>
      <c r="O371" s="664">
        <v>0</v>
      </c>
      <c r="P371" s="677"/>
      <c r="Q371" s="665">
        <v>0</v>
      </c>
    </row>
    <row r="372" spans="1:17" ht="14.4" customHeight="1" x14ac:dyDescent="0.3">
      <c r="A372" s="660" t="s">
        <v>579</v>
      </c>
      <c r="B372" s="661" t="s">
        <v>6373</v>
      </c>
      <c r="C372" s="661" t="s">
        <v>6161</v>
      </c>
      <c r="D372" s="661" t="s">
        <v>6735</v>
      </c>
      <c r="E372" s="661" t="s">
        <v>6736</v>
      </c>
      <c r="F372" s="664">
        <v>63</v>
      </c>
      <c r="G372" s="664">
        <v>0</v>
      </c>
      <c r="H372" s="664"/>
      <c r="I372" s="664">
        <v>0</v>
      </c>
      <c r="J372" s="664">
        <v>128</v>
      </c>
      <c r="K372" s="664">
        <v>0</v>
      </c>
      <c r="L372" s="664"/>
      <c r="M372" s="664">
        <v>0</v>
      </c>
      <c r="N372" s="664">
        <v>152</v>
      </c>
      <c r="O372" s="664">
        <v>0</v>
      </c>
      <c r="P372" s="677"/>
      <c r="Q372" s="665">
        <v>0</v>
      </c>
    </row>
    <row r="373" spans="1:17" ht="14.4" customHeight="1" x14ac:dyDescent="0.3">
      <c r="A373" s="660" t="s">
        <v>579</v>
      </c>
      <c r="B373" s="661" t="s">
        <v>6373</v>
      </c>
      <c r="C373" s="661" t="s">
        <v>6161</v>
      </c>
      <c r="D373" s="661" t="s">
        <v>6737</v>
      </c>
      <c r="E373" s="661" t="s">
        <v>6738</v>
      </c>
      <c r="F373" s="664">
        <v>2</v>
      </c>
      <c r="G373" s="664">
        <v>0</v>
      </c>
      <c r="H373" s="664"/>
      <c r="I373" s="664">
        <v>0</v>
      </c>
      <c r="J373" s="664">
        <v>3</v>
      </c>
      <c r="K373" s="664">
        <v>0</v>
      </c>
      <c r="L373" s="664"/>
      <c r="M373" s="664">
        <v>0</v>
      </c>
      <c r="N373" s="664">
        <v>3</v>
      </c>
      <c r="O373" s="664">
        <v>0</v>
      </c>
      <c r="P373" s="677"/>
      <c r="Q373" s="665">
        <v>0</v>
      </c>
    </row>
    <row r="374" spans="1:17" ht="14.4" customHeight="1" x14ac:dyDescent="0.3">
      <c r="A374" s="660" t="s">
        <v>579</v>
      </c>
      <c r="B374" s="661" t="s">
        <v>6373</v>
      </c>
      <c r="C374" s="661" t="s">
        <v>6161</v>
      </c>
      <c r="D374" s="661" t="s">
        <v>6739</v>
      </c>
      <c r="E374" s="661" t="s">
        <v>6740</v>
      </c>
      <c r="F374" s="664">
        <v>1</v>
      </c>
      <c r="G374" s="664">
        <v>0</v>
      </c>
      <c r="H374" s="664"/>
      <c r="I374" s="664">
        <v>0</v>
      </c>
      <c r="J374" s="664">
        <v>15</v>
      </c>
      <c r="K374" s="664">
        <v>0</v>
      </c>
      <c r="L374" s="664"/>
      <c r="M374" s="664">
        <v>0</v>
      </c>
      <c r="N374" s="664">
        <v>22</v>
      </c>
      <c r="O374" s="664">
        <v>0</v>
      </c>
      <c r="P374" s="677"/>
      <c r="Q374" s="665">
        <v>0</v>
      </c>
    </row>
    <row r="375" spans="1:17" ht="14.4" customHeight="1" x14ac:dyDescent="0.3">
      <c r="A375" s="660" t="s">
        <v>579</v>
      </c>
      <c r="B375" s="661" t="s">
        <v>6373</v>
      </c>
      <c r="C375" s="661" t="s">
        <v>6161</v>
      </c>
      <c r="D375" s="661" t="s">
        <v>6741</v>
      </c>
      <c r="E375" s="661" t="s">
        <v>6742</v>
      </c>
      <c r="F375" s="664">
        <v>4</v>
      </c>
      <c r="G375" s="664">
        <v>0</v>
      </c>
      <c r="H375" s="664"/>
      <c r="I375" s="664">
        <v>0</v>
      </c>
      <c r="J375" s="664">
        <v>4</v>
      </c>
      <c r="K375" s="664">
        <v>0</v>
      </c>
      <c r="L375" s="664"/>
      <c r="M375" s="664">
        <v>0</v>
      </c>
      <c r="N375" s="664">
        <v>14</v>
      </c>
      <c r="O375" s="664">
        <v>0</v>
      </c>
      <c r="P375" s="677"/>
      <c r="Q375" s="665">
        <v>0</v>
      </c>
    </row>
    <row r="376" spans="1:17" ht="14.4" customHeight="1" x14ac:dyDescent="0.3">
      <c r="A376" s="660" t="s">
        <v>579</v>
      </c>
      <c r="B376" s="661" t="s">
        <v>6373</v>
      </c>
      <c r="C376" s="661" t="s">
        <v>6161</v>
      </c>
      <c r="D376" s="661" t="s">
        <v>6743</v>
      </c>
      <c r="E376" s="661" t="s">
        <v>6744</v>
      </c>
      <c r="F376" s="664">
        <v>15</v>
      </c>
      <c r="G376" s="664">
        <v>0</v>
      </c>
      <c r="H376" s="664"/>
      <c r="I376" s="664">
        <v>0</v>
      </c>
      <c r="J376" s="664">
        <v>21</v>
      </c>
      <c r="K376" s="664">
        <v>0</v>
      </c>
      <c r="L376" s="664"/>
      <c r="M376" s="664">
        <v>0</v>
      </c>
      <c r="N376" s="664">
        <v>11</v>
      </c>
      <c r="O376" s="664">
        <v>0</v>
      </c>
      <c r="P376" s="677"/>
      <c r="Q376" s="665">
        <v>0</v>
      </c>
    </row>
    <row r="377" spans="1:17" ht="14.4" customHeight="1" x14ac:dyDescent="0.3">
      <c r="A377" s="660" t="s">
        <v>579</v>
      </c>
      <c r="B377" s="661" t="s">
        <v>6373</v>
      </c>
      <c r="C377" s="661" t="s">
        <v>6161</v>
      </c>
      <c r="D377" s="661" t="s">
        <v>6745</v>
      </c>
      <c r="E377" s="661" t="s">
        <v>6746</v>
      </c>
      <c r="F377" s="664">
        <v>35</v>
      </c>
      <c r="G377" s="664">
        <v>0</v>
      </c>
      <c r="H377" s="664"/>
      <c r="I377" s="664">
        <v>0</v>
      </c>
      <c r="J377" s="664">
        <v>86</v>
      </c>
      <c r="K377" s="664">
        <v>0</v>
      </c>
      <c r="L377" s="664"/>
      <c r="M377" s="664">
        <v>0</v>
      </c>
      <c r="N377" s="664">
        <v>108</v>
      </c>
      <c r="O377" s="664">
        <v>0</v>
      </c>
      <c r="P377" s="677"/>
      <c r="Q377" s="665">
        <v>0</v>
      </c>
    </row>
    <row r="378" spans="1:17" ht="14.4" customHeight="1" x14ac:dyDescent="0.3">
      <c r="A378" s="660" t="s">
        <v>579</v>
      </c>
      <c r="B378" s="661" t="s">
        <v>6373</v>
      </c>
      <c r="C378" s="661" t="s">
        <v>6161</v>
      </c>
      <c r="D378" s="661" t="s">
        <v>6747</v>
      </c>
      <c r="E378" s="661" t="s">
        <v>6748</v>
      </c>
      <c r="F378" s="664">
        <v>1</v>
      </c>
      <c r="G378" s="664">
        <v>0</v>
      </c>
      <c r="H378" s="664"/>
      <c r="I378" s="664">
        <v>0</v>
      </c>
      <c r="J378" s="664">
        <v>2</v>
      </c>
      <c r="K378" s="664">
        <v>0</v>
      </c>
      <c r="L378" s="664"/>
      <c r="M378" s="664">
        <v>0</v>
      </c>
      <c r="N378" s="664">
        <v>2</v>
      </c>
      <c r="O378" s="664">
        <v>0</v>
      </c>
      <c r="P378" s="677"/>
      <c r="Q378" s="665">
        <v>0</v>
      </c>
    </row>
    <row r="379" spans="1:17" ht="14.4" customHeight="1" x14ac:dyDescent="0.3">
      <c r="A379" s="660" t="s">
        <v>579</v>
      </c>
      <c r="B379" s="661" t="s">
        <v>6373</v>
      </c>
      <c r="C379" s="661" t="s">
        <v>6161</v>
      </c>
      <c r="D379" s="661" t="s">
        <v>6749</v>
      </c>
      <c r="E379" s="661" t="s">
        <v>6750</v>
      </c>
      <c r="F379" s="664">
        <v>1</v>
      </c>
      <c r="G379" s="664">
        <v>0</v>
      </c>
      <c r="H379" s="664"/>
      <c r="I379" s="664">
        <v>0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579</v>
      </c>
      <c r="B380" s="661" t="s">
        <v>6373</v>
      </c>
      <c r="C380" s="661" t="s">
        <v>6161</v>
      </c>
      <c r="D380" s="661" t="s">
        <v>6751</v>
      </c>
      <c r="E380" s="661" t="s">
        <v>6752</v>
      </c>
      <c r="F380" s="664">
        <v>2</v>
      </c>
      <c r="G380" s="664">
        <v>0</v>
      </c>
      <c r="H380" s="664"/>
      <c r="I380" s="664">
        <v>0</v>
      </c>
      <c r="J380" s="664"/>
      <c r="K380" s="664"/>
      <c r="L380" s="664"/>
      <c r="M380" s="664"/>
      <c r="N380" s="664">
        <v>5</v>
      </c>
      <c r="O380" s="664">
        <v>0</v>
      </c>
      <c r="P380" s="677"/>
      <c r="Q380" s="665">
        <v>0</v>
      </c>
    </row>
    <row r="381" spans="1:17" ht="14.4" customHeight="1" x14ac:dyDescent="0.3">
      <c r="A381" s="660" t="s">
        <v>579</v>
      </c>
      <c r="B381" s="661" t="s">
        <v>6373</v>
      </c>
      <c r="C381" s="661" t="s">
        <v>6161</v>
      </c>
      <c r="D381" s="661" t="s">
        <v>6317</v>
      </c>
      <c r="E381" s="661" t="s">
        <v>6318</v>
      </c>
      <c r="F381" s="664">
        <v>1</v>
      </c>
      <c r="G381" s="664">
        <v>0</v>
      </c>
      <c r="H381" s="664"/>
      <c r="I381" s="664">
        <v>0</v>
      </c>
      <c r="J381" s="664">
        <v>1</v>
      </c>
      <c r="K381" s="664">
        <v>0</v>
      </c>
      <c r="L381" s="664"/>
      <c r="M381" s="664">
        <v>0</v>
      </c>
      <c r="N381" s="664"/>
      <c r="O381" s="664"/>
      <c r="P381" s="677"/>
      <c r="Q381" s="665"/>
    </row>
    <row r="382" spans="1:17" ht="14.4" customHeight="1" x14ac:dyDescent="0.3">
      <c r="A382" s="660" t="s">
        <v>579</v>
      </c>
      <c r="B382" s="661" t="s">
        <v>6373</v>
      </c>
      <c r="C382" s="661" t="s">
        <v>6161</v>
      </c>
      <c r="D382" s="661" t="s">
        <v>6753</v>
      </c>
      <c r="E382" s="661" t="s">
        <v>6754</v>
      </c>
      <c r="F382" s="664"/>
      <c r="G382" s="664"/>
      <c r="H382" s="664"/>
      <c r="I382" s="664"/>
      <c r="J382" s="664">
        <v>3</v>
      </c>
      <c r="K382" s="664">
        <v>0</v>
      </c>
      <c r="L382" s="664"/>
      <c r="M382" s="664">
        <v>0</v>
      </c>
      <c r="N382" s="664"/>
      <c r="O382" s="664"/>
      <c r="P382" s="677"/>
      <c r="Q382" s="665"/>
    </row>
    <row r="383" spans="1:17" ht="14.4" customHeight="1" x14ac:dyDescent="0.3">
      <c r="A383" s="660" t="s">
        <v>579</v>
      </c>
      <c r="B383" s="661" t="s">
        <v>6373</v>
      </c>
      <c r="C383" s="661" t="s">
        <v>6161</v>
      </c>
      <c r="D383" s="661" t="s">
        <v>6755</v>
      </c>
      <c r="E383" s="661" t="s">
        <v>6756</v>
      </c>
      <c r="F383" s="664">
        <v>2</v>
      </c>
      <c r="G383" s="664">
        <v>0</v>
      </c>
      <c r="H383" s="664"/>
      <c r="I383" s="664">
        <v>0</v>
      </c>
      <c r="J383" s="664">
        <v>2</v>
      </c>
      <c r="K383" s="664">
        <v>0</v>
      </c>
      <c r="L383" s="664"/>
      <c r="M383" s="664">
        <v>0</v>
      </c>
      <c r="N383" s="664">
        <v>1</v>
      </c>
      <c r="O383" s="664">
        <v>0</v>
      </c>
      <c r="P383" s="677"/>
      <c r="Q383" s="665">
        <v>0</v>
      </c>
    </row>
    <row r="384" spans="1:17" ht="14.4" customHeight="1" x14ac:dyDescent="0.3">
      <c r="A384" s="660" t="s">
        <v>579</v>
      </c>
      <c r="B384" s="661" t="s">
        <v>6373</v>
      </c>
      <c r="C384" s="661" t="s">
        <v>6161</v>
      </c>
      <c r="D384" s="661" t="s">
        <v>6757</v>
      </c>
      <c r="E384" s="661" t="s">
        <v>6758</v>
      </c>
      <c r="F384" s="664">
        <v>1</v>
      </c>
      <c r="G384" s="664">
        <v>0</v>
      </c>
      <c r="H384" s="664"/>
      <c r="I384" s="664">
        <v>0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579</v>
      </c>
      <c r="B385" s="661" t="s">
        <v>6373</v>
      </c>
      <c r="C385" s="661" t="s">
        <v>6161</v>
      </c>
      <c r="D385" s="661" t="s">
        <v>6759</v>
      </c>
      <c r="E385" s="661" t="s">
        <v>6760</v>
      </c>
      <c r="F385" s="664">
        <v>3</v>
      </c>
      <c r="G385" s="664">
        <v>0</v>
      </c>
      <c r="H385" s="664"/>
      <c r="I385" s="664">
        <v>0</v>
      </c>
      <c r="J385" s="664">
        <v>1</v>
      </c>
      <c r="K385" s="664">
        <v>0</v>
      </c>
      <c r="L385" s="664"/>
      <c r="M385" s="664">
        <v>0</v>
      </c>
      <c r="N385" s="664">
        <v>4</v>
      </c>
      <c r="O385" s="664">
        <v>0</v>
      </c>
      <c r="P385" s="677"/>
      <c r="Q385" s="665">
        <v>0</v>
      </c>
    </row>
    <row r="386" spans="1:17" ht="14.4" customHeight="1" x14ac:dyDescent="0.3">
      <c r="A386" s="660" t="s">
        <v>579</v>
      </c>
      <c r="B386" s="661" t="s">
        <v>6373</v>
      </c>
      <c r="C386" s="661" t="s">
        <v>6161</v>
      </c>
      <c r="D386" s="661" t="s">
        <v>6761</v>
      </c>
      <c r="E386" s="661" t="s">
        <v>6762</v>
      </c>
      <c r="F386" s="664"/>
      <c r="G386" s="664"/>
      <c r="H386" s="664"/>
      <c r="I386" s="664"/>
      <c r="J386" s="664">
        <v>1</v>
      </c>
      <c r="K386" s="664">
        <v>0</v>
      </c>
      <c r="L386" s="664"/>
      <c r="M386" s="664">
        <v>0</v>
      </c>
      <c r="N386" s="664">
        <v>1</v>
      </c>
      <c r="O386" s="664">
        <v>0</v>
      </c>
      <c r="P386" s="677"/>
      <c r="Q386" s="665">
        <v>0</v>
      </c>
    </row>
    <row r="387" spans="1:17" ht="14.4" customHeight="1" x14ac:dyDescent="0.3">
      <c r="A387" s="660" t="s">
        <v>579</v>
      </c>
      <c r="B387" s="661" t="s">
        <v>6373</v>
      </c>
      <c r="C387" s="661" t="s">
        <v>6161</v>
      </c>
      <c r="D387" s="661" t="s">
        <v>6763</v>
      </c>
      <c r="E387" s="661" t="s">
        <v>6764</v>
      </c>
      <c r="F387" s="664"/>
      <c r="G387" s="664"/>
      <c r="H387" s="664"/>
      <c r="I387" s="664"/>
      <c r="J387" s="664">
        <v>1</v>
      </c>
      <c r="K387" s="664">
        <v>0</v>
      </c>
      <c r="L387" s="664"/>
      <c r="M387" s="664">
        <v>0</v>
      </c>
      <c r="N387" s="664"/>
      <c r="O387" s="664"/>
      <c r="P387" s="677"/>
      <c r="Q387" s="665"/>
    </row>
    <row r="388" spans="1:17" ht="14.4" customHeight="1" x14ac:dyDescent="0.3">
      <c r="A388" s="660" t="s">
        <v>579</v>
      </c>
      <c r="B388" s="661" t="s">
        <v>6373</v>
      </c>
      <c r="C388" s="661" t="s">
        <v>6161</v>
      </c>
      <c r="D388" s="661" t="s">
        <v>6765</v>
      </c>
      <c r="E388" s="661" t="s">
        <v>6766</v>
      </c>
      <c r="F388" s="664">
        <v>1</v>
      </c>
      <c r="G388" s="664">
        <v>0</v>
      </c>
      <c r="H388" s="664"/>
      <c r="I388" s="664">
        <v>0</v>
      </c>
      <c r="J388" s="664">
        <v>9</v>
      </c>
      <c r="K388" s="664">
        <v>0</v>
      </c>
      <c r="L388" s="664"/>
      <c r="M388" s="664">
        <v>0</v>
      </c>
      <c r="N388" s="664">
        <v>10</v>
      </c>
      <c r="O388" s="664">
        <v>0</v>
      </c>
      <c r="P388" s="677"/>
      <c r="Q388" s="665">
        <v>0</v>
      </c>
    </row>
    <row r="389" spans="1:17" ht="14.4" customHeight="1" x14ac:dyDescent="0.3">
      <c r="A389" s="660" t="s">
        <v>579</v>
      </c>
      <c r="B389" s="661" t="s">
        <v>6373</v>
      </c>
      <c r="C389" s="661" t="s">
        <v>6161</v>
      </c>
      <c r="D389" s="661" t="s">
        <v>6767</v>
      </c>
      <c r="E389" s="661" t="s">
        <v>6768</v>
      </c>
      <c r="F389" s="664"/>
      <c r="G389" s="664"/>
      <c r="H389" s="664"/>
      <c r="I389" s="664"/>
      <c r="J389" s="664">
        <v>1</v>
      </c>
      <c r="K389" s="664">
        <v>0</v>
      </c>
      <c r="L389" s="664"/>
      <c r="M389" s="664">
        <v>0</v>
      </c>
      <c r="N389" s="664"/>
      <c r="O389" s="664"/>
      <c r="P389" s="677"/>
      <c r="Q389" s="665"/>
    </row>
    <row r="390" spans="1:17" ht="14.4" customHeight="1" x14ac:dyDescent="0.3">
      <c r="A390" s="660" t="s">
        <v>579</v>
      </c>
      <c r="B390" s="661" t="s">
        <v>6373</v>
      </c>
      <c r="C390" s="661" t="s">
        <v>6161</v>
      </c>
      <c r="D390" s="661" t="s">
        <v>6769</v>
      </c>
      <c r="E390" s="661" t="s">
        <v>6770</v>
      </c>
      <c r="F390" s="664"/>
      <c r="G390" s="664"/>
      <c r="H390" s="664"/>
      <c r="I390" s="664"/>
      <c r="J390" s="664">
        <v>1</v>
      </c>
      <c r="K390" s="664">
        <v>0</v>
      </c>
      <c r="L390" s="664"/>
      <c r="M390" s="664">
        <v>0</v>
      </c>
      <c r="N390" s="664"/>
      <c r="O390" s="664"/>
      <c r="P390" s="677"/>
      <c r="Q390" s="665"/>
    </row>
    <row r="391" spans="1:17" ht="14.4" customHeight="1" x14ac:dyDescent="0.3">
      <c r="A391" s="660" t="s">
        <v>579</v>
      </c>
      <c r="B391" s="661" t="s">
        <v>6373</v>
      </c>
      <c r="C391" s="661" t="s">
        <v>6161</v>
      </c>
      <c r="D391" s="661" t="s">
        <v>6771</v>
      </c>
      <c r="E391" s="661" t="s">
        <v>6772</v>
      </c>
      <c r="F391" s="664"/>
      <c r="G391" s="664"/>
      <c r="H391" s="664"/>
      <c r="I391" s="664"/>
      <c r="J391" s="664">
        <v>3</v>
      </c>
      <c r="K391" s="664">
        <v>0</v>
      </c>
      <c r="L391" s="664"/>
      <c r="M391" s="664">
        <v>0</v>
      </c>
      <c r="N391" s="664"/>
      <c r="O391" s="664"/>
      <c r="P391" s="677"/>
      <c r="Q391" s="665"/>
    </row>
    <row r="392" spans="1:17" ht="14.4" customHeight="1" x14ac:dyDescent="0.3">
      <c r="A392" s="660" t="s">
        <v>579</v>
      </c>
      <c r="B392" s="661" t="s">
        <v>6373</v>
      </c>
      <c r="C392" s="661" t="s">
        <v>6161</v>
      </c>
      <c r="D392" s="661" t="s">
        <v>6773</v>
      </c>
      <c r="E392" s="661" t="s">
        <v>6774</v>
      </c>
      <c r="F392" s="664"/>
      <c r="G392" s="664"/>
      <c r="H392" s="664"/>
      <c r="I392" s="664"/>
      <c r="J392" s="664">
        <v>2</v>
      </c>
      <c r="K392" s="664">
        <v>0</v>
      </c>
      <c r="L392" s="664"/>
      <c r="M392" s="664">
        <v>0</v>
      </c>
      <c r="N392" s="664">
        <v>1</v>
      </c>
      <c r="O392" s="664">
        <v>0</v>
      </c>
      <c r="P392" s="677"/>
      <c r="Q392" s="665">
        <v>0</v>
      </c>
    </row>
    <row r="393" spans="1:17" ht="14.4" customHeight="1" x14ac:dyDescent="0.3">
      <c r="A393" s="660" t="s">
        <v>579</v>
      </c>
      <c r="B393" s="661" t="s">
        <v>6373</v>
      </c>
      <c r="C393" s="661" t="s">
        <v>6161</v>
      </c>
      <c r="D393" s="661" t="s">
        <v>6775</v>
      </c>
      <c r="E393" s="661" t="s">
        <v>6776</v>
      </c>
      <c r="F393" s="664">
        <v>1</v>
      </c>
      <c r="G393" s="664">
        <v>0</v>
      </c>
      <c r="H393" s="664"/>
      <c r="I393" s="664">
        <v>0</v>
      </c>
      <c r="J393" s="664">
        <v>1</v>
      </c>
      <c r="K393" s="664">
        <v>0</v>
      </c>
      <c r="L393" s="664"/>
      <c r="M393" s="664">
        <v>0</v>
      </c>
      <c r="N393" s="664">
        <v>1</v>
      </c>
      <c r="O393" s="664">
        <v>0</v>
      </c>
      <c r="P393" s="677"/>
      <c r="Q393" s="665">
        <v>0</v>
      </c>
    </row>
    <row r="394" spans="1:17" ht="14.4" customHeight="1" x14ac:dyDescent="0.3">
      <c r="A394" s="660" t="s">
        <v>579</v>
      </c>
      <c r="B394" s="661" t="s">
        <v>6373</v>
      </c>
      <c r="C394" s="661" t="s">
        <v>6161</v>
      </c>
      <c r="D394" s="661" t="s">
        <v>6777</v>
      </c>
      <c r="E394" s="661" t="s">
        <v>6778</v>
      </c>
      <c r="F394" s="664">
        <v>1</v>
      </c>
      <c r="G394" s="664">
        <v>0</v>
      </c>
      <c r="H394" s="664"/>
      <c r="I394" s="664">
        <v>0</v>
      </c>
      <c r="J394" s="664">
        <v>2</v>
      </c>
      <c r="K394" s="664">
        <v>0</v>
      </c>
      <c r="L394" s="664"/>
      <c r="M394" s="664">
        <v>0</v>
      </c>
      <c r="N394" s="664"/>
      <c r="O394" s="664"/>
      <c r="P394" s="677"/>
      <c r="Q394" s="665"/>
    </row>
    <row r="395" spans="1:17" ht="14.4" customHeight="1" x14ac:dyDescent="0.3">
      <c r="A395" s="660" t="s">
        <v>579</v>
      </c>
      <c r="B395" s="661" t="s">
        <v>6373</v>
      </c>
      <c r="C395" s="661" t="s">
        <v>6161</v>
      </c>
      <c r="D395" s="661" t="s">
        <v>6779</v>
      </c>
      <c r="E395" s="661" t="s">
        <v>6780</v>
      </c>
      <c r="F395" s="664">
        <v>3</v>
      </c>
      <c r="G395" s="664">
        <v>0</v>
      </c>
      <c r="H395" s="664"/>
      <c r="I395" s="664">
        <v>0</v>
      </c>
      <c r="J395" s="664">
        <v>99</v>
      </c>
      <c r="K395" s="664">
        <v>0</v>
      </c>
      <c r="L395" s="664"/>
      <c r="M395" s="664">
        <v>0</v>
      </c>
      <c r="N395" s="664">
        <v>68</v>
      </c>
      <c r="O395" s="664">
        <v>0</v>
      </c>
      <c r="P395" s="677"/>
      <c r="Q395" s="665">
        <v>0</v>
      </c>
    </row>
    <row r="396" spans="1:17" ht="14.4" customHeight="1" x14ac:dyDescent="0.3">
      <c r="A396" s="660" t="s">
        <v>579</v>
      </c>
      <c r="B396" s="661" t="s">
        <v>6373</v>
      </c>
      <c r="C396" s="661" t="s">
        <v>6161</v>
      </c>
      <c r="D396" s="661" t="s">
        <v>6781</v>
      </c>
      <c r="E396" s="661" t="s">
        <v>6782</v>
      </c>
      <c r="F396" s="664"/>
      <c r="G396" s="664"/>
      <c r="H396" s="664"/>
      <c r="I396" s="664"/>
      <c r="J396" s="664">
        <v>2</v>
      </c>
      <c r="K396" s="664">
        <v>0</v>
      </c>
      <c r="L396" s="664"/>
      <c r="M396" s="664">
        <v>0</v>
      </c>
      <c r="N396" s="664">
        <v>2</v>
      </c>
      <c r="O396" s="664">
        <v>0</v>
      </c>
      <c r="P396" s="677"/>
      <c r="Q396" s="665">
        <v>0</v>
      </c>
    </row>
    <row r="397" spans="1:17" ht="14.4" customHeight="1" x14ac:dyDescent="0.3">
      <c r="A397" s="660" t="s">
        <v>579</v>
      </c>
      <c r="B397" s="661" t="s">
        <v>6373</v>
      </c>
      <c r="C397" s="661" t="s">
        <v>6161</v>
      </c>
      <c r="D397" s="661" t="s">
        <v>6783</v>
      </c>
      <c r="E397" s="661" t="s">
        <v>6784</v>
      </c>
      <c r="F397" s="664"/>
      <c r="G397" s="664"/>
      <c r="H397" s="664"/>
      <c r="I397" s="664"/>
      <c r="J397" s="664">
        <v>1</v>
      </c>
      <c r="K397" s="664">
        <v>0</v>
      </c>
      <c r="L397" s="664"/>
      <c r="M397" s="664">
        <v>0</v>
      </c>
      <c r="N397" s="664"/>
      <c r="O397" s="664"/>
      <c r="P397" s="677"/>
      <c r="Q397" s="665"/>
    </row>
    <row r="398" spans="1:17" ht="14.4" customHeight="1" x14ac:dyDescent="0.3">
      <c r="A398" s="660" t="s">
        <v>579</v>
      </c>
      <c r="B398" s="661" t="s">
        <v>6373</v>
      </c>
      <c r="C398" s="661" t="s">
        <v>6161</v>
      </c>
      <c r="D398" s="661" t="s">
        <v>6785</v>
      </c>
      <c r="E398" s="661" t="s">
        <v>6786</v>
      </c>
      <c r="F398" s="664"/>
      <c r="G398" s="664"/>
      <c r="H398" s="664"/>
      <c r="I398" s="664"/>
      <c r="J398" s="664">
        <v>2</v>
      </c>
      <c r="K398" s="664">
        <v>0</v>
      </c>
      <c r="L398" s="664"/>
      <c r="M398" s="664">
        <v>0</v>
      </c>
      <c r="N398" s="664"/>
      <c r="O398" s="664"/>
      <c r="P398" s="677"/>
      <c r="Q398" s="665"/>
    </row>
    <row r="399" spans="1:17" ht="14.4" customHeight="1" x14ac:dyDescent="0.3">
      <c r="A399" s="660" t="s">
        <v>579</v>
      </c>
      <c r="B399" s="661" t="s">
        <v>6373</v>
      </c>
      <c r="C399" s="661" t="s">
        <v>6161</v>
      </c>
      <c r="D399" s="661" t="s">
        <v>6787</v>
      </c>
      <c r="E399" s="661" t="s">
        <v>6788</v>
      </c>
      <c r="F399" s="664"/>
      <c r="G399" s="664"/>
      <c r="H399" s="664"/>
      <c r="I399" s="664"/>
      <c r="J399" s="664">
        <v>1</v>
      </c>
      <c r="K399" s="664">
        <v>0</v>
      </c>
      <c r="L399" s="664"/>
      <c r="M399" s="664">
        <v>0</v>
      </c>
      <c r="N399" s="664">
        <v>1</v>
      </c>
      <c r="O399" s="664">
        <v>0</v>
      </c>
      <c r="P399" s="677"/>
      <c r="Q399" s="665">
        <v>0</v>
      </c>
    </row>
    <row r="400" spans="1:17" ht="14.4" customHeight="1" x14ac:dyDescent="0.3">
      <c r="A400" s="660" t="s">
        <v>579</v>
      </c>
      <c r="B400" s="661" t="s">
        <v>6373</v>
      </c>
      <c r="C400" s="661" t="s">
        <v>6161</v>
      </c>
      <c r="D400" s="661" t="s">
        <v>6789</v>
      </c>
      <c r="E400" s="661" t="s">
        <v>6772</v>
      </c>
      <c r="F400" s="664"/>
      <c r="G400" s="664"/>
      <c r="H400" s="664"/>
      <c r="I400" s="664"/>
      <c r="J400" s="664">
        <v>1</v>
      </c>
      <c r="K400" s="664">
        <v>0</v>
      </c>
      <c r="L400" s="664"/>
      <c r="M400" s="664">
        <v>0</v>
      </c>
      <c r="N400" s="664"/>
      <c r="O400" s="664"/>
      <c r="P400" s="677"/>
      <c r="Q400" s="665"/>
    </row>
    <row r="401" spans="1:17" ht="14.4" customHeight="1" x14ac:dyDescent="0.3">
      <c r="A401" s="660" t="s">
        <v>579</v>
      </c>
      <c r="B401" s="661" t="s">
        <v>6373</v>
      </c>
      <c r="C401" s="661" t="s">
        <v>6161</v>
      </c>
      <c r="D401" s="661" t="s">
        <v>6790</v>
      </c>
      <c r="E401" s="661" t="s">
        <v>6791</v>
      </c>
      <c r="F401" s="664">
        <v>1</v>
      </c>
      <c r="G401" s="664">
        <v>0</v>
      </c>
      <c r="H401" s="664"/>
      <c r="I401" s="664">
        <v>0</v>
      </c>
      <c r="J401" s="664">
        <v>1</v>
      </c>
      <c r="K401" s="664">
        <v>0</v>
      </c>
      <c r="L401" s="664"/>
      <c r="M401" s="664">
        <v>0</v>
      </c>
      <c r="N401" s="664">
        <v>4</v>
      </c>
      <c r="O401" s="664">
        <v>0</v>
      </c>
      <c r="P401" s="677"/>
      <c r="Q401" s="665">
        <v>0</v>
      </c>
    </row>
    <row r="402" spans="1:17" ht="14.4" customHeight="1" x14ac:dyDescent="0.3">
      <c r="A402" s="660" t="s">
        <v>579</v>
      </c>
      <c r="B402" s="661" t="s">
        <v>6373</v>
      </c>
      <c r="C402" s="661" t="s">
        <v>6161</v>
      </c>
      <c r="D402" s="661" t="s">
        <v>6792</v>
      </c>
      <c r="E402" s="661" t="s">
        <v>6793</v>
      </c>
      <c r="F402" s="664"/>
      <c r="G402" s="664"/>
      <c r="H402" s="664"/>
      <c r="I402" s="664"/>
      <c r="J402" s="664">
        <v>1</v>
      </c>
      <c r="K402" s="664">
        <v>0</v>
      </c>
      <c r="L402" s="664"/>
      <c r="M402" s="664">
        <v>0</v>
      </c>
      <c r="N402" s="664"/>
      <c r="O402" s="664"/>
      <c r="P402" s="677"/>
      <c r="Q402" s="665"/>
    </row>
    <row r="403" spans="1:17" ht="14.4" customHeight="1" x14ac:dyDescent="0.3">
      <c r="A403" s="660" t="s">
        <v>579</v>
      </c>
      <c r="B403" s="661" t="s">
        <v>6373</v>
      </c>
      <c r="C403" s="661" t="s">
        <v>6161</v>
      </c>
      <c r="D403" s="661" t="s">
        <v>6794</v>
      </c>
      <c r="E403" s="661" t="s">
        <v>6795</v>
      </c>
      <c r="F403" s="664"/>
      <c r="G403" s="664"/>
      <c r="H403" s="664"/>
      <c r="I403" s="664"/>
      <c r="J403" s="664">
        <v>3</v>
      </c>
      <c r="K403" s="664">
        <v>0</v>
      </c>
      <c r="L403" s="664"/>
      <c r="M403" s="664">
        <v>0</v>
      </c>
      <c r="N403" s="664">
        <v>2</v>
      </c>
      <c r="O403" s="664">
        <v>0</v>
      </c>
      <c r="P403" s="677"/>
      <c r="Q403" s="665">
        <v>0</v>
      </c>
    </row>
    <row r="404" spans="1:17" ht="14.4" customHeight="1" x14ac:dyDescent="0.3">
      <c r="A404" s="660" t="s">
        <v>579</v>
      </c>
      <c r="B404" s="661" t="s">
        <v>6373</v>
      </c>
      <c r="C404" s="661" t="s">
        <v>6161</v>
      </c>
      <c r="D404" s="661" t="s">
        <v>6796</v>
      </c>
      <c r="E404" s="661" t="s">
        <v>6797</v>
      </c>
      <c r="F404" s="664"/>
      <c r="G404" s="664"/>
      <c r="H404" s="664"/>
      <c r="I404" s="664"/>
      <c r="J404" s="664">
        <v>4</v>
      </c>
      <c r="K404" s="664">
        <v>0</v>
      </c>
      <c r="L404" s="664"/>
      <c r="M404" s="664">
        <v>0</v>
      </c>
      <c r="N404" s="664"/>
      <c r="O404" s="664"/>
      <c r="P404" s="677"/>
      <c r="Q404" s="665"/>
    </row>
    <row r="405" spans="1:17" ht="14.4" customHeight="1" x14ac:dyDescent="0.3">
      <c r="A405" s="660" t="s">
        <v>579</v>
      </c>
      <c r="B405" s="661" t="s">
        <v>6373</v>
      </c>
      <c r="C405" s="661" t="s">
        <v>6161</v>
      </c>
      <c r="D405" s="661" t="s">
        <v>6798</v>
      </c>
      <c r="E405" s="661" t="s">
        <v>6799</v>
      </c>
      <c r="F405" s="664">
        <v>1</v>
      </c>
      <c r="G405" s="664">
        <v>0</v>
      </c>
      <c r="H405" s="664"/>
      <c r="I405" s="664">
        <v>0</v>
      </c>
      <c r="J405" s="664"/>
      <c r="K405" s="664"/>
      <c r="L405" s="664"/>
      <c r="M405" s="664"/>
      <c r="N405" s="664">
        <v>2</v>
      </c>
      <c r="O405" s="664">
        <v>0</v>
      </c>
      <c r="P405" s="677"/>
      <c r="Q405" s="665">
        <v>0</v>
      </c>
    </row>
    <row r="406" spans="1:17" ht="14.4" customHeight="1" x14ac:dyDescent="0.3">
      <c r="A406" s="660" t="s">
        <v>579</v>
      </c>
      <c r="B406" s="661" t="s">
        <v>6373</v>
      </c>
      <c r="C406" s="661" t="s">
        <v>6161</v>
      </c>
      <c r="D406" s="661" t="s">
        <v>6800</v>
      </c>
      <c r="E406" s="661" t="s">
        <v>6801</v>
      </c>
      <c r="F406" s="664">
        <v>1</v>
      </c>
      <c r="G406" s="664">
        <v>0</v>
      </c>
      <c r="H406" s="664"/>
      <c r="I406" s="664">
        <v>0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579</v>
      </c>
      <c r="B407" s="661" t="s">
        <v>6373</v>
      </c>
      <c r="C407" s="661" t="s">
        <v>6161</v>
      </c>
      <c r="D407" s="661" t="s">
        <v>6802</v>
      </c>
      <c r="E407" s="661" t="s">
        <v>6803</v>
      </c>
      <c r="F407" s="664">
        <v>1</v>
      </c>
      <c r="G407" s="664">
        <v>0</v>
      </c>
      <c r="H407" s="664"/>
      <c r="I407" s="664">
        <v>0</v>
      </c>
      <c r="J407" s="664"/>
      <c r="K407" s="664"/>
      <c r="L407" s="664"/>
      <c r="M407" s="664"/>
      <c r="N407" s="664">
        <v>3</v>
      </c>
      <c r="O407" s="664">
        <v>0</v>
      </c>
      <c r="P407" s="677"/>
      <c r="Q407" s="665">
        <v>0</v>
      </c>
    </row>
    <row r="408" spans="1:17" ht="14.4" customHeight="1" x14ac:dyDescent="0.3">
      <c r="A408" s="660" t="s">
        <v>579</v>
      </c>
      <c r="B408" s="661" t="s">
        <v>6373</v>
      </c>
      <c r="C408" s="661" t="s">
        <v>6161</v>
      </c>
      <c r="D408" s="661" t="s">
        <v>6804</v>
      </c>
      <c r="E408" s="661" t="s">
        <v>6805</v>
      </c>
      <c r="F408" s="664">
        <v>7326</v>
      </c>
      <c r="G408" s="664">
        <v>593375</v>
      </c>
      <c r="H408" s="664">
        <v>1</v>
      </c>
      <c r="I408" s="664">
        <v>80.995768495768502</v>
      </c>
      <c r="J408" s="664">
        <v>1041</v>
      </c>
      <c r="K408" s="664">
        <v>85299</v>
      </c>
      <c r="L408" s="664">
        <v>0.14375226458816096</v>
      </c>
      <c r="M408" s="664">
        <v>81.939481268011534</v>
      </c>
      <c r="N408" s="664"/>
      <c r="O408" s="664"/>
      <c r="P408" s="677"/>
      <c r="Q408" s="665"/>
    </row>
    <row r="409" spans="1:17" ht="14.4" customHeight="1" x14ac:dyDescent="0.3">
      <c r="A409" s="660" t="s">
        <v>579</v>
      </c>
      <c r="B409" s="661" t="s">
        <v>6373</v>
      </c>
      <c r="C409" s="661" t="s">
        <v>6161</v>
      </c>
      <c r="D409" s="661" t="s">
        <v>6806</v>
      </c>
      <c r="E409" s="661" t="s">
        <v>6807</v>
      </c>
      <c r="F409" s="664">
        <v>1602</v>
      </c>
      <c r="G409" s="664">
        <v>46458</v>
      </c>
      <c r="H409" s="664">
        <v>1</v>
      </c>
      <c r="I409" s="664">
        <v>29</v>
      </c>
      <c r="J409" s="664">
        <v>56</v>
      </c>
      <c r="K409" s="664">
        <v>1624</v>
      </c>
      <c r="L409" s="664">
        <v>3.495630461922597E-2</v>
      </c>
      <c r="M409" s="664">
        <v>29</v>
      </c>
      <c r="N409" s="664"/>
      <c r="O409" s="664"/>
      <c r="P409" s="677"/>
      <c r="Q409" s="665"/>
    </row>
    <row r="410" spans="1:17" ht="14.4" customHeight="1" x14ac:dyDescent="0.3">
      <c r="A410" s="660" t="s">
        <v>579</v>
      </c>
      <c r="B410" s="661" t="s">
        <v>6373</v>
      </c>
      <c r="C410" s="661" t="s">
        <v>6161</v>
      </c>
      <c r="D410" s="661" t="s">
        <v>6808</v>
      </c>
      <c r="E410" s="661" t="s">
        <v>6809</v>
      </c>
      <c r="F410" s="664">
        <v>14</v>
      </c>
      <c r="G410" s="664">
        <v>11926</v>
      </c>
      <c r="H410" s="664">
        <v>1</v>
      </c>
      <c r="I410" s="664">
        <v>851.85714285714289</v>
      </c>
      <c r="J410" s="664">
        <v>3</v>
      </c>
      <c r="K410" s="664">
        <v>2109</v>
      </c>
      <c r="L410" s="664">
        <v>0.17684051651853094</v>
      </c>
      <c r="M410" s="664">
        <v>703</v>
      </c>
      <c r="N410" s="664">
        <v>3</v>
      </c>
      <c r="O410" s="664">
        <v>2118</v>
      </c>
      <c r="P410" s="677">
        <v>0.17759517021633406</v>
      </c>
      <c r="Q410" s="665">
        <v>706</v>
      </c>
    </row>
    <row r="411" spans="1:17" ht="14.4" customHeight="1" x14ac:dyDescent="0.3">
      <c r="A411" s="660" t="s">
        <v>579</v>
      </c>
      <c r="B411" s="661" t="s">
        <v>6373</v>
      </c>
      <c r="C411" s="661" t="s">
        <v>6161</v>
      </c>
      <c r="D411" s="661" t="s">
        <v>6810</v>
      </c>
      <c r="E411" s="661" t="s">
        <v>6811</v>
      </c>
      <c r="F411" s="664">
        <v>1601</v>
      </c>
      <c r="G411" s="664">
        <v>113671</v>
      </c>
      <c r="H411" s="664">
        <v>1</v>
      </c>
      <c r="I411" s="664">
        <v>71</v>
      </c>
      <c r="J411" s="664">
        <v>56</v>
      </c>
      <c r="K411" s="664">
        <v>3976</v>
      </c>
      <c r="L411" s="664">
        <v>3.4978138663335413E-2</v>
      </c>
      <c r="M411" s="664">
        <v>71</v>
      </c>
      <c r="N411" s="664"/>
      <c r="O411" s="664"/>
      <c r="P411" s="677"/>
      <c r="Q411" s="665"/>
    </row>
    <row r="412" spans="1:17" ht="14.4" customHeight="1" x14ac:dyDescent="0.3">
      <c r="A412" s="660" t="s">
        <v>579</v>
      </c>
      <c r="B412" s="661" t="s">
        <v>6373</v>
      </c>
      <c r="C412" s="661" t="s">
        <v>6161</v>
      </c>
      <c r="D412" s="661" t="s">
        <v>6812</v>
      </c>
      <c r="E412" s="661" t="s">
        <v>6813</v>
      </c>
      <c r="F412" s="664">
        <v>1601</v>
      </c>
      <c r="G412" s="664">
        <v>46429</v>
      </c>
      <c r="H412" s="664">
        <v>1</v>
      </c>
      <c r="I412" s="664">
        <v>29</v>
      </c>
      <c r="J412" s="664">
        <v>56</v>
      </c>
      <c r="K412" s="664">
        <v>1624</v>
      </c>
      <c r="L412" s="664">
        <v>3.4978138663335413E-2</v>
      </c>
      <c r="M412" s="664">
        <v>29</v>
      </c>
      <c r="N412" s="664"/>
      <c r="O412" s="664"/>
      <c r="P412" s="677"/>
      <c r="Q412" s="665"/>
    </row>
    <row r="413" spans="1:17" ht="14.4" customHeight="1" x14ac:dyDescent="0.3">
      <c r="A413" s="660" t="s">
        <v>579</v>
      </c>
      <c r="B413" s="661" t="s">
        <v>6373</v>
      </c>
      <c r="C413" s="661" t="s">
        <v>6161</v>
      </c>
      <c r="D413" s="661" t="s">
        <v>6321</v>
      </c>
      <c r="E413" s="661" t="s">
        <v>6322</v>
      </c>
      <c r="F413" s="664">
        <v>414</v>
      </c>
      <c r="G413" s="664">
        <v>0</v>
      </c>
      <c r="H413" s="664"/>
      <c r="I413" s="664">
        <v>0</v>
      </c>
      <c r="J413" s="664">
        <v>514</v>
      </c>
      <c r="K413" s="664">
        <v>0</v>
      </c>
      <c r="L413" s="664"/>
      <c r="M413" s="664">
        <v>0</v>
      </c>
      <c r="N413" s="664">
        <v>592</v>
      </c>
      <c r="O413" s="664">
        <v>0</v>
      </c>
      <c r="P413" s="677"/>
      <c r="Q413" s="665">
        <v>0</v>
      </c>
    </row>
    <row r="414" spans="1:17" ht="14.4" customHeight="1" x14ac:dyDescent="0.3">
      <c r="A414" s="660" t="s">
        <v>579</v>
      </c>
      <c r="B414" s="661" t="s">
        <v>6373</v>
      </c>
      <c r="C414" s="661" t="s">
        <v>6161</v>
      </c>
      <c r="D414" s="661" t="s">
        <v>6814</v>
      </c>
      <c r="E414" s="661" t="s">
        <v>6153</v>
      </c>
      <c r="F414" s="664">
        <v>2063</v>
      </c>
      <c r="G414" s="664">
        <v>0</v>
      </c>
      <c r="H414" s="664"/>
      <c r="I414" s="664">
        <v>0</v>
      </c>
      <c r="J414" s="664">
        <v>1656</v>
      </c>
      <c r="K414" s="664">
        <v>0</v>
      </c>
      <c r="L414" s="664"/>
      <c r="M414" s="664">
        <v>0</v>
      </c>
      <c r="N414" s="664"/>
      <c r="O414" s="664"/>
      <c r="P414" s="677"/>
      <c r="Q414" s="665"/>
    </row>
    <row r="415" spans="1:17" ht="14.4" customHeight="1" x14ac:dyDescent="0.3">
      <c r="A415" s="660" t="s">
        <v>579</v>
      </c>
      <c r="B415" s="661" t="s">
        <v>6373</v>
      </c>
      <c r="C415" s="661" t="s">
        <v>6161</v>
      </c>
      <c r="D415" s="661" t="s">
        <v>6814</v>
      </c>
      <c r="E415" s="661" t="s">
        <v>6815</v>
      </c>
      <c r="F415" s="664">
        <v>4781</v>
      </c>
      <c r="G415" s="664">
        <v>0</v>
      </c>
      <c r="H415" s="664"/>
      <c r="I415" s="664">
        <v>0</v>
      </c>
      <c r="J415" s="664">
        <v>3492</v>
      </c>
      <c r="K415" s="664">
        <v>0</v>
      </c>
      <c r="L415" s="664"/>
      <c r="M415" s="664">
        <v>0</v>
      </c>
      <c r="N415" s="664"/>
      <c r="O415" s="664"/>
      <c r="P415" s="677"/>
      <c r="Q415" s="665"/>
    </row>
    <row r="416" spans="1:17" ht="14.4" customHeight="1" x14ac:dyDescent="0.3">
      <c r="A416" s="660" t="s">
        <v>579</v>
      </c>
      <c r="B416" s="661" t="s">
        <v>6373</v>
      </c>
      <c r="C416" s="661" t="s">
        <v>6161</v>
      </c>
      <c r="D416" s="661" t="s">
        <v>6188</v>
      </c>
      <c r="E416" s="661" t="s">
        <v>6189</v>
      </c>
      <c r="F416" s="664">
        <v>46</v>
      </c>
      <c r="G416" s="664">
        <v>3450</v>
      </c>
      <c r="H416" s="664">
        <v>1</v>
      </c>
      <c r="I416" s="664">
        <v>75</v>
      </c>
      <c r="J416" s="664">
        <v>42</v>
      </c>
      <c r="K416" s="664">
        <v>3402</v>
      </c>
      <c r="L416" s="664">
        <v>0.98608695652173917</v>
      </c>
      <c r="M416" s="664">
        <v>81</v>
      </c>
      <c r="N416" s="664">
        <v>53</v>
      </c>
      <c r="O416" s="664">
        <v>4335</v>
      </c>
      <c r="P416" s="677">
        <v>1.2565217391304349</v>
      </c>
      <c r="Q416" s="665">
        <v>81.79245283018868</v>
      </c>
    </row>
    <row r="417" spans="1:17" ht="14.4" customHeight="1" x14ac:dyDescent="0.3">
      <c r="A417" s="660" t="s">
        <v>579</v>
      </c>
      <c r="B417" s="661" t="s">
        <v>6373</v>
      </c>
      <c r="C417" s="661" t="s">
        <v>6161</v>
      </c>
      <c r="D417" s="661" t="s">
        <v>6816</v>
      </c>
      <c r="E417" s="661" t="s">
        <v>6817</v>
      </c>
      <c r="F417" s="664">
        <v>7371</v>
      </c>
      <c r="G417" s="664">
        <v>3855002</v>
      </c>
      <c r="H417" s="664">
        <v>1</v>
      </c>
      <c r="I417" s="664">
        <v>522.99579432912765</v>
      </c>
      <c r="J417" s="664">
        <v>1041</v>
      </c>
      <c r="K417" s="664">
        <v>545421</v>
      </c>
      <c r="L417" s="664">
        <v>0.14148397328976742</v>
      </c>
      <c r="M417" s="664">
        <v>523.93948126801149</v>
      </c>
      <c r="N417" s="664"/>
      <c r="O417" s="664"/>
      <c r="P417" s="677"/>
      <c r="Q417" s="665"/>
    </row>
    <row r="418" spans="1:17" ht="14.4" customHeight="1" x14ac:dyDescent="0.3">
      <c r="A418" s="660" t="s">
        <v>579</v>
      </c>
      <c r="B418" s="661" t="s">
        <v>6373</v>
      </c>
      <c r="C418" s="661" t="s">
        <v>6161</v>
      </c>
      <c r="D418" s="661" t="s">
        <v>6818</v>
      </c>
      <c r="E418" s="661" t="s">
        <v>6819</v>
      </c>
      <c r="F418" s="664">
        <v>1602</v>
      </c>
      <c r="G418" s="664">
        <v>36846</v>
      </c>
      <c r="H418" s="664">
        <v>1</v>
      </c>
      <c r="I418" s="664">
        <v>23</v>
      </c>
      <c r="J418" s="664">
        <v>56</v>
      </c>
      <c r="K418" s="664">
        <v>1288</v>
      </c>
      <c r="L418" s="664">
        <v>3.495630461922597E-2</v>
      </c>
      <c r="M418" s="664">
        <v>23</v>
      </c>
      <c r="N418" s="664"/>
      <c r="O418" s="664"/>
      <c r="P418" s="677"/>
      <c r="Q418" s="665"/>
    </row>
    <row r="419" spans="1:17" ht="14.4" customHeight="1" x14ac:dyDescent="0.3">
      <c r="A419" s="660" t="s">
        <v>579</v>
      </c>
      <c r="B419" s="661" t="s">
        <v>6373</v>
      </c>
      <c r="C419" s="661" t="s">
        <v>6161</v>
      </c>
      <c r="D419" s="661" t="s">
        <v>6820</v>
      </c>
      <c r="E419" s="661" t="s">
        <v>6821</v>
      </c>
      <c r="F419" s="664">
        <v>302</v>
      </c>
      <c r="G419" s="664">
        <v>152504</v>
      </c>
      <c r="H419" s="664">
        <v>1</v>
      </c>
      <c r="I419" s="664">
        <v>504.9801324503311</v>
      </c>
      <c r="J419" s="664">
        <v>274</v>
      </c>
      <c r="K419" s="664">
        <v>139458</v>
      </c>
      <c r="L419" s="664">
        <v>0.91445470282746677</v>
      </c>
      <c r="M419" s="664">
        <v>508.97080291970804</v>
      </c>
      <c r="N419" s="664">
        <v>292</v>
      </c>
      <c r="O419" s="664">
        <v>150224</v>
      </c>
      <c r="P419" s="677">
        <v>0.98504957247023028</v>
      </c>
      <c r="Q419" s="665">
        <v>514.46575342465758</v>
      </c>
    </row>
    <row r="420" spans="1:17" ht="14.4" customHeight="1" x14ac:dyDescent="0.3">
      <c r="A420" s="660" t="s">
        <v>579</v>
      </c>
      <c r="B420" s="661" t="s">
        <v>6373</v>
      </c>
      <c r="C420" s="661" t="s">
        <v>6161</v>
      </c>
      <c r="D420" s="661" t="s">
        <v>6822</v>
      </c>
      <c r="E420" s="661" t="s">
        <v>6823</v>
      </c>
      <c r="F420" s="664">
        <v>6</v>
      </c>
      <c r="G420" s="664">
        <v>1769</v>
      </c>
      <c r="H420" s="664">
        <v>1</v>
      </c>
      <c r="I420" s="664">
        <v>294.83333333333331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579</v>
      </c>
      <c r="B421" s="661" t="s">
        <v>6373</v>
      </c>
      <c r="C421" s="661" t="s">
        <v>6161</v>
      </c>
      <c r="D421" s="661" t="s">
        <v>6282</v>
      </c>
      <c r="E421" s="661" t="s">
        <v>6283</v>
      </c>
      <c r="F421" s="664">
        <v>138</v>
      </c>
      <c r="G421" s="664">
        <v>1223922</v>
      </c>
      <c r="H421" s="664">
        <v>1</v>
      </c>
      <c r="I421" s="664">
        <v>8869</v>
      </c>
      <c r="J421" s="664">
        <v>15</v>
      </c>
      <c r="K421" s="664">
        <v>133100</v>
      </c>
      <c r="L421" s="664">
        <v>0.10874876013340719</v>
      </c>
      <c r="M421" s="664">
        <v>8873.3333333333339</v>
      </c>
      <c r="N421" s="664"/>
      <c r="O421" s="664"/>
      <c r="P421" s="677"/>
      <c r="Q421" s="665"/>
    </row>
    <row r="422" spans="1:17" ht="14.4" customHeight="1" x14ac:dyDescent="0.3">
      <c r="A422" s="660" t="s">
        <v>579</v>
      </c>
      <c r="B422" s="661" t="s">
        <v>6373</v>
      </c>
      <c r="C422" s="661" t="s">
        <v>6161</v>
      </c>
      <c r="D422" s="661" t="s">
        <v>6824</v>
      </c>
      <c r="E422" s="661" t="s">
        <v>6825</v>
      </c>
      <c r="F422" s="664">
        <v>609</v>
      </c>
      <c r="G422" s="664">
        <v>104746</v>
      </c>
      <c r="H422" s="664">
        <v>1</v>
      </c>
      <c r="I422" s="664">
        <v>171.99671592775042</v>
      </c>
      <c r="J422" s="664">
        <v>82</v>
      </c>
      <c r="K422" s="664">
        <v>14104</v>
      </c>
      <c r="L422" s="664">
        <v>0.13464953315639738</v>
      </c>
      <c r="M422" s="664">
        <v>172</v>
      </c>
      <c r="N422" s="664"/>
      <c r="O422" s="664"/>
      <c r="P422" s="677"/>
      <c r="Q422" s="665"/>
    </row>
    <row r="423" spans="1:17" ht="14.4" customHeight="1" x14ac:dyDescent="0.3">
      <c r="A423" s="660" t="s">
        <v>579</v>
      </c>
      <c r="B423" s="661" t="s">
        <v>6373</v>
      </c>
      <c r="C423" s="661" t="s">
        <v>6161</v>
      </c>
      <c r="D423" s="661" t="s">
        <v>6826</v>
      </c>
      <c r="E423" s="661" t="s">
        <v>6827</v>
      </c>
      <c r="F423" s="664">
        <v>5341</v>
      </c>
      <c r="G423" s="664">
        <v>5172481</v>
      </c>
      <c r="H423" s="664">
        <v>1</v>
      </c>
      <c r="I423" s="664">
        <v>968.44804343755845</v>
      </c>
      <c r="J423" s="664">
        <v>4150</v>
      </c>
      <c r="K423" s="664">
        <v>4109904</v>
      </c>
      <c r="L423" s="664">
        <v>0.7945711158726344</v>
      </c>
      <c r="M423" s="664">
        <v>990.33831325301207</v>
      </c>
      <c r="N423" s="664">
        <v>5018</v>
      </c>
      <c r="O423" s="664">
        <v>4960241</v>
      </c>
      <c r="P423" s="677">
        <v>0.9589674664827188</v>
      </c>
      <c r="Q423" s="665">
        <v>988.48963730569949</v>
      </c>
    </row>
    <row r="424" spans="1:17" ht="14.4" customHeight="1" x14ac:dyDescent="0.3">
      <c r="A424" s="660" t="s">
        <v>579</v>
      </c>
      <c r="B424" s="661" t="s">
        <v>6373</v>
      </c>
      <c r="C424" s="661" t="s">
        <v>6161</v>
      </c>
      <c r="D424" s="661" t="s">
        <v>6180</v>
      </c>
      <c r="E424" s="661" t="s">
        <v>6181</v>
      </c>
      <c r="F424" s="664">
        <v>106</v>
      </c>
      <c r="G424" s="664">
        <v>37630</v>
      </c>
      <c r="H424" s="664">
        <v>1</v>
      </c>
      <c r="I424" s="664">
        <v>355</v>
      </c>
      <c r="J424" s="664">
        <v>4</v>
      </c>
      <c r="K424" s="664">
        <v>1308</v>
      </c>
      <c r="L424" s="664">
        <v>3.4759500398618123E-2</v>
      </c>
      <c r="M424" s="664">
        <v>327</v>
      </c>
      <c r="N424" s="664"/>
      <c r="O424" s="664"/>
      <c r="P424" s="677"/>
      <c r="Q424" s="665"/>
    </row>
    <row r="425" spans="1:17" ht="14.4" customHeight="1" x14ac:dyDescent="0.3">
      <c r="A425" s="660" t="s">
        <v>579</v>
      </c>
      <c r="B425" s="661" t="s">
        <v>6373</v>
      </c>
      <c r="C425" s="661" t="s">
        <v>6161</v>
      </c>
      <c r="D425" s="661" t="s">
        <v>6828</v>
      </c>
      <c r="E425" s="661" t="s">
        <v>6829</v>
      </c>
      <c r="F425" s="664"/>
      <c r="G425" s="664"/>
      <c r="H425" s="664"/>
      <c r="I425" s="664"/>
      <c r="J425" s="664">
        <v>18</v>
      </c>
      <c r="K425" s="664">
        <v>0</v>
      </c>
      <c r="L425" s="664"/>
      <c r="M425" s="664">
        <v>0</v>
      </c>
      <c r="N425" s="664">
        <v>4</v>
      </c>
      <c r="O425" s="664">
        <v>0</v>
      </c>
      <c r="P425" s="677"/>
      <c r="Q425" s="665">
        <v>0</v>
      </c>
    </row>
    <row r="426" spans="1:17" ht="14.4" customHeight="1" x14ac:dyDescent="0.3">
      <c r="A426" s="660" t="s">
        <v>579</v>
      </c>
      <c r="B426" s="661" t="s">
        <v>6373</v>
      </c>
      <c r="C426" s="661" t="s">
        <v>6161</v>
      </c>
      <c r="D426" s="661" t="s">
        <v>6830</v>
      </c>
      <c r="E426" s="661" t="s">
        <v>6831</v>
      </c>
      <c r="F426" s="664">
        <v>113</v>
      </c>
      <c r="G426" s="664">
        <v>5395863</v>
      </c>
      <c r="H426" s="664">
        <v>1</v>
      </c>
      <c r="I426" s="664">
        <v>47751</v>
      </c>
      <c r="J426" s="664">
        <v>106</v>
      </c>
      <c r="K426" s="664">
        <v>5070006</v>
      </c>
      <c r="L426" s="664">
        <v>0.93960984554277971</v>
      </c>
      <c r="M426" s="664">
        <v>47830.24528301887</v>
      </c>
      <c r="N426" s="664">
        <v>111</v>
      </c>
      <c r="O426" s="664">
        <v>5321737</v>
      </c>
      <c r="P426" s="677">
        <v>0.98626243846443096</v>
      </c>
      <c r="Q426" s="665">
        <v>47943.576576576575</v>
      </c>
    </row>
    <row r="427" spans="1:17" ht="14.4" customHeight="1" x14ac:dyDescent="0.3">
      <c r="A427" s="660" t="s">
        <v>579</v>
      </c>
      <c r="B427" s="661" t="s">
        <v>6373</v>
      </c>
      <c r="C427" s="661" t="s">
        <v>6161</v>
      </c>
      <c r="D427" s="661" t="s">
        <v>6832</v>
      </c>
      <c r="E427" s="661" t="s">
        <v>6833</v>
      </c>
      <c r="F427" s="664">
        <v>38</v>
      </c>
      <c r="G427" s="664">
        <v>69084</v>
      </c>
      <c r="H427" s="664">
        <v>1</v>
      </c>
      <c r="I427" s="664">
        <v>1818</v>
      </c>
      <c r="J427" s="664">
        <v>10</v>
      </c>
      <c r="K427" s="664">
        <v>18240</v>
      </c>
      <c r="L427" s="664">
        <v>0.264026402640264</v>
      </c>
      <c r="M427" s="664">
        <v>1824</v>
      </c>
      <c r="N427" s="664">
        <v>24</v>
      </c>
      <c r="O427" s="664">
        <v>43976</v>
      </c>
      <c r="P427" s="677">
        <v>0.63655839268137338</v>
      </c>
      <c r="Q427" s="665">
        <v>1832.3333333333333</v>
      </c>
    </row>
    <row r="428" spans="1:17" ht="14.4" customHeight="1" x14ac:dyDescent="0.3">
      <c r="A428" s="660" t="s">
        <v>579</v>
      </c>
      <c r="B428" s="661" t="s">
        <v>6373</v>
      </c>
      <c r="C428" s="661" t="s">
        <v>6161</v>
      </c>
      <c r="D428" s="661" t="s">
        <v>6331</v>
      </c>
      <c r="E428" s="661" t="s">
        <v>6332</v>
      </c>
      <c r="F428" s="664">
        <v>3</v>
      </c>
      <c r="G428" s="664">
        <v>27000</v>
      </c>
      <c r="H428" s="664">
        <v>1</v>
      </c>
      <c r="I428" s="664">
        <v>9000</v>
      </c>
      <c r="J428" s="664">
        <v>3</v>
      </c>
      <c r="K428" s="664">
        <v>27102</v>
      </c>
      <c r="L428" s="664">
        <v>1.0037777777777779</v>
      </c>
      <c r="M428" s="664">
        <v>9034</v>
      </c>
      <c r="N428" s="664"/>
      <c r="O428" s="664"/>
      <c r="P428" s="677"/>
      <c r="Q428" s="665"/>
    </row>
    <row r="429" spans="1:17" ht="14.4" customHeight="1" x14ac:dyDescent="0.3">
      <c r="A429" s="660" t="s">
        <v>579</v>
      </c>
      <c r="B429" s="661" t="s">
        <v>6373</v>
      </c>
      <c r="C429" s="661" t="s">
        <v>6161</v>
      </c>
      <c r="D429" s="661" t="s">
        <v>6284</v>
      </c>
      <c r="E429" s="661" t="s">
        <v>6285</v>
      </c>
      <c r="F429" s="664">
        <v>2701</v>
      </c>
      <c r="G429" s="664">
        <v>1950094</v>
      </c>
      <c r="H429" s="664">
        <v>1</v>
      </c>
      <c r="I429" s="664">
        <v>721.98963346908556</v>
      </c>
      <c r="J429" s="664">
        <v>227</v>
      </c>
      <c r="K429" s="664">
        <v>164575</v>
      </c>
      <c r="L429" s="664">
        <v>8.4393367704326053E-2</v>
      </c>
      <c r="M429" s="664">
        <v>725</v>
      </c>
      <c r="N429" s="664"/>
      <c r="O429" s="664"/>
      <c r="P429" s="677"/>
      <c r="Q429" s="665"/>
    </row>
    <row r="430" spans="1:17" ht="14.4" customHeight="1" x14ac:dyDescent="0.3">
      <c r="A430" s="660" t="s">
        <v>579</v>
      </c>
      <c r="B430" s="661" t="s">
        <v>6373</v>
      </c>
      <c r="C430" s="661" t="s">
        <v>6161</v>
      </c>
      <c r="D430" s="661" t="s">
        <v>6218</v>
      </c>
      <c r="E430" s="661" t="s">
        <v>6219</v>
      </c>
      <c r="F430" s="664">
        <v>20</v>
      </c>
      <c r="G430" s="664">
        <v>8580</v>
      </c>
      <c r="H430" s="664">
        <v>1</v>
      </c>
      <c r="I430" s="664">
        <v>429</v>
      </c>
      <c r="J430" s="664">
        <v>19</v>
      </c>
      <c r="K430" s="664">
        <v>8187</v>
      </c>
      <c r="L430" s="664">
        <v>0.95419580419580419</v>
      </c>
      <c r="M430" s="664">
        <v>430.89473684210526</v>
      </c>
      <c r="N430" s="664">
        <v>28</v>
      </c>
      <c r="O430" s="664">
        <v>12156</v>
      </c>
      <c r="P430" s="677">
        <v>1.4167832167832168</v>
      </c>
      <c r="Q430" s="665">
        <v>434.14285714285717</v>
      </c>
    </row>
    <row r="431" spans="1:17" ht="14.4" customHeight="1" x14ac:dyDescent="0.3">
      <c r="A431" s="660" t="s">
        <v>579</v>
      </c>
      <c r="B431" s="661" t="s">
        <v>6373</v>
      </c>
      <c r="C431" s="661" t="s">
        <v>6161</v>
      </c>
      <c r="D431" s="661" t="s">
        <v>6834</v>
      </c>
      <c r="E431" s="661" t="s">
        <v>6835</v>
      </c>
      <c r="F431" s="664">
        <v>35</v>
      </c>
      <c r="G431" s="664">
        <v>11655</v>
      </c>
      <c r="H431" s="664">
        <v>1</v>
      </c>
      <c r="I431" s="664">
        <v>333</v>
      </c>
      <c r="J431" s="664">
        <v>9</v>
      </c>
      <c r="K431" s="664">
        <v>3009</v>
      </c>
      <c r="L431" s="664">
        <v>0.25817245817245815</v>
      </c>
      <c r="M431" s="664">
        <v>334.33333333333331</v>
      </c>
      <c r="N431" s="664"/>
      <c r="O431" s="664"/>
      <c r="P431" s="677"/>
      <c r="Q431" s="665"/>
    </row>
    <row r="432" spans="1:17" ht="14.4" customHeight="1" x14ac:dyDescent="0.3">
      <c r="A432" s="660" t="s">
        <v>579</v>
      </c>
      <c r="B432" s="661" t="s">
        <v>6373</v>
      </c>
      <c r="C432" s="661" t="s">
        <v>6161</v>
      </c>
      <c r="D432" s="661" t="s">
        <v>6836</v>
      </c>
      <c r="E432" s="661" t="s">
        <v>6837</v>
      </c>
      <c r="F432" s="664">
        <v>83</v>
      </c>
      <c r="G432" s="664">
        <v>69886</v>
      </c>
      <c r="H432" s="664">
        <v>1</v>
      </c>
      <c r="I432" s="664">
        <v>842</v>
      </c>
      <c r="J432" s="664">
        <v>100</v>
      </c>
      <c r="K432" s="664">
        <v>84485</v>
      </c>
      <c r="L432" s="664">
        <v>1.2088973471081474</v>
      </c>
      <c r="M432" s="664">
        <v>844.85</v>
      </c>
      <c r="N432" s="664">
        <v>68</v>
      </c>
      <c r="O432" s="664">
        <v>57785</v>
      </c>
      <c r="P432" s="677">
        <v>0.82684657871390554</v>
      </c>
      <c r="Q432" s="665">
        <v>849.77941176470586</v>
      </c>
    </row>
    <row r="433" spans="1:17" ht="14.4" customHeight="1" x14ac:dyDescent="0.3">
      <c r="A433" s="660" t="s">
        <v>579</v>
      </c>
      <c r="B433" s="661" t="s">
        <v>6373</v>
      </c>
      <c r="C433" s="661" t="s">
        <v>6161</v>
      </c>
      <c r="D433" s="661" t="s">
        <v>6211</v>
      </c>
      <c r="E433" s="661" t="s">
        <v>6212</v>
      </c>
      <c r="F433" s="664">
        <v>2</v>
      </c>
      <c r="G433" s="664">
        <v>720</v>
      </c>
      <c r="H433" s="664">
        <v>1</v>
      </c>
      <c r="I433" s="664">
        <v>360</v>
      </c>
      <c r="J433" s="664">
        <v>56</v>
      </c>
      <c r="K433" s="664">
        <v>19264</v>
      </c>
      <c r="L433" s="664">
        <v>26.755555555555556</v>
      </c>
      <c r="M433" s="664">
        <v>344</v>
      </c>
      <c r="N433" s="664"/>
      <c r="O433" s="664"/>
      <c r="P433" s="677"/>
      <c r="Q433" s="665"/>
    </row>
    <row r="434" spans="1:17" ht="14.4" customHeight="1" x14ac:dyDescent="0.3">
      <c r="A434" s="660" t="s">
        <v>579</v>
      </c>
      <c r="B434" s="661" t="s">
        <v>6373</v>
      </c>
      <c r="C434" s="661" t="s">
        <v>6161</v>
      </c>
      <c r="D434" s="661" t="s">
        <v>6838</v>
      </c>
      <c r="E434" s="661" t="s">
        <v>6839</v>
      </c>
      <c r="F434" s="664">
        <v>795</v>
      </c>
      <c r="G434" s="664">
        <v>306865</v>
      </c>
      <c r="H434" s="664">
        <v>1</v>
      </c>
      <c r="I434" s="664">
        <v>385.99371069182388</v>
      </c>
      <c r="J434" s="664">
        <v>143</v>
      </c>
      <c r="K434" s="664">
        <v>55338</v>
      </c>
      <c r="L434" s="664">
        <v>0.1803333713522233</v>
      </c>
      <c r="M434" s="664">
        <v>386.97902097902096</v>
      </c>
      <c r="N434" s="664"/>
      <c r="O434" s="664"/>
      <c r="P434" s="677"/>
      <c r="Q434" s="665"/>
    </row>
    <row r="435" spans="1:17" ht="14.4" customHeight="1" x14ac:dyDescent="0.3">
      <c r="A435" s="660" t="s">
        <v>579</v>
      </c>
      <c r="B435" s="661" t="s">
        <v>6373</v>
      </c>
      <c r="C435" s="661" t="s">
        <v>6161</v>
      </c>
      <c r="D435" s="661" t="s">
        <v>6840</v>
      </c>
      <c r="E435" s="661" t="s">
        <v>6841</v>
      </c>
      <c r="F435" s="664">
        <v>281</v>
      </c>
      <c r="G435" s="664">
        <v>241379</v>
      </c>
      <c r="H435" s="664">
        <v>1</v>
      </c>
      <c r="I435" s="664">
        <v>859</v>
      </c>
      <c r="J435" s="664">
        <v>74</v>
      </c>
      <c r="K435" s="664">
        <v>63640</v>
      </c>
      <c r="L435" s="664">
        <v>0.26365176755227254</v>
      </c>
      <c r="M435" s="664">
        <v>860</v>
      </c>
      <c r="N435" s="664"/>
      <c r="O435" s="664"/>
      <c r="P435" s="677"/>
      <c r="Q435" s="665"/>
    </row>
    <row r="436" spans="1:17" ht="14.4" customHeight="1" x14ac:dyDescent="0.3">
      <c r="A436" s="660" t="s">
        <v>579</v>
      </c>
      <c r="B436" s="661" t="s">
        <v>6373</v>
      </c>
      <c r="C436" s="661" t="s">
        <v>6161</v>
      </c>
      <c r="D436" s="661" t="s">
        <v>6340</v>
      </c>
      <c r="E436" s="661" t="s">
        <v>6341</v>
      </c>
      <c r="F436" s="664">
        <v>28</v>
      </c>
      <c r="G436" s="664">
        <v>0</v>
      </c>
      <c r="H436" s="664"/>
      <c r="I436" s="664">
        <v>0</v>
      </c>
      <c r="J436" s="664">
        <v>33</v>
      </c>
      <c r="K436" s="664">
        <v>0</v>
      </c>
      <c r="L436" s="664"/>
      <c r="M436" s="664">
        <v>0</v>
      </c>
      <c r="N436" s="664">
        <v>41</v>
      </c>
      <c r="O436" s="664">
        <v>0</v>
      </c>
      <c r="P436" s="677"/>
      <c r="Q436" s="665">
        <v>0</v>
      </c>
    </row>
    <row r="437" spans="1:17" ht="14.4" customHeight="1" x14ac:dyDescent="0.3">
      <c r="A437" s="660" t="s">
        <v>579</v>
      </c>
      <c r="B437" s="661" t="s">
        <v>6373</v>
      </c>
      <c r="C437" s="661" t="s">
        <v>6161</v>
      </c>
      <c r="D437" s="661" t="s">
        <v>6842</v>
      </c>
      <c r="E437" s="661" t="s">
        <v>6843</v>
      </c>
      <c r="F437" s="664">
        <v>355</v>
      </c>
      <c r="G437" s="664">
        <v>0</v>
      </c>
      <c r="H437" s="664"/>
      <c r="I437" s="664">
        <v>0</v>
      </c>
      <c r="J437" s="664">
        <v>429</v>
      </c>
      <c r="K437" s="664">
        <v>0</v>
      </c>
      <c r="L437" s="664"/>
      <c r="M437" s="664">
        <v>0</v>
      </c>
      <c r="N437" s="664">
        <v>540</v>
      </c>
      <c r="O437" s="664">
        <v>0</v>
      </c>
      <c r="P437" s="677"/>
      <c r="Q437" s="665">
        <v>0</v>
      </c>
    </row>
    <row r="438" spans="1:17" ht="14.4" customHeight="1" x14ac:dyDescent="0.3">
      <c r="A438" s="660" t="s">
        <v>579</v>
      </c>
      <c r="B438" s="661" t="s">
        <v>6373</v>
      </c>
      <c r="C438" s="661" t="s">
        <v>6161</v>
      </c>
      <c r="D438" s="661" t="s">
        <v>6844</v>
      </c>
      <c r="E438" s="661" t="s">
        <v>6845</v>
      </c>
      <c r="F438" s="664">
        <v>461</v>
      </c>
      <c r="G438" s="664">
        <v>17363864</v>
      </c>
      <c r="H438" s="664">
        <v>1</v>
      </c>
      <c r="I438" s="664">
        <v>37665.648590021694</v>
      </c>
      <c r="J438" s="664">
        <v>387</v>
      </c>
      <c r="K438" s="664">
        <v>14603307</v>
      </c>
      <c r="L438" s="664">
        <v>0.84101712614196933</v>
      </c>
      <c r="M438" s="664">
        <v>37734.64341085271</v>
      </c>
      <c r="N438" s="664">
        <v>445</v>
      </c>
      <c r="O438" s="664">
        <v>16833311</v>
      </c>
      <c r="P438" s="677">
        <v>0.96944499219758917</v>
      </c>
      <c r="Q438" s="665">
        <v>37827.665168539323</v>
      </c>
    </row>
    <row r="439" spans="1:17" ht="14.4" customHeight="1" x14ac:dyDescent="0.3">
      <c r="A439" s="660" t="s">
        <v>579</v>
      </c>
      <c r="B439" s="661" t="s">
        <v>6373</v>
      </c>
      <c r="C439" s="661" t="s">
        <v>6161</v>
      </c>
      <c r="D439" s="661" t="s">
        <v>6846</v>
      </c>
      <c r="E439" s="661" t="s">
        <v>6841</v>
      </c>
      <c r="F439" s="664">
        <v>7088</v>
      </c>
      <c r="G439" s="664">
        <v>6676865</v>
      </c>
      <c r="H439" s="664">
        <v>1</v>
      </c>
      <c r="I439" s="664">
        <v>941.99562641083526</v>
      </c>
      <c r="J439" s="664">
        <v>967</v>
      </c>
      <c r="K439" s="664">
        <v>911818</v>
      </c>
      <c r="L439" s="664">
        <v>0.13656379153989184</v>
      </c>
      <c r="M439" s="664">
        <v>942.93485005170635</v>
      </c>
      <c r="N439" s="664"/>
      <c r="O439" s="664"/>
      <c r="P439" s="677"/>
      <c r="Q439" s="665"/>
    </row>
    <row r="440" spans="1:17" ht="14.4" customHeight="1" x14ac:dyDescent="0.3">
      <c r="A440" s="660" t="s">
        <v>579</v>
      </c>
      <c r="B440" s="661" t="s">
        <v>6373</v>
      </c>
      <c r="C440" s="661" t="s">
        <v>6161</v>
      </c>
      <c r="D440" s="661" t="s">
        <v>6342</v>
      </c>
      <c r="E440" s="661" t="s">
        <v>6343</v>
      </c>
      <c r="F440" s="664">
        <v>173</v>
      </c>
      <c r="G440" s="664">
        <v>0</v>
      </c>
      <c r="H440" s="664"/>
      <c r="I440" s="664">
        <v>0</v>
      </c>
      <c r="J440" s="664">
        <v>234</v>
      </c>
      <c r="K440" s="664">
        <v>0</v>
      </c>
      <c r="L440" s="664"/>
      <c r="M440" s="664">
        <v>0</v>
      </c>
      <c r="N440" s="664">
        <v>288</v>
      </c>
      <c r="O440" s="664">
        <v>0</v>
      </c>
      <c r="P440" s="677"/>
      <c r="Q440" s="665">
        <v>0</v>
      </c>
    </row>
    <row r="441" spans="1:17" ht="14.4" customHeight="1" x14ac:dyDescent="0.3">
      <c r="A441" s="660" t="s">
        <v>579</v>
      </c>
      <c r="B441" s="661" t="s">
        <v>6373</v>
      </c>
      <c r="C441" s="661" t="s">
        <v>6161</v>
      </c>
      <c r="D441" s="661" t="s">
        <v>6847</v>
      </c>
      <c r="E441" s="661" t="s">
        <v>6848</v>
      </c>
      <c r="F441" s="664">
        <v>1</v>
      </c>
      <c r="G441" s="664">
        <v>0</v>
      </c>
      <c r="H441" s="664"/>
      <c r="I441" s="664">
        <v>0</v>
      </c>
      <c r="J441" s="664"/>
      <c r="K441" s="664"/>
      <c r="L441" s="664"/>
      <c r="M441" s="664"/>
      <c r="N441" s="664">
        <v>2</v>
      </c>
      <c r="O441" s="664">
        <v>0</v>
      </c>
      <c r="P441" s="677"/>
      <c r="Q441" s="665">
        <v>0</v>
      </c>
    </row>
    <row r="442" spans="1:17" ht="14.4" customHeight="1" x14ac:dyDescent="0.3">
      <c r="A442" s="660" t="s">
        <v>579</v>
      </c>
      <c r="B442" s="661" t="s">
        <v>6373</v>
      </c>
      <c r="C442" s="661" t="s">
        <v>6161</v>
      </c>
      <c r="D442" s="661" t="s">
        <v>6233</v>
      </c>
      <c r="E442" s="661" t="s">
        <v>6234</v>
      </c>
      <c r="F442" s="664"/>
      <c r="G442" s="664"/>
      <c r="H442" s="664"/>
      <c r="I442" s="664"/>
      <c r="J442" s="664">
        <v>410</v>
      </c>
      <c r="K442" s="664">
        <v>141040</v>
      </c>
      <c r="L442" s="664"/>
      <c r="M442" s="664">
        <v>344</v>
      </c>
      <c r="N442" s="664">
        <v>606</v>
      </c>
      <c r="O442" s="664">
        <v>210300</v>
      </c>
      <c r="P442" s="677"/>
      <c r="Q442" s="665">
        <v>347.02970297029702</v>
      </c>
    </row>
    <row r="443" spans="1:17" ht="14.4" customHeight="1" x14ac:dyDescent="0.3">
      <c r="A443" s="660" t="s">
        <v>579</v>
      </c>
      <c r="B443" s="661" t="s">
        <v>6373</v>
      </c>
      <c r="C443" s="661" t="s">
        <v>6161</v>
      </c>
      <c r="D443" s="661" t="s">
        <v>6849</v>
      </c>
      <c r="E443" s="661" t="s">
        <v>6153</v>
      </c>
      <c r="F443" s="664">
        <v>462</v>
      </c>
      <c r="G443" s="664">
        <v>0</v>
      </c>
      <c r="H443" s="664"/>
      <c r="I443" s="664">
        <v>0</v>
      </c>
      <c r="J443" s="664">
        <v>2</v>
      </c>
      <c r="K443" s="664">
        <v>0</v>
      </c>
      <c r="L443" s="664"/>
      <c r="M443" s="664">
        <v>0</v>
      </c>
      <c r="N443" s="664"/>
      <c r="O443" s="664"/>
      <c r="P443" s="677"/>
      <c r="Q443" s="665"/>
    </row>
    <row r="444" spans="1:17" ht="14.4" customHeight="1" x14ac:dyDescent="0.3">
      <c r="A444" s="660" t="s">
        <v>579</v>
      </c>
      <c r="B444" s="661" t="s">
        <v>6373</v>
      </c>
      <c r="C444" s="661" t="s">
        <v>6161</v>
      </c>
      <c r="D444" s="661" t="s">
        <v>6850</v>
      </c>
      <c r="E444" s="661" t="s">
        <v>6851</v>
      </c>
      <c r="F444" s="664">
        <v>300</v>
      </c>
      <c r="G444" s="664">
        <v>0</v>
      </c>
      <c r="H444" s="664"/>
      <c r="I444" s="664">
        <v>0</v>
      </c>
      <c r="J444" s="664">
        <v>253</v>
      </c>
      <c r="K444" s="664">
        <v>0</v>
      </c>
      <c r="L444" s="664"/>
      <c r="M444" s="664">
        <v>0</v>
      </c>
      <c r="N444" s="664">
        <v>339</v>
      </c>
      <c r="O444" s="664">
        <v>0</v>
      </c>
      <c r="P444" s="677"/>
      <c r="Q444" s="665">
        <v>0</v>
      </c>
    </row>
    <row r="445" spans="1:17" ht="14.4" customHeight="1" x14ac:dyDescent="0.3">
      <c r="A445" s="660" t="s">
        <v>579</v>
      </c>
      <c r="B445" s="661" t="s">
        <v>6373</v>
      </c>
      <c r="C445" s="661" t="s">
        <v>6161</v>
      </c>
      <c r="D445" s="661" t="s">
        <v>6347</v>
      </c>
      <c r="E445" s="661" t="s">
        <v>6348</v>
      </c>
      <c r="F445" s="664">
        <v>42</v>
      </c>
      <c r="G445" s="664">
        <v>0</v>
      </c>
      <c r="H445" s="664"/>
      <c r="I445" s="664">
        <v>0</v>
      </c>
      <c r="J445" s="664">
        <v>66</v>
      </c>
      <c r="K445" s="664">
        <v>0</v>
      </c>
      <c r="L445" s="664"/>
      <c r="M445" s="664">
        <v>0</v>
      </c>
      <c r="N445" s="664">
        <v>60</v>
      </c>
      <c r="O445" s="664">
        <v>0</v>
      </c>
      <c r="P445" s="677"/>
      <c r="Q445" s="665">
        <v>0</v>
      </c>
    </row>
    <row r="446" spans="1:17" ht="14.4" customHeight="1" x14ac:dyDescent="0.3">
      <c r="A446" s="660" t="s">
        <v>579</v>
      </c>
      <c r="B446" s="661" t="s">
        <v>6373</v>
      </c>
      <c r="C446" s="661" t="s">
        <v>6161</v>
      </c>
      <c r="D446" s="661" t="s">
        <v>6852</v>
      </c>
      <c r="E446" s="661" t="s">
        <v>6853</v>
      </c>
      <c r="F446" s="664">
        <v>12</v>
      </c>
      <c r="G446" s="664">
        <v>0</v>
      </c>
      <c r="H446" s="664"/>
      <c r="I446" s="664">
        <v>0</v>
      </c>
      <c r="J446" s="664">
        <v>15</v>
      </c>
      <c r="K446" s="664">
        <v>0</v>
      </c>
      <c r="L446" s="664"/>
      <c r="M446" s="664">
        <v>0</v>
      </c>
      <c r="N446" s="664">
        <v>26</v>
      </c>
      <c r="O446" s="664">
        <v>0</v>
      </c>
      <c r="P446" s="677"/>
      <c r="Q446" s="665">
        <v>0</v>
      </c>
    </row>
    <row r="447" spans="1:17" ht="14.4" customHeight="1" x14ac:dyDescent="0.3">
      <c r="A447" s="660" t="s">
        <v>579</v>
      </c>
      <c r="B447" s="661" t="s">
        <v>6373</v>
      </c>
      <c r="C447" s="661" t="s">
        <v>6161</v>
      </c>
      <c r="D447" s="661" t="s">
        <v>6854</v>
      </c>
      <c r="E447" s="661" t="s">
        <v>6855</v>
      </c>
      <c r="F447" s="664"/>
      <c r="G447" s="664"/>
      <c r="H447" s="664"/>
      <c r="I447" s="664"/>
      <c r="J447" s="664"/>
      <c r="K447" s="664"/>
      <c r="L447" s="664"/>
      <c r="M447" s="664"/>
      <c r="N447" s="664">
        <v>1</v>
      </c>
      <c r="O447" s="664">
        <v>0</v>
      </c>
      <c r="P447" s="677"/>
      <c r="Q447" s="665">
        <v>0</v>
      </c>
    </row>
    <row r="448" spans="1:17" ht="14.4" customHeight="1" x14ac:dyDescent="0.3">
      <c r="A448" s="660" t="s">
        <v>579</v>
      </c>
      <c r="B448" s="661" t="s">
        <v>6373</v>
      </c>
      <c r="C448" s="661" t="s">
        <v>6161</v>
      </c>
      <c r="D448" s="661" t="s">
        <v>6856</v>
      </c>
      <c r="E448" s="661" t="s">
        <v>6857</v>
      </c>
      <c r="F448" s="664">
        <v>63</v>
      </c>
      <c r="G448" s="664">
        <v>0</v>
      </c>
      <c r="H448" s="664"/>
      <c r="I448" s="664">
        <v>0</v>
      </c>
      <c r="J448" s="664">
        <v>77</v>
      </c>
      <c r="K448" s="664">
        <v>0</v>
      </c>
      <c r="L448" s="664"/>
      <c r="M448" s="664">
        <v>0</v>
      </c>
      <c r="N448" s="664">
        <v>95</v>
      </c>
      <c r="O448" s="664">
        <v>0</v>
      </c>
      <c r="P448" s="677"/>
      <c r="Q448" s="665">
        <v>0</v>
      </c>
    </row>
    <row r="449" spans="1:17" ht="14.4" customHeight="1" x14ac:dyDescent="0.3">
      <c r="A449" s="660" t="s">
        <v>579</v>
      </c>
      <c r="B449" s="661" t="s">
        <v>6373</v>
      </c>
      <c r="C449" s="661" t="s">
        <v>6161</v>
      </c>
      <c r="D449" s="661" t="s">
        <v>6858</v>
      </c>
      <c r="E449" s="661" t="s">
        <v>6859</v>
      </c>
      <c r="F449" s="664">
        <v>19</v>
      </c>
      <c r="G449" s="664">
        <v>31762</v>
      </c>
      <c r="H449" s="664">
        <v>1</v>
      </c>
      <c r="I449" s="664">
        <v>1671.6842105263158</v>
      </c>
      <c r="J449" s="664">
        <v>2</v>
      </c>
      <c r="K449" s="664">
        <v>3351</v>
      </c>
      <c r="L449" s="664">
        <v>0.10550343177381777</v>
      </c>
      <c r="M449" s="664">
        <v>1675.5</v>
      </c>
      <c r="N449" s="664"/>
      <c r="O449" s="664"/>
      <c r="P449" s="677"/>
      <c r="Q449" s="665"/>
    </row>
    <row r="450" spans="1:17" ht="14.4" customHeight="1" x14ac:dyDescent="0.3">
      <c r="A450" s="660" t="s">
        <v>579</v>
      </c>
      <c r="B450" s="661" t="s">
        <v>6373</v>
      </c>
      <c r="C450" s="661" t="s">
        <v>6161</v>
      </c>
      <c r="D450" s="661" t="s">
        <v>6860</v>
      </c>
      <c r="E450" s="661" t="s">
        <v>6861</v>
      </c>
      <c r="F450" s="664">
        <v>35</v>
      </c>
      <c r="G450" s="664">
        <v>238686</v>
      </c>
      <c r="H450" s="664">
        <v>1</v>
      </c>
      <c r="I450" s="664">
        <v>6819.6</v>
      </c>
      <c r="J450" s="664">
        <v>32</v>
      </c>
      <c r="K450" s="664">
        <v>218784</v>
      </c>
      <c r="L450" s="664">
        <v>0.91661848621201081</v>
      </c>
      <c r="M450" s="664">
        <v>6837</v>
      </c>
      <c r="N450" s="664">
        <v>36</v>
      </c>
      <c r="O450" s="664">
        <v>247032</v>
      </c>
      <c r="P450" s="677">
        <v>1.034966441265931</v>
      </c>
      <c r="Q450" s="665">
        <v>6862</v>
      </c>
    </row>
    <row r="451" spans="1:17" ht="14.4" customHeight="1" x14ac:dyDescent="0.3">
      <c r="A451" s="660" t="s">
        <v>579</v>
      </c>
      <c r="B451" s="661" t="s">
        <v>6373</v>
      </c>
      <c r="C451" s="661" t="s">
        <v>6161</v>
      </c>
      <c r="D451" s="661" t="s">
        <v>6862</v>
      </c>
      <c r="E451" s="661" t="s">
        <v>6863</v>
      </c>
      <c r="F451" s="664">
        <v>1</v>
      </c>
      <c r="G451" s="664">
        <v>0</v>
      </c>
      <c r="H451" s="664"/>
      <c r="I451" s="664">
        <v>0</v>
      </c>
      <c r="J451" s="664">
        <v>8</v>
      </c>
      <c r="K451" s="664">
        <v>0</v>
      </c>
      <c r="L451" s="664"/>
      <c r="M451" s="664">
        <v>0</v>
      </c>
      <c r="N451" s="664">
        <v>7</v>
      </c>
      <c r="O451" s="664">
        <v>0</v>
      </c>
      <c r="P451" s="677"/>
      <c r="Q451" s="665">
        <v>0</v>
      </c>
    </row>
    <row r="452" spans="1:17" ht="14.4" customHeight="1" x14ac:dyDescent="0.3">
      <c r="A452" s="660" t="s">
        <v>579</v>
      </c>
      <c r="B452" s="661" t="s">
        <v>6373</v>
      </c>
      <c r="C452" s="661" t="s">
        <v>6161</v>
      </c>
      <c r="D452" s="661" t="s">
        <v>6224</v>
      </c>
      <c r="E452" s="661" t="s">
        <v>6225</v>
      </c>
      <c r="F452" s="664"/>
      <c r="G452" s="664"/>
      <c r="H452" s="664"/>
      <c r="I452" s="664"/>
      <c r="J452" s="664">
        <v>504</v>
      </c>
      <c r="K452" s="664">
        <v>116928</v>
      </c>
      <c r="L452" s="664"/>
      <c r="M452" s="664">
        <v>232</v>
      </c>
      <c r="N452" s="664">
        <v>727</v>
      </c>
      <c r="O452" s="664">
        <v>169782</v>
      </c>
      <c r="P452" s="677"/>
      <c r="Q452" s="665">
        <v>233.53782668500688</v>
      </c>
    </row>
    <row r="453" spans="1:17" ht="14.4" customHeight="1" x14ac:dyDescent="0.3">
      <c r="A453" s="660" t="s">
        <v>579</v>
      </c>
      <c r="B453" s="661" t="s">
        <v>6373</v>
      </c>
      <c r="C453" s="661" t="s">
        <v>6161</v>
      </c>
      <c r="D453" s="661" t="s">
        <v>6864</v>
      </c>
      <c r="E453" s="661" t="s">
        <v>6153</v>
      </c>
      <c r="F453" s="664">
        <v>1</v>
      </c>
      <c r="G453" s="664">
        <v>247</v>
      </c>
      <c r="H453" s="664">
        <v>1</v>
      </c>
      <c r="I453" s="664">
        <v>247</v>
      </c>
      <c r="J453" s="664">
        <v>1</v>
      </c>
      <c r="K453" s="664">
        <v>247</v>
      </c>
      <c r="L453" s="664">
        <v>1</v>
      </c>
      <c r="M453" s="664">
        <v>247</v>
      </c>
      <c r="N453" s="664"/>
      <c r="O453" s="664"/>
      <c r="P453" s="677"/>
      <c r="Q453" s="665"/>
    </row>
    <row r="454" spans="1:17" ht="14.4" customHeight="1" x14ac:dyDescent="0.3">
      <c r="A454" s="660" t="s">
        <v>579</v>
      </c>
      <c r="B454" s="661" t="s">
        <v>6373</v>
      </c>
      <c r="C454" s="661" t="s">
        <v>6161</v>
      </c>
      <c r="D454" s="661" t="s">
        <v>6865</v>
      </c>
      <c r="E454" s="661" t="s">
        <v>6866</v>
      </c>
      <c r="F454" s="664">
        <v>23</v>
      </c>
      <c r="G454" s="664">
        <v>292813</v>
      </c>
      <c r="H454" s="664">
        <v>1</v>
      </c>
      <c r="I454" s="664">
        <v>12731</v>
      </c>
      <c r="J454" s="664">
        <v>17</v>
      </c>
      <c r="K454" s="664">
        <v>216920</v>
      </c>
      <c r="L454" s="664">
        <v>0.74081410319897001</v>
      </c>
      <c r="M454" s="664">
        <v>12760</v>
      </c>
      <c r="N454" s="664">
        <v>33</v>
      </c>
      <c r="O454" s="664">
        <v>422253</v>
      </c>
      <c r="P454" s="677">
        <v>1.4420568758900731</v>
      </c>
      <c r="Q454" s="665">
        <v>12795.545454545454</v>
      </c>
    </row>
    <row r="455" spans="1:17" ht="14.4" customHeight="1" x14ac:dyDescent="0.3">
      <c r="A455" s="660" t="s">
        <v>579</v>
      </c>
      <c r="B455" s="661" t="s">
        <v>6373</v>
      </c>
      <c r="C455" s="661" t="s">
        <v>6161</v>
      </c>
      <c r="D455" s="661" t="s">
        <v>6867</v>
      </c>
      <c r="E455" s="661" t="s">
        <v>6868</v>
      </c>
      <c r="F455" s="664">
        <v>5</v>
      </c>
      <c r="G455" s="664">
        <v>20951</v>
      </c>
      <c r="H455" s="664">
        <v>1</v>
      </c>
      <c r="I455" s="664">
        <v>4190.2</v>
      </c>
      <c r="J455" s="664">
        <v>12</v>
      </c>
      <c r="K455" s="664">
        <v>50436</v>
      </c>
      <c r="L455" s="664">
        <v>2.4073313922963107</v>
      </c>
      <c r="M455" s="664">
        <v>4203</v>
      </c>
      <c r="N455" s="664">
        <v>10</v>
      </c>
      <c r="O455" s="664">
        <v>42229</v>
      </c>
      <c r="P455" s="677">
        <v>2.0156078468808172</v>
      </c>
      <c r="Q455" s="665">
        <v>4222.8999999999996</v>
      </c>
    </row>
    <row r="456" spans="1:17" ht="14.4" customHeight="1" x14ac:dyDescent="0.3">
      <c r="A456" s="660" t="s">
        <v>579</v>
      </c>
      <c r="B456" s="661" t="s">
        <v>6373</v>
      </c>
      <c r="C456" s="661" t="s">
        <v>6161</v>
      </c>
      <c r="D456" s="661" t="s">
        <v>6869</v>
      </c>
      <c r="E456" s="661" t="s">
        <v>6870</v>
      </c>
      <c r="F456" s="664"/>
      <c r="G456" s="664"/>
      <c r="H456" s="664"/>
      <c r="I456" s="664"/>
      <c r="J456" s="664">
        <v>13</v>
      </c>
      <c r="K456" s="664">
        <v>0</v>
      </c>
      <c r="L456" s="664"/>
      <c r="M456" s="664">
        <v>0</v>
      </c>
      <c r="N456" s="664">
        <v>14</v>
      </c>
      <c r="O456" s="664">
        <v>0</v>
      </c>
      <c r="P456" s="677"/>
      <c r="Q456" s="665">
        <v>0</v>
      </c>
    </row>
    <row r="457" spans="1:17" ht="14.4" customHeight="1" x14ac:dyDescent="0.3">
      <c r="A457" s="660" t="s">
        <v>579</v>
      </c>
      <c r="B457" s="661" t="s">
        <v>6373</v>
      </c>
      <c r="C457" s="661" t="s">
        <v>6161</v>
      </c>
      <c r="D457" s="661" t="s">
        <v>6871</v>
      </c>
      <c r="E457" s="661" t="s">
        <v>6872</v>
      </c>
      <c r="F457" s="664">
        <v>237</v>
      </c>
      <c r="G457" s="664">
        <v>0</v>
      </c>
      <c r="H457" s="664"/>
      <c r="I457" s="664">
        <v>0</v>
      </c>
      <c r="J457" s="664">
        <v>294</v>
      </c>
      <c r="K457" s="664">
        <v>0</v>
      </c>
      <c r="L457" s="664"/>
      <c r="M457" s="664">
        <v>0</v>
      </c>
      <c r="N457" s="664">
        <v>340</v>
      </c>
      <c r="O457" s="664">
        <v>0</v>
      </c>
      <c r="P457" s="677"/>
      <c r="Q457" s="665">
        <v>0</v>
      </c>
    </row>
    <row r="458" spans="1:17" ht="14.4" customHeight="1" x14ac:dyDescent="0.3">
      <c r="A458" s="660" t="s">
        <v>579</v>
      </c>
      <c r="B458" s="661" t="s">
        <v>6373</v>
      </c>
      <c r="C458" s="661" t="s">
        <v>6161</v>
      </c>
      <c r="D458" s="661" t="s">
        <v>6873</v>
      </c>
      <c r="E458" s="661" t="s">
        <v>6874</v>
      </c>
      <c r="F458" s="664">
        <v>22</v>
      </c>
      <c r="G458" s="664">
        <v>0</v>
      </c>
      <c r="H458" s="664"/>
      <c r="I458" s="664">
        <v>0</v>
      </c>
      <c r="J458" s="664">
        <v>27</v>
      </c>
      <c r="K458" s="664">
        <v>0</v>
      </c>
      <c r="L458" s="664"/>
      <c r="M458" s="664">
        <v>0</v>
      </c>
      <c r="N458" s="664">
        <v>24</v>
      </c>
      <c r="O458" s="664">
        <v>0</v>
      </c>
      <c r="P458" s="677"/>
      <c r="Q458" s="665">
        <v>0</v>
      </c>
    </row>
    <row r="459" spans="1:17" ht="14.4" customHeight="1" x14ac:dyDescent="0.3">
      <c r="A459" s="660" t="s">
        <v>579</v>
      </c>
      <c r="B459" s="661" t="s">
        <v>6373</v>
      </c>
      <c r="C459" s="661" t="s">
        <v>6161</v>
      </c>
      <c r="D459" s="661" t="s">
        <v>6875</v>
      </c>
      <c r="E459" s="661" t="s">
        <v>6876</v>
      </c>
      <c r="F459" s="664">
        <v>3</v>
      </c>
      <c r="G459" s="664">
        <v>1812</v>
      </c>
      <c r="H459" s="664">
        <v>1</v>
      </c>
      <c r="I459" s="664">
        <v>604</v>
      </c>
      <c r="J459" s="664"/>
      <c r="K459" s="664"/>
      <c r="L459" s="664"/>
      <c r="M459" s="664"/>
      <c r="N459" s="664"/>
      <c r="O459" s="664"/>
      <c r="P459" s="677"/>
      <c r="Q459" s="665"/>
    </row>
    <row r="460" spans="1:17" ht="14.4" customHeight="1" x14ac:dyDescent="0.3">
      <c r="A460" s="660" t="s">
        <v>579</v>
      </c>
      <c r="B460" s="661" t="s">
        <v>6373</v>
      </c>
      <c r="C460" s="661" t="s">
        <v>6161</v>
      </c>
      <c r="D460" s="661" t="s">
        <v>6877</v>
      </c>
      <c r="E460" s="661" t="s">
        <v>6876</v>
      </c>
      <c r="F460" s="664">
        <v>1</v>
      </c>
      <c r="G460" s="664">
        <v>518</v>
      </c>
      <c r="H460" s="664">
        <v>1</v>
      </c>
      <c r="I460" s="664">
        <v>518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579</v>
      </c>
      <c r="B461" s="661" t="s">
        <v>6373</v>
      </c>
      <c r="C461" s="661" t="s">
        <v>6161</v>
      </c>
      <c r="D461" s="661" t="s">
        <v>6357</v>
      </c>
      <c r="E461" s="661" t="s">
        <v>6358</v>
      </c>
      <c r="F461" s="664"/>
      <c r="G461" s="664"/>
      <c r="H461" s="664"/>
      <c r="I461" s="664"/>
      <c r="J461" s="664">
        <v>2</v>
      </c>
      <c r="K461" s="664">
        <v>9234</v>
      </c>
      <c r="L461" s="664"/>
      <c r="M461" s="664">
        <v>4617</v>
      </c>
      <c r="N461" s="664">
        <v>1</v>
      </c>
      <c r="O461" s="664">
        <v>4657</v>
      </c>
      <c r="P461" s="677"/>
      <c r="Q461" s="665">
        <v>4657</v>
      </c>
    </row>
    <row r="462" spans="1:17" ht="14.4" customHeight="1" x14ac:dyDescent="0.3">
      <c r="A462" s="660" t="s">
        <v>579</v>
      </c>
      <c r="B462" s="661" t="s">
        <v>6373</v>
      </c>
      <c r="C462" s="661" t="s">
        <v>6161</v>
      </c>
      <c r="D462" s="661" t="s">
        <v>6359</v>
      </c>
      <c r="E462" s="661" t="s">
        <v>6360</v>
      </c>
      <c r="F462" s="664"/>
      <c r="G462" s="664"/>
      <c r="H462" s="664"/>
      <c r="I462" s="664"/>
      <c r="J462" s="664">
        <v>1</v>
      </c>
      <c r="K462" s="664">
        <v>4527</v>
      </c>
      <c r="L462" s="664"/>
      <c r="M462" s="664">
        <v>4527</v>
      </c>
      <c r="N462" s="664"/>
      <c r="O462" s="664"/>
      <c r="P462" s="677"/>
      <c r="Q462" s="665"/>
    </row>
    <row r="463" spans="1:17" ht="14.4" customHeight="1" x14ac:dyDescent="0.3">
      <c r="A463" s="660" t="s">
        <v>579</v>
      </c>
      <c r="B463" s="661" t="s">
        <v>6373</v>
      </c>
      <c r="C463" s="661" t="s">
        <v>6161</v>
      </c>
      <c r="D463" s="661" t="s">
        <v>6878</v>
      </c>
      <c r="E463" s="661" t="s">
        <v>6879</v>
      </c>
      <c r="F463" s="664">
        <v>23</v>
      </c>
      <c r="G463" s="664">
        <v>0</v>
      </c>
      <c r="H463" s="664"/>
      <c r="I463" s="664">
        <v>0</v>
      </c>
      <c r="J463" s="664">
        <v>38</v>
      </c>
      <c r="K463" s="664">
        <v>0</v>
      </c>
      <c r="L463" s="664"/>
      <c r="M463" s="664">
        <v>0</v>
      </c>
      <c r="N463" s="664">
        <v>4</v>
      </c>
      <c r="O463" s="664">
        <v>0</v>
      </c>
      <c r="P463" s="677"/>
      <c r="Q463" s="665">
        <v>0</v>
      </c>
    </row>
    <row r="464" spans="1:17" ht="14.4" customHeight="1" x14ac:dyDescent="0.3">
      <c r="A464" s="660" t="s">
        <v>579</v>
      </c>
      <c r="B464" s="661" t="s">
        <v>6373</v>
      </c>
      <c r="C464" s="661" t="s">
        <v>6161</v>
      </c>
      <c r="D464" s="661" t="s">
        <v>6880</v>
      </c>
      <c r="E464" s="661" t="s">
        <v>6881</v>
      </c>
      <c r="F464" s="664">
        <v>5</v>
      </c>
      <c r="G464" s="664">
        <v>91605</v>
      </c>
      <c r="H464" s="664">
        <v>1</v>
      </c>
      <c r="I464" s="664">
        <v>18321</v>
      </c>
      <c r="J464" s="664">
        <v>7</v>
      </c>
      <c r="K464" s="664">
        <v>128421</v>
      </c>
      <c r="L464" s="664">
        <v>1.4018994596364827</v>
      </c>
      <c r="M464" s="664">
        <v>18345.857142857141</v>
      </c>
      <c r="N464" s="664">
        <v>9</v>
      </c>
      <c r="O464" s="664">
        <v>165558</v>
      </c>
      <c r="P464" s="677">
        <v>1.8073030948092352</v>
      </c>
      <c r="Q464" s="665">
        <v>18395.333333333332</v>
      </c>
    </row>
    <row r="465" spans="1:17" ht="14.4" customHeight="1" x14ac:dyDescent="0.3">
      <c r="A465" s="660" t="s">
        <v>579</v>
      </c>
      <c r="B465" s="661" t="s">
        <v>6373</v>
      </c>
      <c r="C465" s="661" t="s">
        <v>6161</v>
      </c>
      <c r="D465" s="661" t="s">
        <v>6882</v>
      </c>
      <c r="E465" s="661" t="s">
        <v>6883</v>
      </c>
      <c r="F465" s="664"/>
      <c r="G465" s="664"/>
      <c r="H465" s="664"/>
      <c r="I465" s="664"/>
      <c r="J465" s="664">
        <v>1</v>
      </c>
      <c r="K465" s="664">
        <v>0</v>
      </c>
      <c r="L465" s="664"/>
      <c r="M465" s="664">
        <v>0</v>
      </c>
      <c r="N465" s="664"/>
      <c r="O465" s="664"/>
      <c r="P465" s="677"/>
      <c r="Q465" s="665"/>
    </row>
    <row r="466" spans="1:17" ht="14.4" customHeight="1" x14ac:dyDescent="0.3">
      <c r="A466" s="660" t="s">
        <v>579</v>
      </c>
      <c r="B466" s="661" t="s">
        <v>6373</v>
      </c>
      <c r="C466" s="661" t="s">
        <v>6161</v>
      </c>
      <c r="D466" s="661" t="s">
        <v>6884</v>
      </c>
      <c r="E466" s="661" t="s">
        <v>6885</v>
      </c>
      <c r="F466" s="664">
        <v>5</v>
      </c>
      <c r="G466" s="664">
        <v>0</v>
      </c>
      <c r="H466" s="664"/>
      <c r="I466" s="664">
        <v>0</v>
      </c>
      <c r="J466" s="664">
        <v>6</v>
      </c>
      <c r="K466" s="664">
        <v>0</v>
      </c>
      <c r="L466" s="664"/>
      <c r="M466" s="664">
        <v>0</v>
      </c>
      <c r="N466" s="664">
        <v>7</v>
      </c>
      <c r="O466" s="664">
        <v>0</v>
      </c>
      <c r="P466" s="677"/>
      <c r="Q466" s="665">
        <v>0</v>
      </c>
    </row>
    <row r="467" spans="1:17" ht="14.4" customHeight="1" x14ac:dyDescent="0.3">
      <c r="A467" s="660" t="s">
        <v>579</v>
      </c>
      <c r="B467" s="661" t="s">
        <v>6373</v>
      </c>
      <c r="C467" s="661" t="s">
        <v>6161</v>
      </c>
      <c r="D467" s="661" t="s">
        <v>6886</v>
      </c>
      <c r="E467" s="661" t="s">
        <v>6887</v>
      </c>
      <c r="F467" s="664">
        <v>26</v>
      </c>
      <c r="G467" s="664">
        <v>0</v>
      </c>
      <c r="H467" s="664"/>
      <c r="I467" s="664">
        <v>0</v>
      </c>
      <c r="J467" s="664">
        <v>27</v>
      </c>
      <c r="K467" s="664">
        <v>0</v>
      </c>
      <c r="L467" s="664"/>
      <c r="M467" s="664">
        <v>0</v>
      </c>
      <c r="N467" s="664">
        <v>14</v>
      </c>
      <c r="O467" s="664">
        <v>0</v>
      </c>
      <c r="P467" s="677"/>
      <c r="Q467" s="665">
        <v>0</v>
      </c>
    </row>
    <row r="468" spans="1:17" ht="14.4" customHeight="1" x14ac:dyDescent="0.3">
      <c r="A468" s="660" t="s">
        <v>579</v>
      </c>
      <c r="B468" s="661" t="s">
        <v>6373</v>
      </c>
      <c r="C468" s="661" t="s">
        <v>6161</v>
      </c>
      <c r="D468" s="661" t="s">
        <v>6888</v>
      </c>
      <c r="E468" s="661" t="s">
        <v>6889</v>
      </c>
      <c r="F468" s="664">
        <v>11</v>
      </c>
      <c r="G468" s="664">
        <v>0</v>
      </c>
      <c r="H468" s="664"/>
      <c r="I468" s="664">
        <v>0</v>
      </c>
      <c r="J468" s="664">
        <v>9</v>
      </c>
      <c r="K468" s="664">
        <v>0</v>
      </c>
      <c r="L468" s="664"/>
      <c r="M468" s="664">
        <v>0</v>
      </c>
      <c r="N468" s="664">
        <v>3</v>
      </c>
      <c r="O468" s="664">
        <v>0</v>
      </c>
      <c r="P468" s="677"/>
      <c r="Q468" s="665">
        <v>0</v>
      </c>
    </row>
    <row r="469" spans="1:17" ht="14.4" customHeight="1" x14ac:dyDescent="0.3">
      <c r="A469" s="660" t="s">
        <v>579</v>
      </c>
      <c r="B469" s="661" t="s">
        <v>6373</v>
      </c>
      <c r="C469" s="661" t="s">
        <v>6161</v>
      </c>
      <c r="D469" s="661" t="s">
        <v>6890</v>
      </c>
      <c r="E469" s="661" t="s">
        <v>6732</v>
      </c>
      <c r="F469" s="664">
        <v>1</v>
      </c>
      <c r="G469" s="664">
        <v>0</v>
      </c>
      <c r="H469" s="664"/>
      <c r="I469" s="664">
        <v>0</v>
      </c>
      <c r="J469" s="664">
        <v>1</v>
      </c>
      <c r="K469" s="664">
        <v>0</v>
      </c>
      <c r="L469" s="664"/>
      <c r="M469" s="664">
        <v>0</v>
      </c>
      <c r="N469" s="664"/>
      <c r="O469" s="664"/>
      <c r="P469" s="677"/>
      <c r="Q469" s="665"/>
    </row>
    <row r="470" spans="1:17" ht="14.4" customHeight="1" x14ac:dyDescent="0.3">
      <c r="A470" s="660" t="s">
        <v>579</v>
      </c>
      <c r="B470" s="661" t="s">
        <v>6373</v>
      </c>
      <c r="C470" s="661" t="s">
        <v>6161</v>
      </c>
      <c r="D470" s="661" t="s">
        <v>6891</v>
      </c>
      <c r="E470" s="661" t="s">
        <v>6892</v>
      </c>
      <c r="F470" s="664"/>
      <c r="G470" s="664"/>
      <c r="H470" s="664"/>
      <c r="I470" s="664"/>
      <c r="J470" s="664">
        <v>105</v>
      </c>
      <c r="K470" s="664">
        <v>0</v>
      </c>
      <c r="L470" s="664"/>
      <c r="M470" s="664">
        <v>0</v>
      </c>
      <c r="N470" s="664">
        <v>194</v>
      </c>
      <c r="O470" s="664">
        <v>0</v>
      </c>
      <c r="P470" s="677"/>
      <c r="Q470" s="665">
        <v>0</v>
      </c>
    </row>
    <row r="471" spans="1:17" ht="14.4" customHeight="1" x14ac:dyDescent="0.3">
      <c r="A471" s="660" t="s">
        <v>579</v>
      </c>
      <c r="B471" s="661" t="s">
        <v>6373</v>
      </c>
      <c r="C471" s="661" t="s">
        <v>6161</v>
      </c>
      <c r="D471" s="661" t="s">
        <v>6893</v>
      </c>
      <c r="E471" s="661" t="s">
        <v>6894</v>
      </c>
      <c r="F471" s="664"/>
      <c r="G471" s="664"/>
      <c r="H471" s="664"/>
      <c r="I471" s="664"/>
      <c r="J471" s="664"/>
      <c r="K471" s="664"/>
      <c r="L471" s="664"/>
      <c r="M471" s="664"/>
      <c r="N471" s="664">
        <v>11</v>
      </c>
      <c r="O471" s="664">
        <v>0</v>
      </c>
      <c r="P471" s="677"/>
      <c r="Q471" s="665">
        <v>0</v>
      </c>
    </row>
    <row r="472" spans="1:17" ht="14.4" customHeight="1" x14ac:dyDescent="0.3">
      <c r="A472" s="660" t="s">
        <v>579</v>
      </c>
      <c r="B472" s="661" t="s">
        <v>6373</v>
      </c>
      <c r="C472" s="661" t="s">
        <v>6161</v>
      </c>
      <c r="D472" s="661" t="s">
        <v>6895</v>
      </c>
      <c r="E472" s="661" t="s">
        <v>6892</v>
      </c>
      <c r="F472" s="664">
        <v>1</v>
      </c>
      <c r="G472" s="664">
        <v>0</v>
      </c>
      <c r="H472" s="664"/>
      <c r="I472" s="664">
        <v>0</v>
      </c>
      <c r="J472" s="664">
        <v>12</v>
      </c>
      <c r="K472" s="664">
        <v>0</v>
      </c>
      <c r="L472" s="664"/>
      <c r="M472" s="664">
        <v>0</v>
      </c>
      <c r="N472" s="664">
        <v>3</v>
      </c>
      <c r="O472" s="664">
        <v>0</v>
      </c>
      <c r="P472" s="677"/>
      <c r="Q472" s="665">
        <v>0</v>
      </c>
    </row>
    <row r="473" spans="1:17" ht="14.4" customHeight="1" x14ac:dyDescent="0.3">
      <c r="A473" s="660" t="s">
        <v>579</v>
      </c>
      <c r="B473" s="661" t="s">
        <v>6373</v>
      </c>
      <c r="C473" s="661" t="s">
        <v>6161</v>
      </c>
      <c r="D473" s="661" t="s">
        <v>6896</v>
      </c>
      <c r="E473" s="661" t="s">
        <v>6889</v>
      </c>
      <c r="F473" s="664">
        <v>20</v>
      </c>
      <c r="G473" s="664">
        <v>0</v>
      </c>
      <c r="H473" s="664"/>
      <c r="I473" s="664">
        <v>0</v>
      </c>
      <c r="J473" s="664">
        <v>8</v>
      </c>
      <c r="K473" s="664">
        <v>0</v>
      </c>
      <c r="L473" s="664"/>
      <c r="M473" s="664">
        <v>0</v>
      </c>
      <c r="N473" s="664">
        <v>4</v>
      </c>
      <c r="O473" s="664">
        <v>0</v>
      </c>
      <c r="P473" s="677"/>
      <c r="Q473" s="665">
        <v>0</v>
      </c>
    </row>
    <row r="474" spans="1:17" ht="14.4" customHeight="1" x14ac:dyDescent="0.3">
      <c r="A474" s="660" t="s">
        <v>579</v>
      </c>
      <c r="B474" s="661" t="s">
        <v>6373</v>
      </c>
      <c r="C474" s="661" t="s">
        <v>6161</v>
      </c>
      <c r="D474" s="661" t="s">
        <v>6288</v>
      </c>
      <c r="E474" s="661" t="s">
        <v>6289</v>
      </c>
      <c r="F474" s="664">
        <v>7</v>
      </c>
      <c r="G474" s="664">
        <v>8463</v>
      </c>
      <c r="H474" s="664">
        <v>1</v>
      </c>
      <c r="I474" s="664">
        <v>1209</v>
      </c>
      <c r="J474" s="664">
        <v>2</v>
      </c>
      <c r="K474" s="664">
        <v>2422</v>
      </c>
      <c r="L474" s="664">
        <v>0.28618693134822165</v>
      </c>
      <c r="M474" s="664">
        <v>1211</v>
      </c>
      <c r="N474" s="664"/>
      <c r="O474" s="664"/>
      <c r="P474" s="677"/>
      <c r="Q474" s="665"/>
    </row>
    <row r="475" spans="1:17" ht="14.4" customHeight="1" x14ac:dyDescent="0.3">
      <c r="A475" s="660" t="s">
        <v>579</v>
      </c>
      <c r="B475" s="661" t="s">
        <v>6373</v>
      </c>
      <c r="C475" s="661" t="s">
        <v>6161</v>
      </c>
      <c r="D475" s="661" t="s">
        <v>6363</v>
      </c>
      <c r="E475" s="661" t="s">
        <v>6364</v>
      </c>
      <c r="F475" s="664">
        <v>12</v>
      </c>
      <c r="G475" s="664">
        <v>0</v>
      </c>
      <c r="H475" s="664"/>
      <c r="I475" s="664">
        <v>0</v>
      </c>
      <c r="J475" s="664">
        <v>10</v>
      </c>
      <c r="K475" s="664">
        <v>0</v>
      </c>
      <c r="L475" s="664"/>
      <c r="M475" s="664">
        <v>0</v>
      </c>
      <c r="N475" s="664">
        <v>20</v>
      </c>
      <c r="O475" s="664">
        <v>0</v>
      </c>
      <c r="P475" s="677"/>
      <c r="Q475" s="665">
        <v>0</v>
      </c>
    </row>
    <row r="476" spans="1:17" ht="14.4" customHeight="1" x14ac:dyDescent="0.3">
      <c r="A476" s="660" t="s">
        <v>579</v>
      </c>
      <c r="B476" s="661" t="s">
        <v>6373</v>
      </c>
      <c r="C476" s="661" t="s">
        <v>6161</v>
      </c>
      <c r="D476" s="661" t="s">
        <v>6897</v>
      </c>
      <c r="E476" s="661" t="s">
        <v>6898</v>
      </c>
      <c r="F476" s="664">
        <v>4</v>
      </c>
      <c r="G476" s="664">
        <v>0</v>
      </c>
      <c r="H476" s="664"/>
      <c r="I476" s="664">
        <v>0</v>
      </c>
      <c r="J476" s="664">
        <v>6</v>
      </c>
      <c r="K476" s="664">
        <v>0</v>
      </c>
      <c r="L476" s="664"/>
      <c r="M476" s="664">
        <v>0</v>
      </c>
      <c r="N476" s="664">
        <v>8</v>
      </c>
      <c r="O476" s="664">
        <v>0</v>
      </c>
      <c r="P476" s="677"/>
      <c r="Q476" s="665">
        <v>0</v>
      </c>
    </row>
    <row r="477" spans="1:17" ht="14.4" customHeight="1" x14ac:dyDescent="0.3">
      <c r="A477" s="660" t="s">
        <v>579</v>
      </c>
      <c r="B477" s="661" t="s">
        <v>6373</v>
      </c>
      <c r="C477" s="661" t="s">
        <v>6161</v>
      </c>
      <c r="D477" s="661" t="s">
        <v>6899</v>
      </c>
      <c r="E477" s="661" t="s">
        <v>6900</v>
      </c>
      <c r="F477" s="664">
        <v>12</v>
      </c>
      <c r="G477" s="664">
        <v>574824</v>
      </c>
      <c r="H477" s="664">
        <v>1</v>
      </c>
      <c r="I477" s="664">
        <v>47902</v>
      </c>
      <c r="J477" s="664">
        <v>9</v>
      </c>
      <c r="K477" s="664">
        <v>431892</v>
      </c>
      <c r="L477" s="664">
        <v>0.75134649910233398</v>
      </c>
      <c r="M477" s="664">
        <v>47988</v>
      </c>
      <c r="N477" s="664">
        <v>10</v>
      </c>
      <c r="O477" s="664">
        <v>480951</v>
      </c>
      <c r="P477" s="677">
        <v>0.83669262243747655</v>
      </c>
      <c r="Q477" s="665">
        <v>48095.1</v>
      </c>
    </row>
    <row r="478" spans="1:17" ht="14.4" customHeight="1" x14ac:dyDescent="0.3">
      <c r="A478" s="660" t="s">
        <v>579</v>
      </c>
      <c r="B478" s="661" t="s">
        <v>6373</v>
      </c>
      <c r="C478" s="661" t="s">
        <v>6161</v>
      </c>
      <c r="D478" s="661" t="s">
        <v>6901</v>
      </c>
      <c r="E478" s="661" t="s">
        <v>6770</v>
      </c>
      <c r="F478" s="664">
        <v>2</v>
      </c>
      <c r="G478" s="664">
        <v>0</v>
      </c>
      <c r="H478" s="664"/>
      <c r="I478" s="664">
        <v>0</v>
      </c>
      <c r="J478" s="664">
        <v>3</v>
      </c>
      <c r="K478" s="664">
        <v>0</v>
      </c>
      <c r="L478" s="664"/>
      <c r="M478" s="664">
        <v>0</v>
      </c>
      <c r="N478" s="664">
        <v>4</v>
      </c>
      <c r="O478" s="664">
        <v>0</v>
      </c>
      <c r="P478" s="677"/>
      <c r="Q478" s="665">
        <v>0</v>
      </c>
    </row>
    <row r="479" spans="1:17" ht="14.4" customHeight="1" x14ac:dyDescent="0.3">
      <c r="A479" s="660" t="s">
        <v>579</v>
      </c>
      <c r="B479" s="661" t="s">
        <v>6373</v>
      </c>
      <c r="C479" s="661" t="s">
        <v>6161</v>
      </c>
      <c r="D479" s="661" t="s">
        <v>6902</v>
      </c>
      <c r="E479" s="661" t="s">
        <v>6903</v>
      </c>
      <c r="F479" s="664">
        <v>10</v>
      </c>
      <c r="G479" s="664">
        <v>0</v>
      </c>
      <c r="H479" s="664"/>
      <c r="I479" s="664">
        <v>0</v>
      </c>
      <c r="J479" s="664">
        <v>10</v>
      </c>
      <c r="K479" s="664">
        <v>0</v>
      </c>
      <c r="L479" s="664"/>
      <c r="M479" s="664">
        <v>0</v>
      </c>
      <c r="N479" s="664">
        <v>18</v>
      </c>
      <c r="O479" s="664">
        <v>0</v>
      </c>
      <c r="P479" s="677"/>
      <c r="Q479" s="665">
        <v>0</v>
      </c>
    </row>
    <row r="480" spans="1:17" ht="14.4" customHeight="1" x14ac:dyDescent="0.3">
      <c r="A480" s="660" t="s">
        <v>579</v>
      </c>
      <c r="B480" s="661" t="s">
        <v>6373</v>
      </c>
      <c r="C480" s="661" t="s">
        <v>6161</v>
      </c>
      <c r="D480" s="661" t="s">
        <v>6904</v>
      </c>
      <c r="E480" s="661" t="s">
        <v>6831</v>
      </c>
      <c r="F480" s="664">
        <v>3</v>
      </c>
      <c r="G480" s="664">
        <v>182277</v>
      </c>
      <c r="H480" s="664">
        <v>1</v>
      </c>
      <c r="I480" s="664">
        <v>60759</v>
      </c>
      <c r="J480" s="664">
        <v>4</v>
      </c>
      <c r="K480" s="664">
        <v>243432</v>
      </c>
      <c r="L480" s="664">
        <v>1.3355058509850393</v>
      </c>
      <c r="M480" s="664">
        <v>60858</v>
      </c>
      <c r="N480" s="664">
        <v>6</v>
      </c>
      <c r="O480" s="664">
        <v>365864</v>
      </c>
      <c r="P480" s="677">
        <v>2.0071868639488253</v>
      </c>
      <c r="Q480" s="665">
        <v>60977.333333333336</v>
      </c>
    </row>
    <row r="481" spans="1:17" ht="14.4" customHeight="1" x14ac:dyDescent="0.3">
      <c r="A481" s="660" t="s">
        <v>579</v>
      </c>
      <c r="B481" s="661" t="s">
        <v>6373</v>
      </c>
      <c r="C481" s="661" t="s">
        <v>6161</v>
      </c>
      <c r="D481" s="661" t="s">
        <v>6905</v>
      </c>
      <c r="E481" s="661" t="s">
        <v>6756</v>
      </c>
      <c r="F481" s="664">
        <v>3</v>
      </c>
      <c r="G481" s="664">
        <v>0</v>
      </c>
      <c r="H481" s="664"/>
      <c r="I481" s="664">
        <v>0</v>
      </c>
      <c r="J481" s="664">
        <v>6</v>
      </c>
      <c r="K481" s="664">
        <v>0</v>
      </c>
      <c r="L481" s="664"/>
      <c r="M481" s="664">
        <v>0</v>
      </c>
      <c r="N481" s="664">
        <v>2</v>
      </c>
      <c r="O481" s="664">
        <v>0</v>
      </c>
      <c r="P481" s="677"/>
      <c r="Q481" s="665">
        <v>0</v>
      </c>
    </row>
    <row r="482" spans="1:17" ht="14.4" customHeight="1" x14ac:dyDescent="0.3">
      <c r="A482" s="660" t="s">
        <v>579</v>
      </c>
      <c r="B482" s="661" t="s">
        <v>6373</v>
      </c>
      <c r="C482" s="661" t="s">
        <v>6161</v>
      </c>
      <c r="D482" s="661" t="s">
        <v>6906</v>
      </c>
      <c r="E482" s="661" t="s">
        <v>6907</v>
      </c>
      <c r="F482" s="664"/>
      <c r="G482" s="664"/>
      <c r="H482" s="664"/>
      <c r="I482" s="664"/>
      <c r="J482" s="664"/>
      <c r="K482" s="664"/>
      <c r="L482" s="664"/>
      <c r="M482" s="664"/>
      <c r="N482" s="664">
        <v>1</v>
      </c>
      <c r="O482" s="664">
        <v>0</v>
      </c>
      <c r="P482" s="677"/>
      <c r="Q482" s="665">
        <v>0</v>
      </c>
    </row>
    <row r="483" spans="1:17" ht="14.4" customHeight="1" x14ac:dyDescent="0.3">
      <c r="A483" s="660" t="s">
        <v>579</v>
      </c>
      <c r="B483" s="661" t="s">
        <v>6373</v>
      </c>
      <c r="C483" s="661" t="s">
        <v>6161</v>
      </c>
      <c r="D483" s="661" t="s">
        <v>6908</v>
      </c>
      <c r="E483" s="661" t="s">
        <v>6909</v>
      </c>
      <c r="F483" s="664"/>
      <c r="G483" s="664"/>
      <c r="H483" s="664"/>
      <c r="I483" s="664"/>
      <c r="J483" s="664"/>
      <c r="K483" s="664"/>
      <c r="L483" s="664"/>
      <c r="M483" s="664"/>
      <c r="N483" s="664">
        <v>3</v>
      </c>
      <c r="O483" s="664">
        <v>0</v>
      </c>
      <c r="P483" s="677"/>
      <c r="Q483" s="665">
        <v>0</v>
      </c>
    </row>
    <row r="484" spans="1:17" ht="14.4" customHeight="1" x14ac:dyDescent="0.3">
      <c r="A484" s="660" t="s">
        <v>579</v>
      </c>
      <c r="B484" s="661" t="s">
        <v>6373</v>
      </c>
      <c r="C484" s="661" t="s">
        <v>6161</v>
      </c>
      <c r="D484" s="661" t="s">
        <v>6910</v>
      </c>
      <c r="E484" s="661" t="s">
        <v>6911</v>
      </c>
      <c r="F484" s="664">
        <v>2</v>
      </c>
      <c r="G484" s="664">
        <v>0</v>
      </c>
      <c r="H484" s="664"/>
      <c r="I484" s="664">
        <v>0</v>
      </c>
      <c r="J484" s="664">
        <v>1</v>
      </c>
      <c r="K484" s="664">
        <v>0</v>
      </c>
      <c r="L484" s="664"/>
      <c r="M484" s="664">
        <v>0</v>
      </c>
      <c r="N484" s="664">
        <v>1</v>
      </c>
      <c r="O484" s="664">
        <v>0</v>
      </c>
      <c r="P484" s="677"/>
      <c r="Q484" s="665">
        <v>0</v>
      </c>
    </row>
    <row r="485" spans="1:17" ht="14.4" customHeight="1" x14ac:dyDescent="0.3">
      <c r="A485" s="660" t="s">
        <v>579</v>
      </c>
      <c r="B485" s="661" t="s">
        <v>6373</v>
      </c>
      <c r="C485" s="661" t="s">
        <v>6161</v>
      </c>
      <c r="D485" s="661" t="s">
        <v>6912</v>
      </c>
      <c r="E485" s="661" t="s">
        <v>6748</v>
      </c>
      <c r="F485" s="664"/>
      <c r="G485" s="664"/>
      <c r="H485" s="664"/>
      <c r="I485" s="664"/>
      <c r="J485" s="664"/>
      <c r="K485" s="664"/>
      <c r="L485" s="664"/>
      <c r="M485" s="664"/>
      <c r="N485" s="664">
        <v>1</v>
      </c>
      <c r="O485" s="664">
        <v>0</v>
      </c>
      <c r="P485" s="677"/>
      <c r="Q485" s="665">
        <v>0</v>
      </c>
    </row>
    <row r="486" spans="1:17" ht="14.4" customHeight="1" x14ac:dyDescent="0.3">
      <c r="A486" s="660" t="s">
        <v>579</v>
      </c>
      <c r="B486" s="661" t="s">
        <v>6373</v>
      </c>
      <c r="C486" s="661" t="s">
        <v>6161</v>
      </c>
      <c r="D486" s="661" t="s">
        <v>6913</v>
      </c>
      <c r="E486" s="661" t="s">
        <v>6914</v>
      </c>
      <c r="F486" s="664">
        <v>1</v>
      </c>
      <c r="G486" s="664">
        <v>0</v>
      </c>
      <c r="H486" s="664"/>
      <c r="I486" s="664">
        <v>0</v>
      </c>
      <c r="J486" s="664"/>
      <c r="K486" s="664"/>
      <c r="L486" s="664"/>
      <c r="M486" s="664"/>
      <c r="N486" s="664">
        <v>3</v>
      </c>
      <c r="O486" s="664">
        <v>0</v>
      </c>
      <c r="P486" s="677"/>
      <c r="Q486" s="665">
        <v>0</v>
      </c>
    </row>
    <row r="487" spans="1:17" ht="14.4" customHeight="1" x14ac:dyDescent="0.3">
      <c r="A487" s="660" t="s">
        <v>579</v>
      </c>
      <c r="B487" s="661" t="s">
        <v>6373</v>
      </c>
      <c r="C487" s="661" t="s">
        <v>6161</v>
      </c>
      <c r="D487" s="661" t="s">
        <v>6915</v>
      </c>
      <c r="E487" s="661" t="s">
        <v>6916</v>
      </c>
      <c r="F487" s="664"/>
      <c r="G487" s="664"/>
      <c r="H487" s="664"/>
      <c r="I487" s="664"/>
      <c r="J487" s="664"/>
      <c r="K487" s="664"/>
      <c r="L487" s="664"/>
      <c r="M487" s="664"/>
      <c r="N487" s="664">
        <v>1</v>
      </c>
      <c r="O487" s="664">
        <v>0</v>
      </c>
      <c r="P487" s="677"/>
      <c r="Q487" s="665">
        <v>0</v>
      </c>
    </row>
    <row r="488" spans="1:17" ht="14.4" customHeight="1" x14ac:dyDescent="0.3">
      <c r="A488" s="660" t="s">
        <v>579</v>
      </c>
      <c r="B488" s="661" t="s">
        <v>6373</v>
      </c>
      <c r="C488" s="661" t="s">
        <v>6161</v>
      </c>
      <c r="D488" s="661" t="s">
        <v>6917</v>
      </c>
      <c r="E488" s="661" t="s">
        <v>6918</v>
      </c>
      <c r="F488" s="664">
        <v>5</v>
      </c>
      <c r="G488" s="664">
        <v>0</v>
      </c>
      <c r="H488" s="664"/>
      <c r="I488" s="664">
        <v>0</v>
      </c>
      <c r="J488" s="664"/>
      <c r="K488" s="664"/>
      <c r="L488" s="664"/>
      <c r="M488" s="664"/>
      <c r="N488" s="664">
        <v>6</v>
      </c>
      <c r="O488" s="664">
        <v>0</v>
      </c>
      <c r="P488" s="677"/>
      <c r="Q488" s="665">
        <v>0</v>
      </c>
    </row>
    <row r="489" spans="1:17" ht="14.4" customHeight="1" x14ac:dyDescent="0.3">
      <c r="A489" s="660" t="s">
        <v>579</v>
      </c>
      <c r="B489" s="661" t="s">
        <v>6373</v>
      </c>
      <c r="C489" s="661" t="s">
        <v>6161</v>
      </c>
      <c r="D489" s="661" t="s">
        <v>6919</v>
      </c>
      <c r="E489" s="661" t="s">
        <v>6914</v>
      </c>
      <c r="F489" s="664">
        <v>5</v>
      </c>
      <c r="G489" s="664">
        <v>0</v>
      </c>
      <c r="H489" s="664"/>
      <c r="I489" s="664">
        <v>0</v>
      </c>
      <c r="J489" s="664">
        <v>8</v>
      </c>
      <c r="K489" s="664">
        <v>0</v>
      </c>
      <c r="L489" s="664"/>
      <c r="M489" s="664">
        <v>0</v>
      </c>
      <c r="N489" s="664">
        <v>3</v>
      </c>
      <c r="O489" s="664">
        <v>0</v>
      </c>
      <c r="P489" s="677"/>
      <c r="Q489" s="665">
        <v>0</v>
      </c>
    </row>
    <row r="490" spans="1:17" ht="14.4" customHeight="1" x14ac:dyDescent="0.3">
      <c r="A490" s="660" t="s">
        <v>579</v>
      </c>
      <c r="B490" s="661" t="s">
        <v>6373</v>
      </c>
      <c r="C490" s="661" t="s">
        <v>6161</v>
      </c>
      <c r="D490" s="661" t="s">
        <v>6920</v>
      </c>
      <c r="E490" s="661" t="s">
        <v>6921</v>
      </c>
      <c r="F490" s="664">
        <v>1</v>
      </c>
      <c r="G490" s="664">
        <v>0</v>
      </c>
      <c r="H490" s="664"/>
      <c r="I490" s="664">
        <v>0</v>
      </c>
      <c r="J490" s="664">
        <v>1</v>
      </c>
      <c r="K490" s="664">
        <v>0</v>
      </c>
      <c r="L490" s="664"/>
      <c r="M490" s="664">
        <v>0</v>
      </c>
      <c r="N490" s="664">
        <v>1</v>
      </c>
      <c r="O490" s="664">
        <v>0</v>
      </c>
      <c r="P490" s="677"/>
      <c r="Q490" s="665">
        <v>0</v>
      </c>
    </row>
    <row r="491" spans="1:17" ht="14.4" customHeight="1" x14ac:dyDescent="0.3">
      <c r="A491" s="660" t="s">
        <v>579</v>
      </c>
      <c r="B491" s="661" t="s">
        <v>6373</v>
      </c>
      <c r="C491" s="661" t="s">
        <v>6161</v>
      </c>
      <c r="D491" s="661" t="s">
        <v>6922</v>
      </c>
      <c r="E491" s="661" t="s">
        <v>6914</v>
      </c>
      <c r="F491" s="664">
        <v>4</v>
      </c>
      <c r="G491" s="664">
        <v>0</v>
      </c>
      <c r="H491" s="664"/>
      <c r="I491" s="664">
        <v>0</v>
      </c>
      <c r="J491" s="664">
        <v>6</v>
      </c>
      <c r="K491" s="664">
        <v>0</v>
      </c>
      <c r="L491" s="664"/>
      <c r="M491" s="664">
        <v>0</v>
      </c>
      <c r="N491" s="664">
        <v>10</v>
      </c>
      <c r="O491" s="664">
        <v>0</v>
      </c>
      <c r="P491" s="677"/>
      <c r="Q491" s="665">
        <v>0</v>
      </c>
    </row>
    <row r="492" spans="1:17" ht="14.4" customHeight="1" x14ac:dyDescent="0.3">
      <c r="A492" s="660" t="s">
        <v>579</v>
      </c>
      <c r="B492" s="661" t="s">
        <v>6373</v>
      </c>
      <c r="C492" s="661" t="s">
        <v>6161</v>
      </c>
      <c r="D492" s="661" t="s">
        <v>6923</v>
      </c>
      <c r="E492" s="661" t="s">
        <v>6924</v>
      </c>
      <c r="F492" s="664">
        <v>1</v>
      </c>
      <c r="G492" s="664">
        <v>0</v>
      </c>
      <c r="H492" s="664"/>
      <c r="I492" s="664">
        <v>0</v>
      </c>
      <c r="J492" s="664">
        <v>1</v>
      </c>
      <c r="K492" s="664">
        <v>0</v>
      </c>
      <c r="L492" s="664"/>
      <c r="M492" s="664">
        <v>0</v>
      </c>
      <c r="N492" s="664"/>
      <c r="O492" s="664"/>
      <c r="P492" s="677"/>
      <c r="Q492" s="665"/>
    </row>
    <row r="493" spans="1:17" ht="14.4" customHeight="1" x14ac:dyDescent="0.3">
      <c r="A493" s="660" t="s">
        <v>579</v>
      </c>
      <c r="B493" s="661" t="s">
        <v>6373</v>
      </c>
      <c r="C493" s="661" t="s">
        <v>6161</v>
      </c>
      <c r="D493" s="661" t="s">
        <v>6925</v>
      </c>
      <c r="E493" s="661" t="s">
        <v>6926</v>
      </c>
      <c r="F493" s="664"/>
      <c r="G493" s="664"/>
      <c r="H493" s="664"/>
      <c r="I493" s="664"/>
      <c r="J493" s="664">
        <v>62</v>
      </c>
      <c r="K493" s="664">
        <v>0</v>
      </c>
      <c r="L493" s="664"/>
      <c r="M493" s="664">
        <v>0</v>
      </c>
      <c r="N493" s="664">
        <v>14</v>
      </c>
      <c r="O493" s="664">
        <v>0</v>
      </c>
      <c r="P493" s="677"/>
      <c r="Q493" s="665">
        <v>0</v>
      </c>
    </row>
    <row r="494" spans="1:17" ht="14.4" customHeight="1" x14ac:dyDescent="0.3">
      <c r="A494" s="660" t="s">
        <v>579</v>
      </c>
      <c r="B494" s="661" t="s">
        <v>6373</v>
      </c>
      <c r="C494" s="661" t="s">
        <v>6161</v>
      </c>
      <c r="D494" s="661" t="s">
        <v>6927</v>
      </c>
      <c r="E494" s="661" t="s">
        <v>6928</v>
      </c>
      <c r="F494" s="664"/>
      <c r="G494" s="664"/>
      <c r="H494" s="664"/>
      <c r="I494" s="664"/>
      <c r="J494" s="664">
        <v>2</v>
      </c>
      <c r="K494" s="664">
        <v>0</v>
      </c>
      <c r="L494" s="664"/>
      <c r="M494" s="664">
        <v>0</v>
      </c>
      <c r="N494" s="664">
        <v>1</v>
      </c>
      <c r="O494" s="664">
        <v>0</v>
      </c>
      <c r="P494" s="677"/>
      <c r="Q494" s="665">
        <v>0</v>
      </c>
    </row>
    <row r="495" spans="1:17" ht="14.4" customHeight="1" x14ac:dyDescent="0.3">
      <c r="A495" s="660" t="s">
        <v>579</v>
      </c>
      <c r="B495" s="661" t="s">
        <v>6373</v>
      </c>
      <c r="C495" s="661" t="s">
        <v>6161</v>
      </c>
      <c r="D495" s="661" t="s">
        <v>6929</v>
      </c>
      <c r="E495" s="661" t="s">
        <v>6930</v>
      </c>
      <c r="F495" s="664"/>
      <c r="G495" s="664"/>
      <c r="H495" s="664"/>
      <c r="I495" s="664"/>
      <c r="J495" s="664">
        <v>3</v>
      </c>
      <c r="K495" s="664">
        <v>0</v>
      </c>
      <c r="L495" s="664"/>
      <c r="M495" s="664">
        <v>0</v>
      </c>
      <c r="N495" s="664">
        <v>4</v>
      </c>
      <c r="O495" s="664">
        <v>0</v>
      </c>
      <c r="P495" s="677"/>
      <c r="Q495" s="665">
        <v>0</v>
      </c>
    </row>
    <row r="496" spans="1:17" ht="14.4" customHeight="1" x14ac:dyDescent="0.3">
      <c r="A496" s="660" t="s">
        <v>579</v>
      </c>
      <c r="B496" s="661" t="s">
        <v>6373</v>
      </c>
      <c r="C496" s="661" t="s">
        <v>6161</v>
      </c>
      <c r="D496" s="661" t="s">
        <v>6931</v>
      </c>
      <c r="E496" s="661" t="s">
        <v>6932</v>
      </c>
      <c r="F496" s="664"/>
      <c r="G496" s="664"/>
      <c r="H496" s="664"/>
      <c r="I496" s="664"/>
      <c r="J496" s="664"/>
      <c r="K496" s="664"/>
      <c r="L496" s="664"/>
      <c r="M496" s="664"/>
      <c r="N496" s="664">
        <v>2</v>
      </c>
      <c r="O496" s="664">
        <v>0</v>
      </c>
      <c r="P496" s="677"/>
      <c r="Q496" s="665">
        <v>0</v>
      </c>
    </row>
    <row r="497" spans="1:17" ht="14.4" customHeight="1" x14ac:dyDescent="0.3">
      <c r="A497" s="660" t="s">
        <v>579</v>
      </c>
      <c r="B497" s="661" t="s">
        <v>6373</v>
      </c>
      <c r="C497" s="661" t="s">
        <v>6161</v>
      </c>
      <c r="D497" s="661" t="s">
        <v>6933</v>
      </c>
      <c r="E497" s="661" t="s">
        <v>6934</v>
      </c>
      <c r="F497" s="664"/>
      <c r="G497" s="664"/>
      <c r="H497" s="664"/>
      <c r="I497" s="664"/>
      <c r="J497" s="664"/>
      <c r="K497" s="664"/>
      <c r="L497" s="664"/>
      <c r="M497" s="664"/>
      <c r="N497" s="664">
        <v>2</v>
      </c>
      <c r="O497" s="664">
        <v>0</v>
      </c>
      <c r="P497" s="677"/>
      <c r="Q497" s="665">
        <v>0</v>
      </c>
    </row>
    <row r="498" spans="1:17" ht="14.4" customHeight="1" x14ac:dyDescent="0.3">
      <c r="A498" s="660" t="s">
        <v>579</v>
      </c>
      <c r="B498" s="661" t="s">
        <v>6373</v>
      </c>
      <c r="C498" s="661" t="s">
        <v>6161</v>
      </c>
      <c r="D498" s="661" t="s">
        <v>6935</v>
      </c>
      <c r="E498" s="661" t="s">
        <v>6936</v>
      </c>
      <c r="F498" s="664"/>
      <c r="G498" s="664"/>
      <c r="H498" s="664"/>
      <c r="I498" s="664"/>
      <c r="J498" s="664">
        <v>1</v>
      </c>
      <c r="K498" s="664">
        <v>0</v>
      </c>
      <c r="L498" s="664"/>
      <c r="M498" s="664">
        <v>0</v>
      </c>
      <c r="N498" s="664">
        <v>1</v>
      </c>
      <c r="O498" s="664">
        <v>0</v>
      </c>
      <c r="P498" s="677"/>
      <c r="Q498" s="665">
        <v>0</v>
      </c>
    </row>
    <row r="499" spans="1:17" ht="14.4" customHeight="1" x14ac:dyDescent="0.3">
      <c r="A499" s="660" t="s">
        <v>579</v>
      </c>
      <c r="B499" s="661" t="s">
        <v>6373</v>
      </c>
      <c r="C499" s="661" t="s">
        <v>6161</v>
      </c>
      <c r="D499" s="661" t="s">
        <v>6937</v>
      </c>
      <c r="E499" s="661" t="s">
        <v>6938</v>
      </c>
      <c r="F499" s="664"/>
      <c r="G499" s="664"/>
      <c r="H499" s="664"/>
      <c r="I499" s="664"/>
      <c r="J499" s="664"/>
      <c r="K499" s="664"/>
      <c r="L499" s="664"/>
      <c r="M499" s="664"/>
      <c r="N499" s="664">
        <v>1</v>
      </c>
      <c r="O499" s="664">
        <v>0</v>
      </c>
      <c r="P499" s="677"/>
      <c r="Q499" s="665">
        <v>0</v>
      </c>
    </row>
    <row r="500" spans="1:17" ht="14.4" customHeight="1" x14ac:dyDescent="0.3">
      <c r="A500" s="660" t="s">
        <v>579</v>
      </c>
      <c r="B500" s="661" t="s">
        <v>6373</v>
      </c>
      <c r="C500" s="661" t="s">
        <v>6161</v>
      </c>
      <c r="D500" s="661" t="s">
        <v>6939</v>
      </c>
      <c r="E500" s="661" t="s">
        <v>6940</v>
      </c>
      <c r="F500" s="664">
        <v>1</v>
      </c>
      <c r="G500" s="664">
        <v>0</v>
      </c>
      <c r="H500" s="664"/>
      <c r="I500" s="664">
        <v>0</v>
      </c>
      <c r="J500" s="664"/>
      <c r="K500" s="664"/>
      <c r="L500" s="664"/>
      <c r="M500" s="664"/>
      <c r="N500" s="664">
        <v>7</v>
      </c>
      <c r="O500" s="664">
        <v>0</v>
      </c>
      <c r="P500" s="677"/>
      <c r="Q500" s="665">
        <v>0</v>
      </c>
    </row>
    <row r="501" spans="1:17" ht="14.4" customHeight="1" x14ac:dyDescent="0.3">
      <c r="A501" s="660" t="s">
        <v>579</v>
      </c>
      <c r="B501" s="661" t="s">
        <v>6373</v>
      </c>
      <c r="C501" s="661" t="s">
        <v>6161</v>
      </c>
      <c r="D501" s="661" t="s">
        <v>6941</v>
      </c>
      <c r="E501" s="661" t="s">
        <v>6942</v>
      </c>
      <c r="F501" s="664"/>
      <c r="G501" s="664"/>
      <c r="H501" s="664"/>
      <c r="I501" s="664"/>
      <c r="J501" s="664"/>
      <c r="K501" s="664"/>
      <c r="L501" s="664"/>
      <c r="M501" s="664"/>
      <c r="N501" s="664">
        <v>1</v>
      </c>
      <c r="O501" s="664">
        <v>0</v>
      </c>
      <c r="P501" s="677"/>
      <c r="Q501" s="665">
        <v>0</v>
      </c>
    </row>
    <row r="502" spans="1:17" ht="14.4" customHeight="1" x14ac:dyDescent="0.3">
      <c r="A502" s="660" t="s">
        <v>579</v>
      </c>
      <c r="B502" s="661" t="s">
        <v>6373</v>
      </c>
      <c r="C502" s="661" t="s">
        <v>6161</v>
      </c>
      <c r="D502" s="661" t="s">
        <v>6943</v>
      </c>
      <c r="E502" s="661" t="s">
        <v>6944</v>
      </c>
      <c r="F502" s="664"/>
      <c r="G502" s="664"/>
      <c r="H502" s="664"/>
      <c r="I502" s="664"/>
      <c r="J502" s="664"/>
      <c r="K502" s="664"/>
      <c r="L502" s="664"/>
      <c r="M502" s="664"/>
      <c r="N502" s="664">
        <v>1</v>
      </c>
      <c r="O502" s="664">
        <v>0</v>
      </c>
      <c r="P502" s="677"/>
      <c r="Q502" s="665">
        <v>0</v>
      </c>
    </row>
    <row r="503" spans="1:17" ht="14.4" customHeight="1" x14ac:dyDescent="0.3">
      <c r="A503" s="660" t="s">
        <v>579</v>
      </c>
      <c r="B503" s="661" t="s">
        <v>6373</v>
      </c>
      <c r="C503" s="661" t="s">
        <v>6161</v>
      </c>
      <c r="D503" s="661" t="s">
        <v>6945</v>
      </c>
      <c r="E503" s="661" t="s">
        <v>6946</v>
      </c>
      <c r="F503" s="664"/>
      <c r="G503" s="664"/>
      <c r="H503" s="664"/>
      <c r="I503" s="664"/>
      <c r="J503" s="664">
        <v>1</v>
      </c>
      <c r="K503" s="664">
        <v>0</v>
      </c>
      <c r="L503" s="664"/>
      <c r="M503" s="664">
        <v>0</v>
      </c>
      <c r="N503" s="664">
        <v>1</v>
      </c>
      <c r="O503" s="664">
        <v>0</v>
      </c>
      <c r="P503" s="677"/>
      <c r="Q503" s="665">
        <v>0</v>
      </c>
    </row>
    <row r="504" spans="1:17" ht="14.4" customHeight="1" x14ac:dyDescent="0.3">
      <c r="A504" s="660" t="s">
        <v>579</v>
      </c>
      <c r="B504" s="661" t="s">
        <v>6373</v>
      </c>
      <c r="C504" s="661" t="s">
        <v>6161</v>
      </c>
      <c r="D504" s="661" t="s">
        <v>6947</v>
      </c>
      <c r="E504" s="661" t="s">
        <v>6948</v>
      </c>
      <c r="F504" s="664"/>
      <c r="G504" s="664"/>
      <c r="H504" s="664"/>
      <c r="I504" s="664"/>
      <c r="J504" s="664"/>
      <c r="K504" s="664"/>
      <c r="L504" s="664"/>
      <c r="M504" s="664"/>
      <c r="N504" s="664">
        <v>1</v>
      </c>
      <c r="O504" s="664">
        <v>0</v>
      </c>
      <c r="P504" s="677"/>
      <c r="Q504" s="665">
        <v>0</v>
      </c>
    </row>
    <row r="505" spans="1:17" ht="14.4" customHeight="1" x14ac:dyDescent="0.3">
      <c r="A505" s="660" t="s">
        <v>579</v>
      </c>
      <c r="B505" s="661" t="s">
        <v>6373</v>
      </c>
      <c r="C505" s="661" t="s">
        <v>6161</v>
      </c>
      <c r="D505" s="661" t="s">
        <v>6949</v>
      </c>
      <c r="E505" s="661" t="s">
        <v>6950</v>
      </c>
      <c r="F505" s="664">
        <v>1</v>
      </c>
      <c r="G505" s="664">
        <v>0</v>
      </c>
      <c r="H505" s="664"/>
      <c r="I505" s="664">
        <v>0</v>
      </c>
      <c r="J505" s="664"/>
      <c r="K505" s="664"/>
      <c r="L505" s="664"/>
      <c r="M505" s="664"/>
      <c r="N505" s="664">
        <v>4</v>
      </c>
      <c r="O505" s="664">
        <v>0</v>
      </c>
      <c r="P505" s="677"/>
      <c r="Q505" s="665">
        <v>0</v>
      </c>
    </row>
    <row r="506" spans="1:17" ht="14.4" customHeight="1" x14ac:dyDescent="0.3">
      <c r="A506" s="660" t="s">
        <v>579</v>
      </c>
      <c r="B506" s="661" t="s">
        <v>6373</v>
      </c>
      <c r="C506" s="661" t="s">
        <v>6161</v>
      </c>
      <c r="D506" s="661" t="s">
        <v>6951</v>
      </c>
      <c r="E506" s="661" t="s">
        <v>6903</v>
      </c>
      <c r="F506" s="664"/>
      <c r="G506" s="664"/>
      <c r="H506" s="664"/>
      <c r="I506" s="664"/>
      <c r="J506" s="664"/>
      <c r="K506" s="664"/>
      <c r="L506" s="664"/>
      <c r="M506" s="664"/>
      <c r="N506" s="664">
        <v>1</v>
      </c>
      <c r="O506" s="664">
        <v>0</v>
      </c>
      <c r="P506" s="677"/>
      <c r="Q506" s="665">
        <v>0</v>
      </c>
    </row>
    <row r="507" spans="1:17" ht="14.4" customHeight="1" x14ac:dyDescent="0.3">
      <c r="A507" s="660" t="s">
        <v>579</v>
      </c>
      <c r="B507" s="661" t="s">
        <v>6373</v>
      </c>
      <c r="C507" s="661" t="s">
        <v>6161</v>
      </c>
      <c r="D507" s="661" t="s">
        <v>6952</v>
      </c>
      <c r="E507" s="661" t="s">
        <v>6953</v>
      </c>
      <c r="F507" s="664">
        <v>1</v>
      </c>
      <c r="G507" s="664">
        <v>0</v>
      </c>
      <c r="H507" s="664"/>
      <c r="I507" s="664">
        <v>0</v>
      </c>
      <c r="J507" s="664"/>
      <c r="K507" s="664"/>
      <c r="L507" s="664"/>
      <c r="M507" s="664"/>
      <c r="N507" s="664"/>
      <c r="O507" s="664"/>
      <c r="P507" s="677"/>
      <c r="Q507" s="665"/>
    </row>
    <row r="508" spans="1:17" ht="14.4" customHeight="1" x14ac:dyDescent="0.3">
      <c r="A508" s="660" t="s">
        <v>579</v>
      </c>
      <c r="B508" s="661" t="s">
        <v>6373</v>
      </c>
      <c r="C508" s="661" t="s">
        <v>6161</v>
      </c>
      <c r="D508" s="661" t="s">
        <v>6954</v>
      </c>
      <c r="E508" s="661" t="s">
        <v>6955</v>
      </c>
      <c r="F508" s="664"/>
      <c r="G508" s="664"/>
      <c r="H508" s="664"/>
      <c r="I508" s="664"/>
      <c r="J508" s="664"/>
      <c r="K508" s="664"/>
      <c r="L508" s="664"/>
      <c r="M508" s="664"/>
      <c r="N508" s="664">
        <v>1</v>
      </c>
      <c r="O508" s="664">
        <v>0</v>
      </c>
      <c r="P508" s="677"/>
      <c r="Q508" s="665">
        <v>0</v>
      </c>
    </row>
    <row r="509" spans="1:17" ht="14.4" customHeight="1" x14ac:dyDescent="0.3">
      <c r="A509" s="660" t="s">
        <v>579</v>
      </c>
      <c r="B509" s="661" t="s">
        <v>6373</v>
      </c>
      <c r="C509" s="661" t="s">
        <v>6161</v>
      </c>
      <c r="D509" s="661" t="s">
        <v>6956</v>
      </c>
      <c r="E509" s="661" t="s">
        <v>6957</v>
      </c>
      <c r="F509" s="664">
        <v>1</v>
      </c>
      <c r="G509" s="664">
        <v>0</v>
      </c>
      <c r="H509" s="664"/>
      <c r="I509" s="664">
        <v>0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579</v>
      </c>
      <c r="B510" s="661" t="s">
        <v>6373</v>
      </c>
      <c r="C510" s="661" t="s">
        <v>6161</v>
      </c>
      <c r="D510" s="661" t="s">
        <v>6958</v>
      </c>
      <c r="E510" s="661" t="s">
        <v>6959</v>
      </c>
      <c r="F510" s="664"/>
      <c r="G510" s="664"/>
      <c r="H510" s="664"/>
      <c r="I510" s="664"/>
      <c r="J510" s="664">
        <v>1</v>
      </c>
      <c r="K510" s="664">
        <v>0</v>
      </c>
      <c r="L510" s="664"/>
      <c r="M510" s="664">
        <v>0</v>
      </c>
      <c r="N510" s="664"/>
      <c r="O510" s="664"/>
      <c r="P510" s="677"/>
      <c r="Q510" s="665"/>
    </row>
    <row r="511" spans="1:17" ht="14.4" customHeight="1" x14ac:dyDescent="0.3">
      <c r="A511" s="660" t="s">
        <v>579</v>
      </c>
      <c r="B511" s="661" t="s">
        <v>6373</v>
      </c>
      <c r="C511" s="661" t="s">
        <v>6161</v>
      </c>
      <c r="D511" s="661" t="s">
        <v>6960</v>
      </c>
      <c r="E511" s="661" t="s">
        <v>6961</v>
      </c>
      <c r="F511" s="664"/>
      <c r="G511" s="664"/>
      <c r="H511" s="664"/>
      <c r="I511" s="664"/>
      <c r="J511" s="664"/>
      <c r="K511" s="664"/>
      <c r="L511" s="664"/>
      <c r="M511" s="664"/>
      <c r="N511" s="664">
        <v>1</v>
      </c>
      <c r="O511" s="664">
        <v>0</v>
      </c>
      <c r="P511" s="677"/>
      <c r="Q511" s="665">
        <v>0</v>
      </c>
    </row>
    <row r="512" spans="1:17" ht="14.4" customHeight="1" x14ac:dyDescent="0.3">
      <c r="A512" s="660" t="s">
        <v>579</v>
      </c>
      <c r="B512" s="661" t="s">
        <v>6962</v>
      </c>
      <c r="C512" s="661" t="s">
        <v>6161</v>
      </c>
      <c r="D512" s="661" t="s">
        <v>6963</v>
      </c>
      <c r="E512" s="661" t="s">
        <v>6964</v>
      </c>
      <c r="F512" s="664">
        <v>1</v>
      </c>
      <c r="G512" s="664">
        <v>5332</v>
      </c>
      <c r="H512" s="664">
        <v>1</v>
      </c>
      <c r="I512" s="664">
        <v>5332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579</v>
      </c>
      <c r="B513" s="661" t="s">
        <v>6962</v>
      </c>
      <c r="C513" s="661" t="s">
        <v>6161</v>
      </c>
      <c r="D513" s="661" t="s">
        <v>6965</v>
      </c>
      <c r="E513" s="661" t="s">
        <v>6966</v>
      </c>
      <c r="F513" s="664">
        <v>2</v>
      </c>
      <c r="G513" s="664">
        <v>4374</v>
      </c>
      <c r="H513" s="664">
        <v>1</v>
      </c>
      <c r="I513" s="664">
        <v>2187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579</v>
      </c>
      <c r="B514" s="661" t="s">
        <v>6962</v>
      </c>
      <c r="C514" s="661" t="s">
        <v>6161</v>
      </c>
      <c r="D514" s="661" t="s">
        <v>6967</v>
      </c>
      <c r="E514" s="661" t="s">
        <v>6968</v>
      </c>
      <c r="F514" s="664"/>
      <c r="G514" s="664"/>
      <c r="H514" s="664"/>
      <c r="I514" s="664"/>
      <c r="J514" s="664"/>
      <c r="K514" s="664"/>
      <c r="L514" s="664"/>
      <c r="M514" s="664"/>
      <c r="N514" s="664">
        <v>4</v>
      </c>
      <c r="O514" s="664">
        <v>688</v>
      </c>
      <c r="P514" s="677"/>
      <c r="Q514" s="665">
        <v>172</v>
      </c>
    </row>
    <row r="515" spans="1:17" ht="14.4" customHeight="1" x14ac:dyDescent="0.3">
      <c r="A515" s="660" t="s">
        <v>579</v>
      </c>
      <c r="B515" s="661" t="s">
        <v>6962</v>
      </c>
      <c r="C515" s="661" t="s">
        <v>6161</v>
      </c>
      <c r="D515" s="661" t="s">
        <v>6969</v>
      </c>
      <c r="E515" s="661" t="s">
        <v>6970</v>
      </c>
      <c r="F515" s="664">
        <v>1</v>
      </c>
      <c r="G515" s="664">
        <v>5165</v>
      </c>
      <c r="H515" s="664">
        <v>1</v>
      </c>
      <c r="I515" s="664">
        <v>5165</v>
      </c>
      <c r="J515" s="664"/>
      <c r="K515" s="664"/>
      <c r="L515" s="664"/>
      <c r="M515" s="664"/>
      <c r="N515" s="664"/>
      <c r="O515" s="664"/>
      <c r="P515" s="677"/>
      <c r="Q515" s="665"/>
    </row>
    <row r="516" spans="1:17" ht="14.4" customHeight="1" x14ac:dyDescent="0.3">
      <c r="A516" s="660" t="s">
        <v>579</v>
      </c>
      <c r="B516" s="661" t="s">
        <v>6962</v>
      </c>
      <c r="C516" s="661" t="s">
        <v>6161</v>
      </c>
      <c r="D516" s="661" t="s">
        <v>6971</v>
      </c>
      <c r="E516" s="661" t="s">
        <v>6972</v>
      </c>
      <c r="F516" s="664"/>
      <c r="G516" s="664"/>
      <c r="H516" s="664"/>
      <c r="I516" s="664"/>
      <c r="J516" s="664"/>
      <c r="K516" s="664"/>
      <c r="L516" s="664"/>
      <c r="M516" s="664"/>
      <c r="N516" s="664">
        <v>2</v>
      </c>
      <c r="O516" s="664">
        <v>7142</v>
      </c>
      <c r="P516" s="677"/>
      <c r="Q516" s="665">
        <v>3571</v>
      </c>
    </row>
    <row r="517" spans="1:17" ht="14.4" customHeight="1" x14ac:dyDescent="0.3">
      <c r="A517" s="660" t="s">
        <v>579</v>
      </c>
      <c r="B517" s="661" t="s">
        <v>6962</v>
      </c>
      <c r="C517" s="661" t="s">
        <v>6161</v>
      </c>
      <c r="D517" s="661" t="s">
        <v>6973</v>
      </c>
      <c r="E517" s="661" t="s">
        <v>6974</v>
      </c>
      <c r="F517" s="664"/>
      <c r="G517" s="664"/>
      <c r="H517" s="664"/>
      <c r="I517" s="664"/>
      <c r="J517" s="664"/>
      <c r="K517" s="664"/>
      <c r="L517" s="664"/>
      <c r="M517" s="664"/>
      <c r="N517" s="664">
        <v>2</v>
      </c>
      <c r="O517" s="664">
        <v>2976</v>
      </c>
      <c r="P517" s="677"/>
      <c r="Q517" s="665">
        <v>1488</v>
      </c>
    </row>
    <row r="518" spans="1:17" ht="14.4" customHeight="1" x14ac:dyDescent="0.3">
      <c r="A518" s="660" t="s">
        <v>579</v>
      </c>
      <c r="B518" s="661" t="s">
        <v>6962</v>
      </c>
      <c r="C518" s="661" t="s">
        <v>6161</v>
      </c>
      <c r="D518" s="661" t="s">
        <v>6975</v>
      </c>
      <c r="E518" s="661" t="s">
        <v>6976</v>
      </c>
      <c r="F518" s="664"/>
      <c r="G518" s="664"/>
      <c r="H518" s="664"/>
      <c r="I518" s="664"/>
      <c r="J518" s="664"/>
      <c r="K518" s="664"/>
      <c r="L518" s="664"/>
      <c r="M518" s="664"/>
      <c r="N518" s="664">
        <v>1</v>
      </c>
      <c r="O518" s="664">
        <v>2678</v>
      </c>
      <c r="P518" s="677"/>
      <c r="Q518" s="665">
        <v>2678</v>
      </c>
    </row>
    <row r="519" spans="1:17" ht="14.4" customHeight="1" x14ac:dyDescent="0.3">
      <c r="A519" s="660" t="s">
        <v>579</v>
      </c>
      <c r="B519" s="661" t="s">
        <v>6962</v>
      </c>
      <c r="C519" s="661" t="s">
        <v>6161</v>
      </c>
      <c r="D519" s="661" t="s">
        <v>6977</v>
      </c>
      <c r="E519" s="661" t="s">
        <v>6978</v>
      </c>
      <c r="F519" s="664"/>
      <c r="G519" s="664"/>
      <c r="H519" s="664"/>
      <c r="I519" s="664"/>
      <c r="J519" s="664"/>
      <c r="K519" s="664"/>
      <c r="L519" s="664"/>
      <c r="M519" s="664"/>
      <c r="N519" s="664">
        <v>2</v>
      </c>
      <c r="O519" s="664">
        <v>2208</v>
      </c>
      <c r="P519" s="677"/>
      <c r="Q519" s="665">
        <v>1104</v>
      </c>
    </row>
    <row r="520" spans="1:17" ht="14.4" customHeight="1" x14ac:dyDescent="0.3">
      <c r="A520" s="660" t="s">
        <v>579</v>
      </c>
      <c r="B520" s="661" t="s">
        <v>6962</v>
      </c>
      <c r="C520" s="661" t="s">
        <v>6161</v>
      </c>
      <c r="D520" s="661" t="s">
        <v>6979</v>
      </c>
      <c r="E520" s="661" t="s">
        <v>6980</v>
      </c>
      <c r="F520" s="664"/>
      <c r="G520" s="664"/>
      <c r="H520" s="664"/>
      <c r="I520" s="664"/>
      <c r="J520" s="664"/>
      <c r="K520" s="664"/>
      <c r="L520" s="664"/>
      <c r="M520" s="664"/>
      <c r="N520" s="664">
        <v>1</v>
      </c>
      <c r="O520" s="664">
        <v>5298</v>
      </c>
      <c r="P520" s="677"/>
      <c r="Q520" s="665">
        <v>5298</v>
      </c>
    </row>
    <row r="521" spans="1:17" ht="14.4" customHeight="1" x14ac:dyDescent="0.3">
      <c r="A521" s="660" t="s">
        <v>579</v>
      </c>
      <c r="B521" s="661" t="s">
        <v>6962</v>
      </c>
      <c r="C521" s="661" t="s">
        <v>6161</v>
      </c>
      <c r="D521" s="661" t="s">
        <v>6981</v>
      </c>
      <c r="E521" s="661" t="s">
        <v>6982</v>
      </c>
      <c r="F521" s="664"/>
      <c r="G521" s="664"/>
      <c r="H521" s="664"/>
      <c r="I521" s="664"/>
      <c r="J521" s="664"/>
      <c r="K521" s="664"/>
      <c r="L521" s="664"/>
      <c r="M521" s="664"/>
      <c r="N521" s="664">
        <v>4</v>
      </c>
      <c r="O521" s="664">
        <v>4956</v>
      </c>
      <c r="P521" s="677"/>
      <c r="Q521" s="665">
        <v>1239</v>
      </c>
    </row>
    <row r="522" spans="1:17" ht="14.4" customHeight="1" x14ac:dyDescent="0.3">
      <c r="A522" s="660" t="s">
        <v>579</v>
      </c>
      <c r="B522" s="661" t="s">
        <v>6962</v>
      </c>
      <c r="C522" s="661" t="s">
        <v>6161</v>
      </c>
      <c r="D522" s="661" t="s">
        <v>6983</v>
      </c>
      <c r="E522" s="661" t="s">
        <v>6984</v>
      </c>
      <c r="F522" s="664"/>
      <c r="G522" s="664"/>
      <c r="H522" s="664"/>
      <c r="I522" s="664"/>
      <c r="J522" s="664"/>
      <c r="K522" s="664"/>
      <c r="L522" s="664"/>
      <c r="M522" s="664"/>
      <c r="N522" s="664">
        <v>3</v>
      </c>
      <c r="O522" s="664">
        <v>1326</v>
      </c>
      <c r="P522" s="677"/>
      <c r="Q522" s="665">
        <v>442</v>
      </c>
    </row>
    <row r="523" spans="1:17" ht="14.4" customHeight="1" x14ac:dyDescent="0.3">
      <c r="A523" s="660" t="s">
        <v>579</v>
      </c>
      <c r="B523" s="661" t="s">
        <v>6962</v>
      </c>
      <c r="C523" s="661" t="s">
        <v>6161</v>
      </c>
      <c r="D523" s="661" t="s">
        <v>6985</v>
      </c>
      <c r="E523" s="661" t="s">
        <v>6986</v>
      </c>
      <c r="F523" s="664">
        <v>1</v>
      </c>
      <c r="G523" s="664">
        <v>3900</v>
      </c>
      <c r="H523" s="664">
        <v>1</v>
      </c>
      <c r="I523" s="664">
        <v>3900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579</v>
      </c>
      <c r="B524" s="661" t="s">
        <v>6962</v>
      </c>
      <c r="C524" s="661" t="s">
        <v>6161</v>
      </c>
      <c r="D524" s="661" t="s">
        <v>6987</v>
      </c>
      <c r="E524" s="661" t="s">
        <v>6988</v>
      </c>
      <c r="F524" s="664">
        <v>1</v>
      </c>
      <c r="G524" s="664">
        <v>1756</v>
      </c>
      <c r="H524" s="664">
        <v>1</v>
      </c>
      <c r="I524" s="664">
        <v>1756</v>
      </c>
      <c r="J524" s="664"/>
      <c r="K524" s="664"/>
      <c r="L524" s="664"/>
      <c r="M524" s="664"/>
      <c r="N524" s="664"/>
      <c r="O524" s="664"/>
      <c r="P524" s="677"/>
      <c r="Q524" s="665"/>
    </row>
    <row r="525" spans="1:17" ht="14.4" customHeight="1" x14ac:dyDescent="0.3">
      <c r="A525" s="660" t="s">
        <v>579</v>
      </c>
      <c r="B525" s="661" t="s">
        <v>6259</v>
      </c>
      <c r="C525" s="661" t="s">
        <v>6374</v>
      </c>
      <c r="D525" s="661" t="s">
        <v>6989</v>
      </c>
      <c r="E525" s="661" t="s">
        <v>6153</v>
      </c>
      <c r="F525" s="664">
        <v>17</v>
      </c>
      <c r="G525" s="664">
        <v>1947.86</v>
      </c>
      <c r="H525" s="664">
        <v>1</v>
      </c>
      <c r="I525" s="664">
        <v>114.58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579</v>
      </c>
      <c r="B526" s="661" t="s">
        <v>6259</v>
      </c>
      <c r="C526" s="661" t="s">
        <v>6374</v>
      </c>
      <c r="D526" s="661" t="s">
        <v>6377</v>
      </c>
      <c r="E526" s="661" t="s">
        <v>6378</v>
      </c>
      <c r="F526" s="664">
        <v>0.4</v>
      </c>
      <c r="G526" s="664">
        <v>6477.71</v>
      </c>
      <c r="H526" s="664">
        <v>1</v>
      </c>
      <c r="I526" s="664">
        <v>16194.275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579</v>
      </c>
      <c r="B527" s="661" t="s">
        <v>6259</v>
      </c>
      <c r="C527" s="661" t="s">
        <v>6374</v>
      </c>
      <c r="D527" s="661" t="s">
        <v>6379</v>
      </c>
      <c r="E527" s="661" t="s">
        <v>6380</v>
      </c>
      <c r="F527" s="664"/>
      <c r="G527" s="664"/>
      <c r="H527" s="664"/>
      <c r="I527" s="664"/>
      <c r="J527" s="664">
        <v>38</v>
      </c>
      <c r="K527" s="664">
        <v>3165.4</v>
      </c>
      <c r="L527" s="664"/>
      <c r="M527" s="664">
        <v>83.3</v>
      </c>
      <c r="N527" s="664"/>
      <c r="O527" s="664"/>
      <c r="P527" s="677"/>
      <c r="Q527" s="665"/>
    </row>
    <row r="528" spans="1:17" ht="14.4" customHeight="1" x14ac:dyDescent="0.3">
      <c r="A528" s="660" t="s">
        <v>579</v>
      </c>
      <c r="B528" s="661" t="s">
        <v>6259</v>
      </c>
      <c r="C528" s="661" t="s">
        <v>6374</v>
      </c>
      <c r="D528" s="661" t="s">
        <v>6381</v>
      </c>
      <c r="E528" s="661" t="s">
        <v>6382</v>
      </c>
      <c r="F528" s="664"/>
      <c r="G528" s="664"/>
      <c r="H528" s="664"/>
      <c r="I528" s="664"/>
      <c r="J528" s="664">
        <v>3</v>
      </c>
      <c r="K528" s="664">
        <v>15644.46</v>
      </c>
      <c r="L528" s="664"/>
      <c r="M528" s="664">
        <v>5214.82</v>
      </c>
      <c r="N528" s="664">
        <v>14</v>
      </c>
      <c r="O528" s="664">
        <v>73007.48</v>
      </c>
      <c r="P528" s="677"/>
      <c r="Q528" s="665">
        <v>5214.82</v>
      </c>
    </row>
    <row r="529" spans="1:17" ht="14.4" customHeight="1" x14ac:dyDescent="0.3">
      <c r="A529" s="660" t="s">
        <v>579</v>
      </c>
      <c r="B529" s="661" t="s">
        <v>6259</v>
      </c>
      <c r="C529" s="661" t="s">
        <v>6374</v>
      </c>
      <c r="D529" s="661" t="s">
        <v>6383</v>
      </c>
      <c r="E529" s="661" t="s">
        <v>2133</v>
      </c>
      <c r="F529" s="664">
        <v>9</v>
      </c>
      <c r="G529" s="664">
        <v>1254.8699999999999</v>
      </c>
      <c r="H529" s="664">
        <v>1</v>
      </c>
      <c r="I529" s="664">
        <v>139.42999999999998</v>
      </c>
      <c r="J529" s="664">
        <v>30</v>
      </c>
      <c r="K529" s="664">
        <v>3538.8</v>
      </c>
      <c r="L529" s="664">
        <v>2.8200530732267093</v>
      </c>
      <c r="M529" s="664">
        <v>117.96000000000001</v>
      </c>
      <c r="N529" s="664">
        <v>23</v>
      </c>
      <c r="O529" s="664">
        <v>2713.08</v>
      </c>
      <c r="P529" s="677">
        <v>2.1620406894738102</v>
      </c>
      <c r="Q529" s="665">
        <v>117.96</v>
      </c>
    </row>
    <row r="530" spans="1:17" ht="14.4" customHeight="1" x14ac:dyDescent="0.3">
      <c r="A530" s="660" t="s">
        <v>579</v>
      </c>
      <c r="B530" s="661" t="s">
        <v>6259</v>
      </c>
      <c r="C530" s="661" t="s">
        <v>6374</v>
      </c>
      <c r="D530" s="661" t="s">
        <v>6384</v>
      </c>
      <c r="E530" s="661" t="s">
        <v>2133</v>
      </c>
      <c r="F530" s="664"/>
      <c r="G530" s="664"/>
      <c r="H530" s="664"/>
      <c r="I530" s="664"/>
      <c r="J530" s="664">
        <v>19</v>
      </c>
      <c r="K530" s="664">
        <v>4310.91</v>
      </c>
      <c r="L530" s="664"/>
      <c r="M530" s="664">
        <v>226.89</v>
      </c>
      <c r="N530" s="664">
        <v>1</v>
      </c>
      <c r="O530" s="664">
        <v>79.59</v>
      </c>
      <c r="P530" s="677"/>
      <c r="Q530" s="665">
        <v>79.59</v>
      </c>
    </row>
    <row r="531" spans="1:17" ht="14.4" customHeight="1" x14ac:dyDescent="0.3">
      <c r="A531" s="660" t="s">
        <v>579</v>
      </c>
      <c r="B531" s="661" t="s">
        <v>6259</v>
      </c>
      <c r="C531" s="661" t="s">
        <v>6374</v>
      </c>
      <c r="D531" s="661" t="s">
        <v>6990</v>
      </c>
      <c r="E531" s="661" t="s">
        <v>6991</v>
      </c>
      <c r="F531" s="664">
        <v>0.7</v>
      </c>
      <c r="G531" s="664">
        <v>433.86</v>
      </c>
      <c r="H531" s="664">
        <v>1</v>
      </c>
      <c r="I531" s="664">
        <v>619.80000000000007</v>
      </c>
      <c r="J531" s="664"/>
      <c r="K531" s="664"/>
      <c r="L531" s="664"/>
      <c r="M531" s="664"/>
      <c r="N531" s="664">
        <v>2.2000000000000002</v>
      </c>
      <c r="O531" s="664">
        <v>1407.9</v>
      </c>
      <c r="P531" s="677">
        <v>3.2450560088507814</v>
      </c>
      <c r="Q531" s="665">
        <v>639.9545454545455</v>
      </c>
    </row>
    <row r="532" spans="1:17" ht="14.4" customHeight="1" x14ac:dyDescent="0.3">
      <c r="A532" s="660" t="s">
        <v>579</v>
      </c>
      <c r="B532" s="661" t="s">
        <v>6259</v>
      </c>
      <c r="C532" s="661" t="s">
        <v>6374</v>
      </c>
      <c r="D532" s="661" t="s">
        <v>6385</v>
      </c>
      <c r="E532" s="661" t="s">
        <v>2064</v>
      </c>
      <c r="F532" s="664">
        <v>0</v>
      </c>
      <c r="G532" s="664">
        <v>0</v>
      </c>
      <c r="H532" s="664"/>
      <c r="I532" s="664"/>
      <c r="J532" s="664"/>
      <c r="K532" s="664"/>
      <c r="L532" s="664"/>
      <c r="M532" s="664"/>
      <c r="N532" s="664"/>
      <c r="O532" s="664"/>
      <c r="P532" s="677"/>
      <c r="Q532" s="665"/>
    </row>
    <row r="533" spans="1:17" ht="14.4" customHeight="1" x14ac:dyDescent="0.3">
      <c r="A533" s="660" t="s">
        <v>579</v>
      </c>
      <c r="B533" s="661" t="s">
        <v>6259</v>
      </c>
      <c r="C533" s="661" t="s">
        <v>6374</v>
      </c>
      <c r="D533" s="661" t="s">
        <v>6386</v>
      </c>
      <c r="E533" s="661" t="s">
        <v>6387</v>
      </c>
      <c r="F533" s="664">
        <v>2</v>
      </c>
      <c r="G533" s="664">
        <v>490.99</v>
      </c>
      <c r="H533" s="664">
        <v>1</v>
      </c>
      <c r="I533" s="664">
        <v>245.495</v>
      </c>
      <c r="J533" s="664">
        <v>16.25</v>
      </c>
      <c r="K533" s="664">
        <v>1366.3000000000002</v>
      </c>
      <c r="L533" s="664">
        <v>2.7827450660909596</v>
      </c>
      <c r="M533" s="664">
        <v>84.080000000000013</v>
      </c>
      <c r="N533" s="664">
        <v>13</v>
      </c>
      <c r="O533" s="664">
        <v>1093.04</v>
      </c>
      <c r="P533" s="677">
        <v>2.2261960528727673</v>
      </c>
      <c r="Q533" s="665">
        <v>84.08</v>
      </c>
    </row>
    <row r="534" spans="1:17" ht="14.4" customHeight="1" x14ac:dyDescent="0.3">
      <c r="A534" s="660" t="s">
        <v>579</v>
      </c>
      <c r="B534" s="661" t="s">
        <v>6259</v>
      </c>
      <c r="C534" s="661" t="s">
        <v>6374</v>
      </c>
      <c r="D534" s="661" t="s">
        <v>6388</v>
      </c>
      <c r="E534" s="661" t="s">
        <v>6153</v>
      </c>
      <c r="F534" s="664">
        <v>14.8</v>
      </c>
      <c r="G534" s="664">
        <v>15973.85</v>
      </c>
      <c r="H534" s="664">
        <v>1</v>
      </c>
      <c r="I534" s="664">
        <v>1079.3141891891892</v>
      </c>
      <c r="J534" s="664"/>
      <c r="K534" s="664"/>
      <c r="L534" s="664"/>
      <c r="M534" s="664"/>
      <c r="N534" s="664"/>
      <c r="O534" s="664"/>
      <c r="P534" s="677"/>
      <c r="Q534" s="665"/>
    </row>
    <row r="535" spans="1:17" ht="14.4" customHeight="1" x14ac:dyDescent="0.3">
      <c r="A535" s="660" t="s">
        <v>579</v>
      </c>
      <c r="B535" s="661" t="s">
        <v>6259</v>
      </c>
      <c r="C535" s="661" t="s">
        <v>6374</v>
      </c>
      <c r="D535" s="661" t="s">
        <v>6388</v>
      </c>
      <c r="E535" s="661" t="s">
        <v>6389</v>
      </c>
      <c r="F535" s="664">
        <v>31</v>
      </c>
      <c r="G535" s="664">
        <v>33514.840000000004</v>
      </c>
      <c r="H535" s="664">
        <v>1</v>
      </c>
      <c r="I535" s="664">
        <v>1081.1238709677421</v>
      </c>
      <c r="J535" s="664">
        <v>13.4</v>
      </c>
      <c r="K535" s="664">
        <v>14462.79</v>
      </c>
      <c r="L535" s="664">
        <v>0.43153391154485593</v>
      </c>
      <c r="M535" s="664">
        <v>1079.3126865671643</v>
      </c>
      <c r="N535" s="664"/>
      <c r="O535" s="664"/>
      <c r="P535" s="677"/>
      <c r="Q535" s="665"/>
    </row>
    <row r="536" spans="1:17" ht="14.4" customHeight="1" x14ac:dyDescent="0.3">
      <c r="A536" s="660" t="s">
        <v>579</v>
      </c>
      <c r="B536" s="661" t="s">
        <v>6259</v>
      </c>
      <c r="C536" s="661" t="s">
        <v>6374</v>
      </c>
      <c r="D536" s="661" t="s">
        <v>6992</v>
      </c>
      <c r="E536" s="661" t="s">
        <v>6993</v>
      </c>
      <c r="F536" s="664"/>
      <c r="G536" s="664"/>
      <c r="H536" s="664"/>
      <c r="I536" s="664"/>
      <c r="J536" s="664">
        <v>14</v>
      </c>
      <c r="K536" s="664">
        <v>2581.88</v>
      </c>
      <c r="L536" s="664"/>
      <c r="M536" s="664">
        <v>184.42000000000002</v>
      </c>
      <c r="N536" s="664"/>
      <c r="O536" s="664"/>
      <c r="P536" s="677"/>
      <c r="Q536" s="665"/>
    </row>
    <row r="537" spans="1:17" ht="14.4" customHeight="1" x14ac:dyDescent="0.3">
      <c r="A537" s="660" t="s">
        <v>579</v>
      </c>
      <c r="B537" s="661" t="s">
        <v>6259</v>
      </c>
      <c r="C537" s="661" t="s">
        <v>6374</v>
      </c>
      <c r="D537" s="661" t="s">
        <v>6390</v>
      </c>
      <c r="E537" s="661" t="s">
        <v>6153</v>
      </c>
      <c r="F537" s="664">
        <v>32</v>
      </c>
      <c r="G537" s="664">
        <v>2760.64</v>
      </c>
      <c r="H537" s="664">
        <v>1</v>
      </c>
      <c r="I537" s="664">
        <v>86.27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579</v>
      </c>
      <c r="B538" s="661" t="s">
        <v>6259</v>
      </c>
      <c r="C538" s="661" t="s">
        <v>6374</v>
      </c>
      <c r="D538" s="661" t="s">
        <v>6391</v>
      </c>
      <c r="E538" s="661" t="s">
        <v>2010</v>
      </c>
      <c r="F538" s="664">
        <v>549</v>
      </c>
      <c r="G538" s="664">
        <v>44275.439999999995</v>
      </c>
      <c r="H538" s="664">
        <v>1</v>
      </c>
      <c r="I538" s="664">
        <v>80.647431693989063</v>
      </c>
      <c r="J538" s="664">
        <v>601</v>
      </c>
      <c r="K538" s="664">
        <v>37642.659999999996</v>
      </c>
      <c r="L538" s="664">
        <v>0.85019279311509943</v>
      </c>
      <c r="M538" s="664">
        <v>62.633377703826952</v>
      </c>
      <c r="N538" s="664">
        <v>677</v>
      </c>
      <c r="O538" s="664">
        <v>41330.849999999991</v>
      </c>
      <c r="P538" s="677">
        <v>0.93349382863275887</v>
      </c>
      <c r="Q538" s="665">
        <v>61.04999999999999</v>
      </c>
    </row>
    <row r="539" spans="1:17" ht="14.4" customHeight="1" x14ac:dyDescent="0.3">
      <c r="A539" s="660" t="s">
        <v>579</v>
      </c>
      <c r="B539" s="661" t="s">
        <v>6259</v>
      </c>
      <c r="C539" s="661" t="s">
        <v>6374</v>
      </c>
      <c r="D539" s="661" t="s">
        <v>6392</v>
      </c>
      <c r="E539" s="661" t="s">
        <v>2123</v>
      </c>
      <c r="F539" s="664"/>
      <c r="G539" s="664"/>
      <c r="H539" s="664"/>
      <c r="I539" s="664"/>
      <c r="J539" s="664"/>
      <c r="K539" s="664"/>
      <c r="L539" s="664"/>
      <c r="M539" s="664"/>
      <c r="N539" s="664">
        <v>2</v>
      </c>
      <c r="O539" s="664">
        <v>221.54</v>
      </c>
      <c r="P539" s="677"/>
      <c r="Q539" s="665">
        <v>110.77</v>
      </c>
    </row>
    <row r="540" spans="1:17" ht="14.4" customHeight="1" x14ac:dyDescent="0.3">
      <c r="A540" s="660" t="s">
        <v>579</v>
      </c>
      <c r="B540" s="661" t="s">
        <v>6259</v>
      </c>
      <c r="C540" s="661" t="s">
        <v>6374</v>
      </c>
      <c r="D540" s="661" t="s">
        <v>6393</v>
      </c>
      <c r="E540" s="661" t="s">
        <v>6153</v>
      </c>
      <c r="F540" s="664">
        <v>9.56</v>
      </c>
      <c r="G540" s="664">
        <v>34684.080000000002</v>
      </c>
      <c r="H540" s="664">
        <v>1</v>
      </c>
      <c r="I540" s="664">
        <v>3628.0418410041839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579</v>
      </c>
      <c r="B541" s="661" t="s">
        <v>6259</v>
      </c>
      <c r="C541" s="661" t="s">
        <v>6374</v>
      </c>
      <c r="D541" s="661" t="s">
        <v>6394</v>
      </c>
      <c r="E541" s="661" t="s">
        <v>2702</v>
      </c>
      <c r="F541" s="664"/>
      <c r="G541" s="664"/>
      <c r="H541" s="664"/>
      <c r="I541" s="664"/>
      <c r="J541" s="664">
        <v>7</v>
      </c>
      <c r="K541" s="664">
        <v>8624.98</v>
      </c>
      <c r="L541" s="664"/>
      <c r="M541" s="664">
        <v>1232.1399999999999</v>
      </c>
      <c r="N541" s="664">
        <v>33</v>
      </c>
      <c r="O541" s="664">
        <v>38184.630000000005</v>
      </c>
      <c r="P541" s="677"/>
      <c r="Q541" s="665">
        <v>1157.1100000000001</v>
      </c>
    </row>
    <row r="542" spans="1:17" ht="14.4" customHeight="1" x14ac:dyDescent="0.3">
      <c r="A542" s="660" t="s">
        <v>579</v>
      </c>
      <c r="B542" s="661" t="s">
        <v>6259</v>
      </c>
      <c r="C542" s="661" t="s">
        <v>6374</v>
      </c>
      <c r="D542" s="661" t="s">
        <v>6994</v>
      </c>
      <c r="E542" s="661" t="s">
        <v>6153</v>
      </c>
      <c r="F542" s="664">
        <v>6</v>
      </c>
      <c r="G542" s="664">
        <v>122783.4</v>
      </c>
      <c r="H542" s="664">
        <v>1</v>
      </c>
      <c r="I542" s="664">
        <v>20463.899999999998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579</v>
      </c>
      <c r="B543" s="661" t="s">
        <v>6259</v>
      </c>
      <c r="C543" s="661" t="s">
        <v>6374</v>
      </c>
      <c r="D543" s="661" t="s">
        <v>6995</v>
      </c>
      <c r="E543" s="661" t="s">
        <v>2137</v>
      </c>
      <c r="F543" s="664">
        <v>2.2000000000000002</v>
      </c>
      <c r="G543" s="664">
        <v>30596.5</v>
      </c>
      <c r="H543" s="664">
        <v>1</v>
      </c>
      <c r="I543" s="664">
        <v>13907.499999999998</v>
      </c>
      <c r="J543" s="664">
        <v>2.1</v>
      </c>
      <c r="K543" s="664">
        <v>28557.48</v>
      </c>
      <c r="L543" s="664">
        <v>0.93335773699606162</v>
      </c>
      <c r="M543" s="664">
        <v>13598.8</v>
      </c>
      <c r="N543" s="664"/>
      <c r="O543" s="664"/>
      <c r="P543" s="677"/>
      <c r="Q543" s="665"/>
    </row>
    <row r="544" spans="1:17" ht="14.4" customHeight="1" x14ac:dyDescent="0.3">
      <c r="A544" s="660" t="s">
        <v>579</v>
      </c>
      <c r="B544" s="661" t="s">
        <v>6259</v>
      </c>
      <c r="C544" s="661" t="s">
        <v>6374</v>
      </c>
      <c r="D544" s="661" t="s">
        <v>6996</v>
      </c>
      <c r="E544" s="661" t="s">
        <v>6997</v>
      </c>
      <c r="F544" s="664">
        <v>10</v>
      </c>
      <c r="G544" s="664">
        <v>36786.699999999997</v>
      </c>
      <c r="H544" s="664">
        <v>1</v>
      </c>
      <c r="I544" s="664">
        <v>3678.6699999999996</v>
      </c>
      <c r="J544" s="664">
        <v>68</v>
      </c>
      <c r="K544" s="664">
        <v>238163.84</v>
      </c>
      <c r="L544" s="664">
        <v>6.4741833325631282</v>
      </c>
      <c r="M544" s="664">
        <v>3502.409411764706</v>
      </c>
      <c r="N544" s="664"/>
      <c r="O544" s="664"/>
      <c r="P544" s="677"/>
      <c r="Q544" s="665"/>
    </row>
    <row r="545" spans="1:17" ht="14.4" customHeight="1" x14ac:dyDescent="0.3">
      <c r="A545" s="660" t="s">
        <v>579</v>
      </c>
      <c r="B545" s="661" t="s">
        <v>6259</v>
      </c>
      <c r="C545" s="661" t="s">
        <v>6374</v>
      </c>
      <c r="D545" s="661" t="s">
        <v>6998</v>
      </c>
      <c r="E545" s="661" t="s">
        <v>6153</v>
      </c>
      <c r="F545" s="664">
        <v>7</v>
      </c>
      <c r="G545" s="664">
        <v>27043.45</v>
      </c>
      <c r="H545" s="664">
        <v>1</v>
      </c>
      <c r="I545" s="664">
        <v>3863.35</v>
      </c>
      <c r="J545" s="664"/>
      <c r="K545" s="664"/>
      <c r="L545" s="664"/>
      <c r="M545" s="664"/>
      <c r="N545" s="664"/>
      <c r="O545" s="664"/>
      <c r="P545" s="677"/>
      <c r="Q545" s="665"/>
    </row>
    <row r="546" spans="1:17" ht="14.4" customHeight="1" x14ac:dyDescent="0.3">
      <c r="A546" s="660" t="s">
        <v>579</v>
      </c>
      <c r="B546" s="661" t="s">
        <v>6259</v>
      </c>
      <c r="C546" s="661" t="s">
        <v>6374</v>
      </c>
      <c r="D546" s="661" t="s">
        <v>6395</v>
      </c>
      <c r="E546" s="661" t="s">
        <v>6396</v>
      </c>
      <c r="F546" s="664">
        <v>1.5</v>
      </c>
      <c r="G546" s="664">
        <v>1085.29</v>
      </c>
      <c r="H546" s="664">
        <v>1</v>
      </c>
      <c r="I546" s="664">
        <v>723.52666666666664</v>
      </c>
      <c r="J546" s="664">
        <v>0.8</v>
      </c>
      <c r="K546" s="664">
        <v>353.16</v>
      </c>
      <c r="L546" s="664">
        <v>0.32540611265191793</v>
      </c>
      <c r="M546" s="664">
        <v>441.45</v>
      </c>
      <c r="N546" s="664"/>
      <c r="O546" s="664"/>
      <c r="P546" s="677"/>
      <c r="Q546" s="665"/>
    </row>
    <row r="547" spans="1:17" ht="14.4" customHeight="1" x14ac:dyDescent="0.3">
      <c r="A547" s="660" t="s">
        <v>579</v>
      </c>
      <c r="B547" s="661" t="s">
        <v>6259</v>
      </c>
      <c r="C547" s="661" t="s">
        <v>6374</v>
      </c>
      <c r="D547" s="661" t="s">
        <v>6397</v>
      </c>
      <c r="E547" s="661" t="s">
        <v>3022</v>
      </c>
      <c r="F547" s="664">
        <v>403</v>
      </c>
      <c r="G547" s="664">
        <v>29612.079999999998</v>
      </c>
      <c r="H547" s="664">
        <v>1</v>
      </c>
      <c r="I547" s="664">
        <v>73.479106699751853</v>
      </c>
      <c r="J547" s="664">
        <v>228</v>
      </c>
      <c r="K547" s="664">
        <v>13225.28</v>
      </c>
      <c r="L547" s="664">
        <v>0.44661773168247559</v>
      </c>
      <c r="M547" s="664">
        <v>58.005614035087724</v>
      </c>
      <c r="N547" s="664">
        <v>136</v>
      </c>
      <c r="O547" s="664">
        <v>5488.96</v>
      </c>
      <c r="P547" s="677">
        <v>0.18536219002515192</v>
      </c>
      <c r="Q547" s="665">
        <v>40.36</v>
      </c>
    </row>
    <row r="548" spans="1:17" ht="14.4" customHeight="1" x14ac:dyDescent="0.3">
      <c r="A548" s="660" t="s">
        <v>579</v>
      </c>
      <c r="B548" s="661" t="s">
        <v>6259</v>
      </c>
      <c r="C548" s="661" t="s">
        <v>6374</v>
      </c>
      <c r="D548" s="661" t="s">
        <v>6398</v>
      </c>
      <c r="E548" s="661" t="s">
        <v>6153</v>
      </c>
      <c r="F548" s="664">
        <v>57</v>
      </c>
      <c r="G548" s="664">
        <v>15497.73</v>
      </c>
      <c r="H548" s="664">
        <v>1</v>
      </c>
      <c r="I548" s="664">
        <v>271.89</v>
      </c>
      <c r="J548" s="664">
        <v>35</v>
      </c>
      <c r="K548" s="664">
        <v>9585.17</v>
      </c>
      <c r="L548" s="664">
        <v>0.61848864317548446</v>
      </c>
      <c r="M548" s="664">
        <v>273.86200000000002</v>
      </c>
      <c r="N548" s="664"/>
      <c r="O548" s="664"/>
      <c r="P548" s="677"/>
      <c r="Q548" s="665"/>
    </row>
    <row r="549" spans="1:17" ht="14.4" customHeight="1" x14ac:dyDescent="0.3">
      <c r="A549" s="660" t="s">
        <v>579</v>
      </c>
      <c r="B549" s="661" t="s">
        <v>6259</v>
      </c>
      <c r="C549" s="661" t="s">
        <v>6374</v>
      </c>
      <c r="D549" s="661" t="s">
        <v>6399</v>
      </c>
      <c r="E549" s="661" t="s">
        <v>2116</v>
      </c>
      <c r="F549" s="664">
        <v>41.6</v>
      </c>
      <c r="G549" s="664">
        <v>16231.35</v>
      </c>
      <c r="H549" s="664">
        <v>1</v>
      </c>
      <c r="I549" s="664">
        <v>390.17668269230768</v>
      </c>
      <c r="J549" s="664">
        <v>49</v>
      </c>
      <c r="K549" s="664">
        <v>19795.650000000001</v>
      </c>
      <c r="L549" s="664">
        <v>1.2195935643061113</v>
      </c>
      <c r="M549" s="664">
        <v>403.99285714285719</v>
      </c>
      <c r="N549" s="664">
        <v>37.800000000000004</v>
      </c>
      <c r="O549" s="664">
        <v>15278.760000000002</v>
      </c>
      <c r="P549" s="677">
        <v>0.94131172083652936</v>
      </c>
      <c r="Q549" s="665">
        <v>404.2</v>
      </c>
    </row>
    <row r="550" spans="1:17" ht="14.4" customHeight="1" x14ac:dyDescent="0.3">
      <c r="A550" s="660" t="s">
        <v>579</v>
      </c>
      <c r="B550" s="661" t="s">
        <v>6259</v>
      </c>
      <c r="C550" s="661" t="s">
        <v>6374</v>
      </c>
      <c r="D550" s="661" t="s">
        <v>6400</v>
      </c>
      <c r="E550" s="661" t="s">
        <v>6153</v>
      </c>
      <c r="F550" s="664">
        <v>4</v>
      </c>
      <c r="G550" s="664">
        <v>593</v>
      </c>
      <c r="H550" s="664">
        <v>1</v>
      </c>
      <c r="I550" s="664">
        <v>148.25</v>
      </c>
      <c r="J550" s="664"/>
      <c r="K550" s="664"/>
      <c r="L550" s="664"/>
      <c r="M550" s="664"/>
      <c r="N550" s="664"/>
      <c r="O550" s="664"/>
      <c r="P550" s="677"/>
      <c r="Q550" s="665"/>
    </row>
    <row r="551" spans="1:17" ht="14.4" customHeight="1" x14ac:dyDescent="0.3">
      <c r="A551" s="660" t="s">
        <v>579</v>
      </c>
      <c r="B551" s="661" t="s">
        <v>6259</v>
      </c>
      <c r="C551" s="661" t="s">
        <v>6374</v>
      </c>
      <c r="D551" s="661" t="s">
        <v>2750</v>
      </c>
      <c r="E551" s="661" t="s">
        <v>6403</v>
      </c>
      <c r="F551" s="664">
        <v>11</v>
      </c>
      <c r="G551" s="664">
        <v>75201.83</v>
      </c>
      <c r="H551" s="664">
        <v>1</v>
      </c>
      <c r="I551" s="664">
        <v>6836.53</v>
      </c>
      <c r="J551" s="664">
        <v>5</v>
      </c>
      <c r="K551" s="664">
        <v>34482.5</v>
      </c>
      <c r="L551" s="664">
        <v>0.45853272453609173</v>
      </c>
      <c r="M551" s="664">
        <v>6896.5</v>
      </c>
      <c r="N551" s="664">
        <v>18</v>
      </c>
      <c r="O551" s="664">
        <v>154513.56</v>
      </c>
      <c r="P551" s="677">
        <v>2.0546515955795224</v>
      </c>
      <c r="Q551" s="665">
        <v>8584.0866666666661</v>
      </c>
    </row>
    <row r="552" spans="1:17" ht="14.4" customHeight="1" x14ac:dyDescent="0.3">
      <c r="A552" s="660" t="s">
        <v>579</v>
      </c>
      <c r="B552" s="661" t="s">
        <v>6259</v>
      </c>
      <c r="C552" s="661" t="s">
        <v>6374</v>
      </c>
      <c r="D552" s="661" t="s">
        <v>6404</v>
      </c>
      <c r="E552" s="661" t="s">
        <v>3025</v>
      </c>
      <c r="F552" s="664">
        <v>276</v>
      </c>
      <c r="G552" s="664">
        <v>27000.53</v>
      </c>
      <c r="H552" s="664">
        <v>1</v>
      </c>
      <c r="I552" s="664">
        <v>97.828007246376814</v>
      </c>
      <c r="J552" s="664">
        <v>285</v>
      </c>
      <c r="K552" s="664">
        <v>13537.5</v>
      </c>
      <c r="L552" s="664">
        <v>0.50137904700389213</v>
      </c>
      <c r="M552" s="664">
        <v>47.5</v>
      </c>
      <c r="N552" s="664">
        <v>150</v>
      </c>
      <c r="O552" s="664">
        <v>7125</v>
      </c>
      <c r="P552" s="677">
        <v>0.26388370894941693</v>
      </c>
      <c r="Q552" s="665">
        <v>47.5</v>
      </c>
    </row>
    <row r="553" spans="1:17" ht="14.4" customHeight="1" x14ac:dyDescent="0.3">
      <c r="A553" s="660" t="s">
        <v>579</v>
      </c>
      <c r="B553" s="661" t="s">
        <v>6259</v>
      </c>
      <c r="C553" s="661" t="s">
        <v>6374</v>
      </c>
      <c r="D553" s="661" t="s">
        <v>6405</v>
      </c>
      <c r="E553" s="661" t="s">
        <v>6406</v>
      </c>
      <c r="F553" s="664">
        <v>7.6</v>
      </c>
      <c r="G553" s="664">
        <v>5382.1900000000005</v>
      </c>
      <c r="H553" s="664">
        <v>1</v>
      </c>
      <c r="I553" s="664">
        <v>708.18289473684217</v>
      </c>
      <c r="J553" s="664">
        <v>2.8999999999999995</v>
      </c>
      <c r="K553" s="664">
        <v>1668.37</v>
      </c>
      <c r="L553" s="664">
        <v>0.30997976660058446</v>
      </c>
      <c r="M553" s="664">
        <v>575.30000000000007</v>
      </c>
      <c r="N553" s="664">
        <v>7.1</v>
      </c>
      <c r="O553" s="664">
        <v>4084.63</v>
      </c>
      <c r="P553" s="677">
        <v>0.7589159802979828</v>
      </c>
      <c r="Q553" s="665">
        <v>575.30000000000007</v>
      </c>
    </row>
    <row r="554" spans="1:17" ht="14.4" customHeight="1" x14ac:dyDescent="0.3">
      <c r="A554" s="660" t="s">
        <v>579</v>
      </c>
      <c r="B554" s="661" t="s">
        <v>6259</v>
      </c>
      <c r="C554" s="661" t="s">
        <v>6374</v>
      </c>
      <c r="D554" s="661" t="s">
        <v>6407</v>
      </c>
      <c r="E554" s="661" t="s">
        <v>2127</v>
      </c>
      <c r="F554" s="664">
        <v>26</v>
      </c>
      <c r="G554" s="664">
        <v>2990</v>
      </c>
      <c r="H554" s="664">
        <v>1</v>
      </c>
      <c r="I554" s="664">
        <v>115</v>
      </c>
      <c r="J554" s="664">
        <v>17</v>
      </c>
      <c r="K554" s="664">
        <v>1972</v>
      </c>
      <c r="L554" s="664">
        <v>0.65953177257525086</v>
      </c>
      <c r="M554" s="664">
        <v>116</v>
      </c>
      <c r="N554" s="664">
        <v>65</v>
      </c>
      <c r="O554" s="664">
        <v>5247.4500000000007</v>
      </c>
      <c r="P554" s="677">
        <v>1.7550000000000003</v>
      </c>
      <c r="Q554" s="665">
        <v>80.730000000000018</v>
      </c>
    </row>
    <row r="555" spans="1:17" ht="14.4" customHeight="1" x14ac:dyDescent="0.3">
      <c r="A555" s="660" t="s">
        <v>579</v>
      </c>
      <c r="B555" s="661" t="s">
        <v>6259</v>
      </c>
      <c r="C555" s="661" t="s">
        <v>6374</v>
      </c>
      <c r="D555" s="661" t="s">
        <v>6408</v>
      </c>
      <c r="E555" s="661" t="s">
        <v>6409</v>
      </c>
      <c r="F555" s="664">
        <v>0.8</v>
      </c>
      <c r="G555" s="664">
        <v>124.91</v>
      </c>
      <c r="H555" s="664">
        <v>1</v>
      </c>
      <c r="I555" s="664">
        <v>156.13749999999999</v>
      </c>
      <c r="J555" s="664"/>
      <c r="K555" s="664"/>
      <c r="L555" s="664"/>
      <c r="M555" s="664"/>
      <c r="N555" s="664">
        <v>24.2</v>
      </c>
      <c r="O555" s="664">
        <v>6835.59</v>
      </c>
      <c r="P555" s="677">
        <v>54.724121367384519</v>
      </c>
      <c r="Q555" s="665">
        <v>282.46239669421487</v>
      </c>
    </row>
    <row r="556" spans="1:17" ht="14.4" customHeight="1" x14ac:dyDescent="0.3">
      <c r="A556" s="660" t="s">
        <v>579</v>
      </c>
      <c r="B556" s="661" t="s">
        <v>6259</v>
      </c>
      <c r="C556" s="661" t="s">
        <v>6374</v>
      </c>
      <c r="D556" s="661" t="s">
        <v>6410</v>
      </c>
      <c r="E556" s="661" t="s">
        <v>3001</v>
      </c>
      <c r="F556" s="664">
        <v>31.8</v>
      </c>
      <c r="G556" s="664">
        <v>16543.04</v>
      </c>
      <c r="H556" s="664">
        <v>1</v>
      </c>
      <c r="I556" s="664">
        <v>520.2213836477988</v>
      </c>
      <c r="J556" s="664">
        <v>37.799999999999997</v>
      </c>
      <c r="K556" s="664">
        <v>14350.599999999999</v>
      </c>
      <c r="L556" s="664">
        <v>0.86747054954832958</v>
      </c>
      <c r="M556" s="664">
        <v>379.64550264550263</v>
      </c>
      <c r="N556" s="664">
        <v>28.9</v>
      </c>
      <c r="O556" s="664">
        <v>10974.769999999999</v>
      </c>
      <c r="P556" s="677">
        <v>0.66340708841905704</v>
      </c>
      <c r="Q556" s="665">
        <v>379.74982698961935</v>
      </c>
    </row>
    <row r="557" spans="1:17" ht="14.4" customHeight="1" x14ac:dyDescent="0.3">
      <c r="A557" s="660" t="s">
        <v>579</v>
      </c>
      <c r="B557" s="661" t="s">
        <v>6259</v>
      </c>
      <c r="C557" s="661" t="s">
        <v>6374</v>
      </c>
      <c r="D557" s="661" t="s">
        <v>6411</v>
      </c>
      <c r="E557" s="661" t="s">
        <v>6412</v>
      </c>
      <c r="F557" s="664">
        <v>16</v>
      </c>
      <c r="G557" s="664">
        <v>96879.45</v>
      </c>
      <c r="H557" s="664">
        <v>1</v>
      </c>
      <c r="I557" s="664">
        <v>6054.9656249999998</v>
      </c>
      <c r="J557" s="664">
        <v>7</v>
      </c>
      <c r="K557" s="664">
        <v>43804.53</v>
      </c>
      <c r="L557" s="664">
        <v>0.45215502358859389</v>
      </c>
      <c r="M557" s="664">
        <v>6257.79</v>
      </c>
      <c r="N557" s="664">
        <v>3</v>
      </c>
      <c r="O557" s="664">
        <v>18773.37</v>
      </c>
      <c r="P557" s="677">
        <v>0.19378072439511165</v>
      </c>
      <c r="Q557" s="665">
        <v>6257.79</v>
      </c>
    </row>
    <row r="558" spans="1:17" ht="14.4" customHeight="1" x14ac:dyDescent="0.3">
      <c r="A558" s="660" t="s">
        <v>579</v>
      </c>
      <c r="B558" s="661" t="s">
        <v>6259</v>
      </c>
      <c r="C558" s="661" t="s">
        <v>6374</v>
      </c>
      <c r="D558" s="661" t="s">
        <v>6413</v>
      </c>
      <c r="E558" s="661" t="s">
        <v>6414</v>
      </c>
      <c r="F558" s="664">
        <v>20</v>
      </c>
      <c r="G558" s="664">
        <v>1236.5999999999999</v>
      </c>
      <c r="H558" s="664">
        <v>1</v>
      </c>
      <c r="I558" s="664">
        <v>61.83</v>
      </c>
      <c r="J558" s="664">
        <v>1</v>
      </c>
      <c r="K558" s="664">
        <v>62.71</v>
      </c>
      <c r="L558" s="664">
        <v>5.0711628659226918E-2</v>
      </c>
      <c r="M558" s="664">
        <v>62.71</v>
      </c>
      <c r="N558" s="664"/>
      <c r="O558" s="664"/>
      <c r="P558" s="677"/>
      <c r="Q558" s="665"/>
    </row>
    <row r="559" spans="1:17" ht="14.4" customHeight="1" x14ac:dyDescent="0.3">
      <c r="A559" s="660" t="s">
        <v>579</v>
      </c>
      <c r="B559" s="661" t="s">
        <v>6259</v>
      </c>
      <c r="C559" s="661" t="s">
        <v>6374</v>
      </c>
      <c r="D559" s="661" t="s">
        <v>6415</v>
      </c>
      <c r="E559" s="661" t="s">
        <v>6416</v>
      </c>
      <c r="F559" s="664">
        <v>20</v>
      </c>
      <c r="G559" s="664">
        <v>1613.6</v>
      </c>
      <c r="H559" s="664">
        <v>1</v>
      </c>
      <c r="I559" s="664">
        <v>80.679999999999993</v>
      </c>
      <c r="J559" s="664">
        <v>130</v>
      </c>
      <c r="K559" s="664">
        <v>15119.130000000001</v>
      </c>
      <c r="L559" s="664">
        <v>9.3698128408527523</v>
      </c>
      <c r="M559" s="664">
        <v>116.301</v>
      </c>
      <c r="N559" s="664"/>
      <c r="O559" s="664"/>
      <c r="P559" s="677"/>
      <c r="Q559" s="665"/>
    </row>
    <row r="560" spans="1:17" ht="14.4" customHeight="1" x14ac:dyDescent="0.3">
      <c r="A560" s="660" t="s">
        <v>579</v>
      </c>
      <c r="B560" s="661" t="s">
        <v>6259</v>
      </c>
      <c r="C560" s="661" t="s">
        <v>6374</v>
      </c>
      <c r="D560" s="661" t="s">
        <v>6417</v>
      </c>
      <c r="E560" s="661" t="s">
        <v>3009</v>
      </c>
      <c r="F560" s="664">
        <v>48</v>
      </c>
      <c r="G560" s="664">
        <v>1965.6000000000001</v>
      </c>
      <c r="H560" s="664">
        <v>1</v>
      </c>
      <c r="I560" s="664">
        <v>40.950000000000003</v>
      </c>
      <c r="J560" s="664">
        <v>2</v>
      </c>
      <c r="K560" s="664">
        <v>81.900000000000006</v>
      </c>
      <c r="L560" s="664">
        <v>4.1666666666666664E-2</v>
      </c>
      <c r="M560" s="664">
        <v>40.950000000000003</v>
      </c>
      <c r="N560" s="664">
        <v>15</v>
      </c>
      <c r="O560" s="664">
        <v>614.25</v>
      </c>
      <c r="P560" s="677">
        <v>0.3125</v>
      </c>
      <c r="Q560" s="665">
        <v>40.950000000000003</v>
      </c>
    </row>
    <row r="561" spans="1:17" ht="14.4" customHeight="1" x14ac:dyDescent="0.3">
      <c r="A561" s="660" t="s">
        <v>579</v>
      </c>
      <c r="B561" s="661" t="s">
        <v>6259</v>
      </c>
      <c r="C561" s="661" t="s">
        <v>6374</v>
      </c>
      <c r="D561" s="661" t="s">
        <v>6422</v>
      </c>
      <c r="E561" s="661" t="s">
        <v>6423</v>
      </c>
      <c r="F561" s="664">
        <v>14.5</v>
      </c>
      <c r="G561" s="664">
        <v>68884.010000000009</v>
      </c>
      <c r="H561" s="664">
        <v>1</v>
      </c>
      <c r="I561" s="664">
        <v>4750.6213793103452</v>
      </c>
      <c r="J561" s="664">
        <v>19.100000000000001</v>
      </c>
      <c r="K561" s="664">
        <v>74984.960000000006</v>
      </c>
      <c r="L561" s="664">
        <v>1.0885684500655521</v>
      </c>
      <c r="M561" s="664">
        <v>3925.9141361256543</v>
      </c>
      <c r="N561" s="664">
        <v>6.2</v>
      </c>
      <c r="O561" s="664">
        <v>24340.58</v>
      </c>
      <c r="P561" s="677">
        <v>0.35335602558561846</v>
      </c>
      <c r="Q561" s="665">
        <v>3925.9</v>
      </c>
    </row>
    <row r="562" spans="1:17" ht="14.4" customHeight="1" x14ac:dyDescent="0.3">
      <c r="A562" s="660" t="s">
        <v>579</v>
      </c>
      <c r="B562" s="661" t="s">
        <v>6259</v>
      </c>
      <c r="C562" s="661" t="s">
        <v>6374</v>
      </c>
      <c r="D562" s="661" t="s">
        <v>6426</v>
      </c>
      <c r="E562" s="661" t="s">
        <v>6427</v>
      </c>
      <c r="F562" s="664"/>
      <c r="G562" s="664"/>
      <c r="H562" s="664"/>
      <c r="I562" s="664"/>
      <c r="J562" s="664">
        <v>16</v>
      </c>
      <c r="K562" s="664">
        <v>4328.6400000000003</v>
      </c>
      <c r="L562" s="664"/>
      <c r="M562" s="664">
        <v>270.54000000000002</v>
      </c>
      <c r="N562" s="664"/>
      <c r="O562" s="664"/>
      <c r="P562" s="677"/>
      <c r="Q562" s="665"/>
    </row>
    <row r="563" spans="1:17" ht="14.4" customHeight="1" x14ac:dyDescent="0.3">
      <c r="A563" s="660" t="s">
        <v>579</v>
      </c>
      <c r="B563" s="661" t="s">
        <v>6259</v>
      </c>
      <c r="C563" s="661" t="s">
        <v>6374</v>
      </c>
      <c r="D563" s="661" t="s">
        <v>6428</v>
      </c>
      <c r="E563" s="661" t="s">
        <v>2086</v>
      </c>
      <c r="F563" s="664">
        <v>4</v>
      </c>
      <c r="G563" s="664">
        <v>458.32</v>
      </c>
      <c r="H563" s="664">
        <v>1</v>
      </c>
      <c r="I563" s="664">
        <v>114.58</v>
      </c>
      <c r="J563" s="664">
        <v>29</v>
      </c>
      <c r="K563" s="664">
        <v>3322.8199999999997</v>
      </c>
      <c r="L563" s="664">
        <v>7.2499999999999991</v>
      </c>
      <c r="M563" s="664">
        <v>114.57999999999998</v>
      </c>
      <c r="N563" s="664">
        <v>12</v>
      </c>
      <c r="O563" s="664">
        <v>1374.96</v>
      </c>
      <c r="P563" s="677">
        <v>3</v>
      </c>
      <c r="Q563" s="665">
        <v>114.58</v>
      </c>
    </row>
    <row r="564" spans="1:17" ht="14.4" customHeight="1" x14ac:dyDescent="0.3">
      <c r="A564" s="660" t="s">
        <v>579</v>
      </c>
      <c r="B564" s="661" t="s">
        <v>6259</v>
      </c>
      <c r="C564" s="661" t="s">
        <v>6374</v>
      </c>
      <c r="D564" s="661" t="s">
        <v>6429</v>
      </c>
      <c r="E564" s="661" t="s">
        <v>6430</v>
      </c>
      <c r="F564" s="664">
        <v>18</v>
      </c>
      <c r="G564" s="664">
        <v>4124.88</v>
      </c>
      <c r="H564" s="664">
        <v>1</v>
      </c>
      <c r="I564" s="664">
        <v>229.16</v>
      </c>
      <c r="J564" s="664">
        <v>146.5</v>
      </c>
      <c r="K564" s="664">
        <v>33571.939999999995</v>
      </c>
      <c r="L564" s="664">
        <v>8.1388888888888875</v>
      </c>
      <c r="M564" s="664">
        <v>229.15999999999997</v>
      </c>
      <c r="N564" s="664">
        <v>7</v>
      </c>
      <c r="O564" s="664">
        <v>1604.12</v>
      </c>
      <c r="P564" s="677">
        <v>0.38888888888888884</v>
      </c>
      <c r="Q564" s="665">
        <v>229.16</v>
      </c>
    </row>
    <row r="565" spans="1:17" ht="14.4" customHeight="1" x14ac:dyDescent="0.3">
      <c r="A565" s="660" t="s">
        <v>579</v>
      </c>
      <c r="B565" s="661" t="s">
        <v>6259</v>
      </c>
      <c r="C565" s="661" t="s">
        <v>6374</v>
      </c>
      <c r="D565" s="661" t="s">
        <v>6431</v>
      </c>
      <c r="E565" s="661" t="s">
        <v>6432</v>
      </c>
      <c r="F565" s="664">
        <v>3</v>
      </c>
      <c r="G565" s="664">
        <v>10515.3</v>
      </c>
      <c r="H565" s="664">
        <v>1</v>
      </c>
      <c r="I565" s="664">
        <v>3505.1</v>
      </c>
      <c r="J565" s="664"/>
      <c r="K565" s="664"/>
      <c r="L565" s="664"/>
      <c r="M565" s="664"/>
      <c r="N565" s="664">
        <v>3</v>
      </c>
      <c r="O565" s="664">
        <v>11033.44</v>
      </c>
      <c r="P565" s="677">
        <v>1.0492748661474234</v>
      </c>
      <c r="Q565" s="665">
        <v>3677.8133333333335</v>
      </c>
    </row>
    <row r="566" spans="1:17" ht="14.4" customHeight="1" x14ac:dyDescent="0.3">
      <c r="A566" s="660" t="s">
        <v>579</v>
      </c>
      <c r="B566" s="661" t="s">
        <v>6259</v>
      </c>
      <c r="C566" s="661" t="s">
        <v>6374</v>
      </c>
      <c r="D566" s="661" t="s">
        <v>6433</v>
      </c>
      <c r="E566" s="661" t="s">
        <v>6434</v>
      </c>
      <c r="F566" s="664">
        <v>3.3</v>
      </c>
      <c r="G566" s="664">
        <v>1648.12</v>
      </c>
      <c r="H566" s="664">
        <v>1</v>
      </c>
      <c r="I566" s="664">
        <v>499.43030303030304</v>
      </c>
      <c r="J566" s="664"/>
      <c r="K566" s="664"/>
      <c r="L566" s="664"/>
      <c r="M566" s="664"/>
      <c r="N566" s="664">
        <v>18.399999999999999</v>
      </c>
      <c r="O566" s="664">
        <v>3992.96</v>
      </c>
      <c r="P566" s="677">
        <v>2.4227362085285056</v>
      </c>
      <c r="Q566" s="665">
        <v>217.00869565217394</v>
      </c>
    </row>
    <row r="567" spans="1:17" ht="14.4" customHeight="1" x14ac:dyDescent="0.3">
      <c r="A567" s="660" t="s">
        <v>579</v>
      </c>
      <c r="B567" s="661" t="s">
        <v>6259</v>
      </c>
      <c r="C567" s="661" t="s">
        <v>6374</v>
      </c>
      <c r="D567" s="661" t="s">
        <v>6435</v>
      </c>
      <c r="E567" s="661" t="s">
        <v>6436</v>
      </c>
      <c r="F567" s="664">
        <v>4</v>
      </c>
      <c r="G567" s="664">
        <v>293.56</v>
      </c>
      <c r="H567" s="664">
        <v>1</v>
      </c>
      <c r="I567" s="664">
        <v>73.39</v>
      </c>
      <c r="J567" s="664">
        <v>10</v>
      </c>
      <c r="K567" s="664">
        <v>740.4</v>
      </c>
      <c r="L567" s="664">
        <v>2.5221419811963481</v>
      </c>
      <c r="M567" s="664">
        <v>74.039999999999992</v>
      </c>
      <c r="N567" s="664"/>
      <c r="O567" s="664"/>
      <c r="P567" s="677"/>
      <c r="Q567" s="665"/>
    </row>
    <row r="568" spans="1:17" ht="14.4" customHeight="1" x14ac:dyDescent="0.3">
      <c r="A568" s="660" t="s">
        <v>579</v>
      </c>
      <c r="B568" s="661" t="s">
        <v>6259</v>
      </c>
      <c r="C568" s="661" t="s">
        <v>6374</v>
      </c>
      <c r="D568" s="661" t="s">
        <v>6999</v>
      </c>
      <c r="E568" s="661" t="s">
        <v>7000</v>
      </c>
      <c r="F568" s="664">
        <v>1.2</v>
      </c>
      <c r="G568" s="664">
        <v>91.81</v>
      </c>
      <c r="H568" s="664">
        <v>1</v>
      </c>
      <c r="I568" s="664">
        <v>76.50833333333334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579</v>
      </c>
      <c r="B569" s="661" t="s">
        <v>6259</v>
      </c>
      <c r="C569" s="661" t="s">
        <v>6374</v>
      </c>
      <c r="D569" s="661" t="s">
        <v>6437</v>
      </c>
      <c r="E569" s="661" t="s">
        <v>1994</v>
      </c>
      <c r="F569" s="664">
        <v>14.200000000000001</v>
      </c>
      <c r="G569" s="664">
        <v>1296.5600000000002</v>
      </c>
      <c r="H569" s="664">
        <v>1</v>
      </c>
      <c r="I569" s="664">
        <v>91.307042253521132</v>
      </c>
      <c r="J569" s="664">
        <v>12</v>
      </c>
      <c r="K569" s="664">
        <v>1158.4000000000001</v>
      </c>
      <c r="L569" s="664">
        <v>0.89344110569506996</v>
      </c>
      <c r="M569" s="664">
        <v>96.533333333333346</v>
      </c>
      <c r="N569" s="664">
        <v>16.600000000000001</v>
      </c>
      <c r="O569" s="664">
        <v>1609.5</v>
      </c>
      <c r="P569" s="677">
        <v>1.241361757265379</v>
      </c>
      <c r="Q569" s="665">
        <v>96.9578313253012</v>
      </c>
    </row>
    <row r="570" spans="1:17" ht="14.4" customHeight="1" x14ac:dyDescent="0.3">
      <c r="A570" s="660" t="s">
        <v>579</v>
      </c>
      <c r="B570" s="661" t="s">
        <v>6259</v>
      </c>
      <c r="C570" s="661" t="s">
        <v>6374</v>
      </c>
      <c r="D570" s="661" t="s">
        <v>7001</v>
      </c>
      <c r="E570" s="661" t="s">
        <v>7002</v>
      </c>
      <c r="F570" s="664">
        <v>59</v>
      </c>
      <c r="G570" s="664">
        <v>3700.62</v>
      </c>
      <c r="H570" s="664">
        <v>1</v>
      </c>
      <c r="I570" s="664">
        <v>62.72237288135593</v>
      </c>
      <c r="J570" s="664">
        <v>2</v>
      </c>
      <c r="K570" s="664">
        <v>128</v>
      </c>
      <c r="L570" s="664">
        <v>3.4588798633742458E-2</v>
      </c>
      <c r="M570" s="664">
        <v>64</v>
      </c>
      <c r="N570" s="664"/>
      <c r="O570" s="664"/>
      <c r="P570" s="677"/>
      <c r="Q570" s="665"/>
    </row>
    <row r="571" spans="1:17" ht="14.4" customHeight="1" x14ac:dyDescent="0.3">
      <c r="A571" s="660" t="s">
        <v>579</v>
      </c>
      <c r="B571" s="661" t="s">
        <v>6259</v>
      </c>
      <c r="C571" s="661" t="s">
        <v>6374</v>
      </c>
      <c r="D571" s="661" t="s">
        <v>6438</v>
      </c>
      <c r="E571" s="661" t="s">
        <v>6153</v>
      </c>
      <c r="F571" s="664">
        <v>8</v>
      </c>
      <c r="G571" s="664">
        <v>5398</v>
      </c>
      <c r="H571" s="664">
        <v>1</v>
      </c>
      <c r="I571" s="664">
        <v>674.75</v>
      </c>
      <c r="J571" s="664"/>
      <c r="K571" s="664"/>
      <c r="L571" s="664"/>
      <c r="M571" s="664"/>
      <c r="N571" s="664"/>
      <c r="O571" s="664"/>
      <c r="P571" s="677"/>
      <c r="Q571" s="665"/>
    </row>
    <row r="572" spans="1:17" ht="14.4" customHeight="1" x14ac:dyDescent="0.3">
      <c r="A572" s="660" t="s">
        <v>579</v>
      </c>
      <c r="B572" s="661" t="s">
        <v>6259</v>
      </c>
      <c r="C572" s="661" t="s">
        <v>6374</v>
      </c>
      <c r="D572" s="661" t="s">
        <v>6438</v>
      </c>
      <c r="E572" s="661" t="s">
        <v>2133</v>
      </c>
      <c r="F572" s="664">
        <v>1.6600000000000001</v>
      </c>
      <c r="G572" s="664">
        <v>1041.68</v>
      </c>
      <c r="H572" s="664">
        <v>1</v>
      </c>
      <c r="I572" s="664">
        <v>627.51807228915663</v>
      </c>
      <c r="J572" s="664"/>
      <c r="K572" s="664"/>
      <c r="L572" s="664"/>
      <c r="M572" s="664"/>
      <c r="N572" s="664"/>
      <c r="O572" s="664"/>
      <c r="P572" s="677"/>
      <c r="Q572" s="665"/>
    </row>
    <row r="573" spans="1:17" ht="14.4" customHeight="1" x14ac:dyDescent="0.3">
      <c r="A573" s="660" t="s">
        <v>579</v>
      </c>
      <c r="B573" s="661" t="s">
        <v>6259</v>
      </c>
      <c r="C573" s="661" t="s">
        <v>6374</v>
      </c>
      <c r="D573" s="661" t="s">
        <v>6439</v>
      </c>
      <c r="E573" s="661" t="s">
        <v>6440</v>
      </c>
      <c r="F573" s="664">
        <v>202</v>
      </c>
      <c r="G573" s="664">
        <v>281914.39</v>
      </c>
      <c r="H573" s="664">
        <v>1</v>
      </c>
      <c r="I573" s="664">
        <v>1395.6157920792079</v>
      </c>
      <c r="J573" s="664">
        <v>221</v>
      </c>
      <c r="K573" s="664">
        <v>297439.48</v>
      </c>
      <c r="L573" s="664">
        <v>1.0550702289443259</v>
      </c>
      <c r="M573" s="664">
        <v>1345.8799999999999</v>
      </c>
      <c r="N573" s="664">
        <v>162</v>
      </c>
      <c r="O573" s="664">
        <v>218032.56000000003</v>
      </c>
      <c r="P573" s="677">
        <v>0.77339989633022999</v>
      </c>
      <c r="Q573" s="665">
        <v>1345.88</v>
      </c>
    </row>
    <row r="574" spans="1:17" ht="14.4" customHeight="1" x14ac:dyDescent="0.3">
      <c r="A574" s="660" t="s">
        <v>579</v>
      </c>
      <c r="B574" s="661" t="s">
        <v>6259</v>
      </c>
      <c r="C574" s="661" t="s">
        <v>6374</v>
      </c>
      <c r="D574" s="661" t="s">
        <v>7003</v>
      </c>
      <c r="E574" s="661" t="s">
        <v>7004</v>
      </c>
      <c r="F574" s="664"/>
      <c r="G574" s="664"/>
      <c r="H574" s="664"/>
      <c r="I574" s="664"/>
      <c r="J574" s="664">
        <v>0.4</v>
      </c>
      <c r="K574" s="664">
        <v>190</v>
      </c>
      <c r="L574" s="664"/>
      <c r="M574" s="664">
        <v>475</v>
      </c>
      <c r="N574" s="664"/>
      <c r="O574" s="664"/>
      <c r="P574" s="677"/>
      <c r="Q574" s="665"/>
    </row>
    <row r="575" spans="1:17" ht="14.4" customHeight="1" x14ac:dyDescent="0.3">
      <c r="A575" s="660" t="s">
        <v>579</v>
      </c>
      <c r="B575" s="661" t="s">
        <v>6259</v>
      </c>
      <c r="C575" s="661" t="s">
        <v>6374</v>
      </c>
      <c r="D575" s="661" t="s">
        <v>7005</v>
      </c>
      <c r="E575" s="661" t="s">
        <v>7006</v>
      </c>
      <c r="F575" s="664">
        <v>0.25</v>
      </c>
      <c r="G575" s="664">
        <v>4021.47</v>
      </c>
      <c r="H575" s="664">
        <v>1</v>
      </c>
      <c r="I575" s="664">
        <v>16085.88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579</v>
      </c>
      <c r="B576" s="661" t="s">
        <v>6259</v>
      </c>
      <c r="C576" s="661" t="s">
        <v>6374</v>
      </c>
      <c r="D576" s="661" t="s">
        <v>7007</v>
      </c>
      <c r="E576" s="661" t="s">
        <v>2045</v>
      </c>
      <c r="F576" s="664">
        <v>1</v>
      </c>
      <c r="G576" s="664">
        <v>1149.96</v>
      </c>
      <c r="H576" s="664">
        <v>1</v>
      </c>
      <c r="I576" s="664">
        <v>1149.96</v>
      </c>
      <c r="J576" s="664"/>
      <c r="K576" s="664"/>
      <c r="L576" s="664"/>
      <c r="M576" s="664"/>
      <c r="N576" s="664"/>
      <c r="O576" s="664"/>
      <c r="P576" s="677"/>
      <c r="Q576" s="665"/>
    </row>
    <row r="577" spans="1:17" ht="14.4" customHeight="1" x14ac:dyDescent="0.3">
      <c r="A577" s="660" t="s">
        <v>579</v>
      </c>
      <c r="B577" s="661" t="s">
        <v>6259</v>
      </c>
      <c r="C577" s="661" t="s">
        <v>6374</v>
      </c>
      <c r="D577" s="661" t="s">
        <v>7008</v>
      </c>
      <c r="E577" s="661" t="s">
        <v>7009</v>
      </c>
      <c r="F577" s="664"/>
      <c r="G577" s="664"/>
      <c r="H577" s="664"/>
      <c r="I577" s="664"/>
      <c r="J577" s="664"/>
      <c r="K577" s="664"/>
      <c r="L577" s="664"/>
      <c r="M577" s="664"/>
      <c r="N577" s="664">
        <v>39</v>
      </c>
      <c r="O577" s="664">
        <v>5360.94</v>
      </c>
      <c r="P577" s="677"/>
      <c r="Q577" s="665">
        <v>137.45999999999998</v>
      </c>
    </row>
    <row r="578" spans="1:17" ht="14.4" customHeight="1" x14ac:dyDescent="0.3">
      <c r="A578" s="660" t="s">
        <v>579</v>
      </c>
      <c r="B578" s="661" t="s">
        <v>6259</v>
      </c>
      <c r="C578" s="661" t="s">
        <v>6374</v>
      </c>
      <c r="D578" s="661" t="s">
        <v>6441</v>
      </c>
      <c r="E578" s="661" t="s">
        <v>2060</v>
      </c>
      <c r="F578" s="664"/>
      <c r="G578" s="664"/>
      <c r="H578" s="664"/>
      <c r="I578" s="664"/>
      <c r="J578" s="664">
        <v>6.8</v>
      </c>
      <c r="K578" s="664">
        <v>14678.63</v>
      </c>
      <c r="L578" s="664"/>
      <c r="M578" s="664">
        <v>2158.6220588235292</v>
      </c>
      <c r="N578" s="664"/>
      <c r="O578" s="664"/>
      <c r="P578" s="677"/>
      <c r="Q578" s="665"/>
    </row>
    <row r="579" spans="1:17" ht="14.4" customHeight="1" x14ac:dyDescent="0.3">
      <c r="A579" s="660" t="s">
        <v>579</v>
      </c>
      <c r="B579" s="661" t="s">
        <v>6259</v>
      </c>
      <c r="C579" s="661" t="s">
        <v>6374</v>
      </c>
      <c r="D579" s="661" t="s">
        <v>7010</v>
      </c>
      <c r="E579" s="661" t="s">
        <v>7011</v>
      </c>
      <c r="F579" s="664"/>
      <c r="G579" s="664"/>
      <c r="H579" s="664"/>
      <c r="I579" s="664"/>
      <c r="J579" s="664">
        <v>0.9</v>
      </c>
      <c r="K579" s="664">
        <v>555.59</v>
      </c>
      <c r="L579" s="664"/>
      <c r="M579" s="664">
        <v>617.32222222222219</v>
      </c>
      <c r="N579" s="664"/>
      <c r="O579" s="664"/>
      <c r="P579" s="677"/>
      <c r="Q579" s="665"/>
    </row>
    <row r="580" spans="1:17" ht="14.4" customHeight="1" x14ac:dyDescent="0.3">
      <c r="A580" s="660" t="s">
        <v>579</v>
      </c>
      <c r="B580" s="661" t="s">
        <v>6259</v>
      </c>
      <c r="C580" s="661" t="s">
        <v>6374</v>
      </c>
      <c r="D580" s="661" t="s">
        <v>6443</v>
      </c>
      <c r="E580" s="661" t="s">
        <v>2716</v>
      </c>
      <c r="F580" s="664"/>
      <c r="G580" s="664"/>
      <c r="H580" s="664"/>
      <c r="I580" s="664"/>
      <c r="J580" s="664">
        <v>81.2</v>
      </c>
      <c r="K580" s="664">
        <v>22270.720000000001</v>
      </c>
      <c r="L580" s="664"/>
      <c r="M580" s="664">
        <v>274.26995073891624</v>
      </c>
      <c r="N580" s="664">
        <v>116</v>
      </c>
      <c r="O580" s="664">
        <v>11216.04</v>
      </c>
      <c r="P580" s="677"/>
      <c r="Q580" s="665">
        <v>96.690000000000012</v>
      </c>
    </row>
    <row r="581" spans="1:17" ht="14.4" customHeight="1" x14ac:dyDescent="0.3">
      <c r="A581" s="660" t="s">
        <v>579</v>
      </c>
      <c r="B581" s="661" t="s">
        <v>6259</v>
      </c>
      <c r="C581" s="661" t="s">
        <v>6374</v>
      </c>
      <c r="D581" s="661" t="s">
        <v>6446</v>
      </c>
      <c r="E581" s="661" t="s">
        <v>6389</v>
      </c>
      <c r="F581" s="664"/>
      <c r="G581" s="664"/>
      <c r="H581" s="664"/>
      <c r="I581" s="664"/>
      <c r="J581" s="664">
        <v>16.899999999999999</v>
      </c>
      <c r="K581" s="664">
        <v>36481.049999999996</v>
      </c>
      <c r="L581" s="664"/>
      <c r="M581" s="664">
        <v>2158.6420118343194</v>
      </c>
      <c r="N581" s="664"/>
      <c r="O581" s="664"/>
      <c r="P581" s="677"/>
      <c r="Q581" s="665"/>
    </row>
    <row r="582" spans="1:17" ht="14.4" customHeight="1" x14ac:dyDescent="0.3">
      <c r="A582" s="660" t="s">
        <v>579</v>
      </c>
      <c r="B582" s="661" t="s">
        <v>6259</v>
      </c>
      <c r="C582" s="661" t="s">
        <v>6374</v>
      </c>
      <c r="D582" s="661" t="s">
        <v>6447</v>
      </c>
      <c r="E582" s="661" t="s">
        <v>6448</v>
      </c>
      <c r="F582" s="664">
        <v>6</v>
      </c>
      <c r="G582" s="664">
        <v>687.48</v>
      </c>
      <c r="H582" s="664">
        <v>1</v>
      </c>
      <c r="I582" s="664">
        <v>114.58</v>
      </c>
      <c r="J582" s="664"/>
      <c r="K582" s="664"/>
      <c r="L582" s="664"/>
      <c r="M582" s="664"/>
      <c r="N582" s="664"/>
      <c r="O582" s="664"/>
      <c r="P582" s="677"/>
      <c r="Q582" s="665"/>
    </row>
    <row r="583" spans="1:17" ht="14.4" customHeight="1" x14ac:dyDescent="0.3">
      <c r="A583" s="660" t="s">
        <v>579</v>
      </c>
      <c r="B583" s="661" t="s">
        <v>6259</v>
      </c>
      <c r="C583" s="661" t="s">
        <v>6374</v>
      </c>
      <c r="D583" s="661" t="s">
        <v>7012</v>
      </c>
      <c r="E583" s="661" t="s">
        <v>7013</v>
      </c>
      <c r="F583" s="664">
        <v>2</v>
      </c>
      <c r="G583" s="664">
        <v>458.32</v>
      </c>
      <c r="H583" s="664">
        <v>1</v>
      </c>
      <c r="I583" s="664">
        <v>229.16</v>
      </c>
      <c r="J583" s="664"/>
      <c r="K583" s="664"/>
      <c r="L583" s="664"/>
      <c r="M583" s="664"/>
      <c r="N583" s="664">
        <v>12</v>
      </c>
      <c r="O583" s="664">
        <v>2749.92</v>
      </c>
      <c r="P583" s="677">
        <v>6</v>
      </c>
      <c r="Q583" s="665">
        <v>229.16</v>
      </c>
    </row>
    <row r="584" spans="1:17" ht="14.4" customHeight="1" x14ac:dyDescent="0.3">
      <c r="A584" s="660" t="s">
        <v>579</v>
      </c>
      <c r="B584" s="661" t="s">
        <v>6259</v>
      </c>
      <c r="C584" s="661" t="s">
        <v>6374</v>
      </c>
      <c r="D584" s="661" t="s">
        <v>7014</v>
      </c>
      <c r="E584" s="661" t="s">
        <v>7015</v>
      </c>
      <c r="F584" s="664"/>
      <c r="G584" s="664"/>
      <c r="H584" s="664"/>
      <c r="I584" s="664"/>
      <c r="J584" s="664">
        <v>0.60000000000000009</v>
      </c>
      <c r="K584" s="664">
        <v>344.98</v>
      </c>
      <c r="L584" s="664"/>
      <c r="M584" s="664">
        <v>574.96666666666658</v>
      </c>
      <c r="N584" s="664">
        <v>2.8</v>
      </c>
      <c r="O584" s="664">
        <v>1130.1400000000001</v>
      </c>
      <c r="P584" s="677"/>
      <c r="Q584" s="665">
        <v>403.62142857142862</v>
      </c>
    </row>
    <row r="585" spans="1:17" ht="14.4" customHeight="1" x14ac:dyDescent="0.3">
      <c r="A585" s="660" t="s">
        <v>579</v>
      </c>
      <c r="B585" s="661" t="s">
        <v>6259</v>
      </c>
      <c r="C585" s="661" t="s">
        <v>6374</v>
      </c>
      <c r="D585" s="661" t="s">
        <v>6449</v>
      </c>
      <c r="E585" s="661" t="s">
        <v>2045</v>
      </c>
      <c r="F585" s="664"/>
      <c r="G585" s="664"/>
      <c r="H585" s="664"/>
      <c r="I585" s="664"/>
      <c r="J585" s="664">
        <v>5</v>
      </c>
      <c r="K585" s="664">
        <v>5749.78</v>
      </c>
      <c r="L585" s="664"/>
      <c r="M585" s="664">
        <v>1149.9559999999999</v>
      </c>
      <c r="N585" s="664">
        <v>0.8</v>
      </c>
      <c r="O585" s="664">
        <v>645.80999999999995</v>
      </c>
      <c r="P585" s="677"/>
      <c r="Q585" s="665">
        <v>807.26249999999993</v>
      </c>
    </row>
    <row r="586" spans="1:17" ht="14.4" customHeight="1" x14ac:dyDescent="0.3">
      <c r="A586" s="660" t="s">
        <v>579</v>
      </c>
      <c r="B586" s="661" t="s">
        <v>6259</v>
      </c>
      <c r="C586" s="661" t="s">
        <v>6374</v>
      </c>
      <c r="D586" s="661" t="s">
        <v>6450</v>
      </c>
      <c r="E586" s="661" t="s">
        <v>6451</v>
      </c>
      <c r="F586" s="664"/>
      <c r="G586" s="664"/>
      <c r="H586" s="664"/>
      <c r="I586" s="664"/>
      <c r="J586" s="664">
        <v>2.7</v>
      </c>
      <c r="K586" s="664">
        <v>1693.17</v>
      </c>
      <c r="L586" s="664"/>
      <c r="M586" s="664">
        <v>627.1</v>
      </c>
      <c r="N586" s="664"/>
      <c r="O586" s="664"/>
      <c r="P586" s="677"/>
      <c r="Q586" s="665"/>
    </row>
    <row r="587" spans="1:17" ht="14.4" customHeight="1" x14ac:dyDescent="0.3">
      <c r="A587" s="660" t="s">
        <v>579</v>
      </c>
      <c r="B587" s="661" t="s">
        <v>6259</v>
      </c>
      <c r="C587" s="661" t="s">
        <v>6374</v>
      </c>
      <c r="D587" s="661" t="s">
        <v>6452</v>
      </c>
      <c r="E587" s="661" t="s">
        <v>6453</v>
      </c>
      <c r="F587" s="664"/>
      <c r="G587" s="664"/>
      <c r="H587" s="664"/>
      <c r="I587" s="664"/>
      <c r="J587" s="664">
        <v>2.6</v>
      </c>
      <c r="K587" s="664">
        <v>2949.9</v>
      </c>
      <c r="L587" s="664"/>
      <c r="M587" s="664">
        <v>1134.5769230769231</v>
      </c>
      <c r="N587" s="664"/>
      <c r="O587" s="664"/>
      <c r="P587" s="677"/>
      <c r="Q587" s="665"/>
    </row>
    <row r="588" spans="1:17" ht="14.4" customHeight="1" x14ac:dyDescent="0.3">
      <c r="A588" s="660" t="s">
        <v>579</v>
      </c>
      <c r="B588" s="661" t="s">
        <v>6259</v>
      </c>
      <c r="C588" s="661" t="s">
        <v>6374</v>
      </c>
      <c r="D588" s="661" t="s">
        <v>6454</v>
      </c>
      <c r="E588" s="661" t="s">
        <v>6455</v>
      </c>
      <c r="F588" s="664">
        <v>2.42</v>
      </c>
      <c r="G588" s="664">
        <v>8779.86</v>
      </c>
      <c r="H588" s="664">
        <v>1</v>
      </c>
      <c r="I588" s="664">
        <v>3628.0413223140499</v>
      </c>
      <c r="J588" s="664">
        <v>11.360000000000001</v>
      </c>
      <c r="K588" s="664">
        <v>41214.74</v>
      </c>
      <c r="L588" s="664">
        <v>4.6942365823600829</v>
      </c>
      <c r="M588" s="664">
        <v>3628.0580985915485</v>
      </c>
      <c r="N588" s="664">
        <v>22.5</v>
      </c>
      <c r="O588" s="664">
        <v>81630.86</v>
      </c>
      <c r="P588" s="677">
        <v>9.2975127166036806</v>
      </c>
      <c r="Q588" s="665">
        <v>3628.0382222222224</v>
      </c>
    </row>
    <row r="589" spans="1:17" ht="14.4" customHeight="1" x14ac:dyDescent="0.3">
      <c r="A589" s="660" t="s">
        <v>579</v>
      </c>
      <c r="B589" s="661" t="s">
        <v>6259</v>
      </c>
      <c r="C589" s="661" t="s">
        <v>6374</v>
      </c>
      <c r="D589" s="661" t="s">
        <v>7016</v>
      </c>
      <c r="E589" s="661" t="s">
        <v>7017</v>
      </c>
      <c r="F589" s="664"/>
      <c r="G589" s="664"/>
      <c r="H589" s="664"/>
      <c r="I589" s="664"/>
      <c r="J589" s="664"/>
      <c r="K589" s="664"/>
      <c r="L589" s="664"/>
      <c r="M589" s="664"/>
      <c r="N589" s="664">
        <v>0.6</v>
      </c>
      <c r="O589" s="664">
        <v>285</v>
      </c>
      <c r="P589" s="677"/>
      <c r="Q589" s="665">
        <v>475</v>
      </c>
    </row>
    <row r="590" spans="1:17" ht="14.4" customHeight="1" x14ac:dyDescent="0.3">
      <c r="A590" s="660" t="s">
        <v>579</v>
      </c>
      <c r="B590" s="661" t="s">
        <v>6259</v>
      </c>
      <c r="C590" s="661" t="s">
        <v>6374</v>
      </c>
      <c r="D590" s="661" t="s">
        <v>7018</v>
      </c>
      <c r="E590" s="661" t="s">
        <v>7019</v>
      </c>
      <c r="F590" s="664"/>
      <c r="G590" s="664"/>
      <c r="H590" s="664"/>
      <c r="I590" s="664"/>
      <c r="J590" s="664">
        <v>6</v>
      </c>
      <c r="K590" s="664">
        <v>1374.96</v>
      </c>
      <c r="L590" s="664"/>
      <c r="M590" s="664">
        <v>229.16</v>
      </c>
      <c r="N590" s="664"/>
      <c r="O590" s="664"/>
      <c r="P590" s="677"/>
      <c r="Q590" s="665"/>
    </row>
    <row r="591" spans="1:17" ht="14.4" customHeight="1" x14ac:dyDescent="0.3">
      <c r="A591" s="660" t="s">
        <v>579</v>
      </c>
      <c r="B591" s="661" t="s">
        <v>6259</v>
      </c>
      <c r="C591" s="661" t="s">
        <v>6374</v>
      </c>
      <c r="D591" s="661" t="s">
        <v>7020</v>
      </c>
      <c r="E591" s="661" t="s">
        <v>6153</v>
      </c>
      <c r="F591" s="664">
        <v>3.2</v>
      </c>
      <c r="G591" s="664">
        <v>1839.91</v>
      </c>
      <c r="H591" s="664">
        <v>1</v>
      </c>
      <c r="I591" s="664">
        <v>574.97187499999995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579</v>
      </c>
      <c r="B592" s="661" t="s">
        <v>6259</v>
      </c>
      <c r="C592" s="661" t="s">
        <v>6374</v>
      </c>
      <c r="D592" s="661" t="s">
        <v>2748</v>
      </c>
      <c r="E592" s="661" t="s">
        <v>6456</v>
      </c>
      <c r="F592" s="664"/>
      <c r="G592" s="664"/>
      <c r="H592" s="664"/>
      <c r="I592" s="664"/>
      <c r="J592" s="664"/>
      <c r="K592" s="664"/>
      <c r="L592" s="664"/>
      <c r="M592" s="664"/>
      <c r="N592" s="664">
        <v>1</v>
      </c>
      <c r="O592" s="664">
        <v>3503.39</v>
      </c>
      <c r="P592" s="677"/>
      <c r="Q592" s="665">
        <v>3503.39</v>
      </c>
    </row>
    <row r="593" spans="1:17" ht="14.4" customHeight="1" x14ac:dyDescent="0.3">
      <c r="A593" s="660" t="s">
        <v>579</v>
      </c>
      <c r="B593" s="661" t="s">
        <v>6259</v>
      </c>
      <c r="C593" s="661" t="s">
        <v>6374</v>
      </c>
      <c r="D593" s="661" t="s">
        <v>7021</v>
      </c>
      <c r="E593" s="661" t="s">
        <v>7017</v>
      </c>
      <c r="F593" s="664"/>
      <c r="G593" s="664"/>
      <c r="H593" s="664"/>
      <c r="I593" s="664"/>
      <c r="J593" s="664"/>
      <c r="K593" s="664"/>
      <c r="L593" s="664"/>
      <c r="M593" s="664"/>
      <c r="N593" s="664">
        <v>1.2</v>
      </c>
      <c r="O593" s="664">
        <v>1140</v>
      </c>
      <c r="P593" s="677"/>
      <c r="Q593" s="665">
        <v>950</v>
      </c>
    </row>
    <row r="594" spans="1:17" ht="14.4" customHeight="1" x14ac:dyDescent="0.3">
      <c r="A594" s="660" t="s">
        <v>579</v>
      </c>
      <c r="B594" s="661" t="s">
        <v>6259</v>
      </c>
      <c r="C594" s="661" t="s">
        <v>6374</v>
      </c>
      <c r="D594" s="661" t="s">
        <v>7022</v>
      </c>
      <c r="E594" s="661" t="s">
        <v>7023</v>
      </c>
      <c r="F594" s="664"/>
      <c r="G594" s="664"/>
      <c r="H594" s="664"/>
      <c r="I594" s="664"/>
      <c r="J594" s="664">
        <v>6</v>
      </c>
      <c r="K594" s="664">
        <v>104088.78</v>
      </c>
      <c r="L594" s="664"/>
      <c r="M594" s="664">
        <v>17348.13</v>
      </c>
      <c r="N594" s="664"/>
      <c r="O594" s="664"/>
      <c r="P594" s="677"/>
      <c r="Q594" s="665"/>
    </row>
    <row r="595" spans="1:17" ht="14.4" customHeight="1" x14ac:dyDescent="0.3">
      <c r="A595" s="660" t="s">
        <v>579</v>
      </c>
      <c r="B595" s="661" t="s">
        <v>6259</v>
      </c>
      <c r="C595" s="661" t="s">
        <v>6374</v>
      </c>
      <c r="D595" s="661" t="s">
        <v>7024</v>
      </c>
      <c r="E595" s="661" t="s">
        <v>2709</v>
      </c>
      <c r="F595" s="664"/>
      <c r="G595" s="664"/>
      <c r="H595" s="664"/>
      <c r="I595" s="664"/>
      <c r="J595" s="664"/>
      <c r="K595" s="664"/>
      <c r="L595" s="664"/>
      <c r="M595" s="664"/>
      <c r="N595" s="664">
        <v>5.8</v>
      </c>
      <c r="O595" s="664">
        <v>17036.400000000001</v>
      </c>
      <c r="P595" s="677"/>
      <c r="Q595" s="665">
        <v>2937.3103448275865</v>
      </c>
    </row>
    <row r="596" spans="1:17" ht="14.4" customHeight="1" x14ac:dyDescent="0.3">
      <c r="A596" s="660" t="s">
        <v>579</v>
      </c>
      <c r="B596" s="661" t="s">
        <v>6259</v>
      </c>
      <c r="C596" s="661" t="s">
        <v>6374</v>
      </c>
      <c r="D596" s="661" t="s">
        <v>6459</v>
      </c>
      <c r="E596" s="661" t="s">
        <v>2079</v>
      </c>
      <c r="F596" s="664"/>
      <c r="G596" s="664"/>
      <c r="H596" s="664"/>
      <c r="I596" s="664"/>
      <c r="J596" s="664"/>
      <c r="K596" s="664"/>
      <c r="L596" s="664"/>
      <c r="M596" s="664"/>
      <c r="N596" s="664">
        <v>2.4</v>
      </c>
      <c r="O596" s="664">
        <v>27570</v>
      </c>
      <c r="P596" s="677"/>
      <c r="Q596" s="665">
        <v>11487.5</v>
      </c>
    </row>
    <row r="597" spans="1:17" ht="14.4" customHeight="1" x14ac:dyDescent="0.3">
      <c r="A597" s="660" t="s">
        <v>579</v>
      </c>
      <c r="B597" s="661" t="s">
        <v>6259</v>
      </c>
      <c r="C597" s="661" t="s">
        <v>6374</v>
      </c>
      <c r="D597" s="661" t="s">
        <v>7025</v>
      </c>
      <c r="E597" s="661" t="s">
        <v>7026</v>
      </c>
      <c r="F597" s="664"/>
      <c r="G597" s="664"/>
      <c r="H597" s="664"/>
      <c r="I597" s="664"/>
      <c r="J597" s="664">
        <v>51</v>
      </c>
      <c r="K597" s="664">
        <v>2422.5</v>
      </c>
      <c r="L597" s="664"/>
      <c r="M597" s="664">
        <v>47.5</v>
      </c>
      <c r="N597" s="664"/>
      <c r="O597" s="664"/>
      <c r="P597" s="677"/>
      <c r="Q597" s="665"/>
    </row>
    <row r="598" spans="1:17" ht="14.4" customHeight="1" x14ac:dyDescent="0.3">
      <c r="A598" s="660" t="s">
        <v>579</v>
      </c>
      <c r="B598" s="661" t="s">
        <v>6259</v>
      </c>
      <c r="C598" s="661" t="s">
        <v>6374</v>
      </c>
      <c r="D598" s="661" t="s">
        <v>6461</v>
      </c>
      <c r="E598" s="661" t="s">
        <v>6462</v>
      </c>
      <c r="F598" s="664"/>
      <c r="G598" s="664"/>
      <c r="H598" s="664"/>
      <c r="I598" s="664"/>
      <c r="J598" s="664">
        <v>3.6</v>
      </c>
      <c r="K598" s="664">
        <v>14133.24</v>
      </c>
      <c r="L598" s="664"/>
      <c r="M598" s="664">
        <v>3925.8999999999996</v>
      </c>
      <c r="N598" s="664">
        <v>0.9</v>
      </c>
      <c r="O598" s="664">
        <v>3533.31</v>
      </c>
      <c r="P598" s="677"/>
      <c r="Q598" s="665">
        <v>3925.8999999999996</v>
      </c>
    </row>
    <row r="599" spans="1:17" ht="14.4" customHeight="1" x14ac:dyDescent="0.3">
      <c r="A599" s="660" t="s">
        <v>579</v>
      </c>
      <c r="B599" s="661" t="s">
        <v>6259</v>
      </c>
      <c r="C599" s="661" t="s">
        <v>6374</v>
      </c>
      <c r="D599" s="661" t="s">
        <v>7027</v>
      </c>
      <c r="E599" s="661" t="s">
        <v>7028</v>
      </c>
      <c r="F599" s="664"/>
      <c r="G599" s="664"/>
      <c r="H599" s="664"/>
      <c r="I599" s="664"/>
      <c r="J599" s="664"/>
      <c r="K599" s="664"/>
      <c r="L599" s="664"/>
      <c r="M599" s="664"/>
      <c r="N599" s="664">
        <v>0.3</v>
      </c>
      <c r="O599" s="664">
        <v>343.72</v>
      </c>
      <c r="P599" s="677"/>
      <c r="Q599" s="665">
        <v>1145.7333333333336</v>
      </c>
    </row>
    <row r="600" spans="1:17" ht="14.4" customHeight="1" x14ac:dyDescent="0.3">
      <c r="A600" s="660" t="s">
        <v>579</v>
      </c>
      <c r="B600" s="661" t="s">
        <v>6259</v>
      </c>
      <c r="C600" s="661" t="s">
        <v>6374</v>
      </c>
      <c r="D600" s="661" t="s">
        <v>7029</v>
      </c>
      <c r="E600" s="661" t="s">
        <v>7030</v>
      </c>
      <c r="F600" s="664"/>
      <c r="G600" s="664"/>
      <c r="H600" s="664"/>
      <c r="I600" s="664"/>
      <c r="J600" s="664"/>
      <c r="K600" s="664"/>
      <c r="L600" s="664"/>
      <c r="M600" s="664"/>
      <c r="N600" s="664">
        <v>0.3</v>
      </c>
      <c r="O600" s="664">
        <v>61.44</v>
      </c>
      <c r="P600" s="677"/>
      <c r="Q600" s="665">
        <v>204.8</v>
      </c>
    </row>
    <row r="601" spans="1:17" ht="14.4" customHeight="1" x14ac:dyDescent="0.3">
      <c r="A601" s="660" t="s">
        <v>579</v>
      </c>
      <c r="B601" s="661" t="s">
        <v>6259</v>
      </c>
      <c r="C601" s="661" t="s">
        <v>6374</v>
      </c>
      <c r="D601" s="661" t="s">
        <v>7031</v>
      </c>
      <c r="E601" s="661" t="s">
        <v>7032</v>
      </c>
      <c r="F601" s="664"/>
      <c r="G601" s="664"/>
      <c r="H601" s="664"/>
      <c r="I601" s="664"/>
      <c r="J601" s="664">
        <v>6</v>
      </c>
      <c r="K601" s="664">
        <v>687.48</v>
      </c>
      <c r="L601" s="664"/>
      <c r="M601" s="664">
        <v>114.58</v>
      </c>
      <c r="N601" s="664"/>
      <c r="O601" s="664"/>
      <c r="P601" s="677"/>
      <c r="Q601" s="665"/>
    </row>
    <row r="602" spans="1:17" ht="14.4" customHeight="1" x14ac:dyDescent="0.3">
      <c r="A602" s="660" t="s">
        <v>579</v>
      </c>
      <c r="B602" s="661" t="s">
        <v>6259</v>
      </c>
      <c r="C602" s="661" t="s">
        <v>6464</v>
      </c>
      <c r="D602" s="661" t="s">
        <v>6465</v>
      </c>
      <c r="E602" s="661" t="s">
        <v>6153</v>
      </c>
      <c r="F602" s="664">
        <v>442</v>
      </c>
      <c r="G602" s="664">
        <v>1153374.8400000001</v>
      </c>
      <c r="H602" s="664">
        <v>1</v>
      </c>
      <c r="I602" s="664">
        <v>2609.4453393665162</v>
      </c>
      <c r="J602" s="664">
        <v>513</v>
      </c>
      <c r="K602" s="664">
        <v>1387432.62</v>
      </c>
      <c r="L602" s="664">
        <v>1.2029329684354828</v>
      </c>
      <c r="M602" s="664">
        <v>2704.54701754386</v>
      </c>
      <c r="N602" s="664">
        <v>437</v>
      </c>
      <c r="O602" s="664">
        <v>1192446.27</v>
      </c>
      <c r="P602" s="677">
        <v>1.0338757432926142</v>
      </c>
      <c r="Q602" s="665">
        <v>2728.71</v>
      </c>
    </row>
    <row r="603" spans="1:17" ht="14.4" customHeight="1" x14ac:dyDescent="0.3">
      <c r="A603" s="660" t="s">
        <v>579</v>
      </c>
      <c r="B603" s="661" t="s">
        <v>6259</v>
      </c>
      <c r="C603" s="661" t="s">
        <v>6464</v>
      </c>
      <c r="D603" s="661" t="s">
        <v>6465</v>
      </c>
      <c r="E603" s="661" t="s">
        <v>6466</v>
      </c>
      <c r="F603" s="664">
        <v>247</v>
      </c>
      <c r="G603" s="664">
        <v>650257.1399999999</v>
      </c>
      <c r="H603" s="664">
        <v>1</v>
      </c>
      <c r="I603" s="664">
        <v>2632.6199999999994</v>
      </c>
      <c r="J603" s="664">
        <v>179</v>
      </c>
      <c r="K603" s="664">
        <v>488439.08999999997</v>
      </c>
      <c r="L603" s="664">
        <v>0.75114759985565105</v>
      </c>
      <c r="M603" s="664">
        <v>2728.71</v>
      </c>
      <c r="N603" s="664">
        <v>178</v>
      </c>
      <c r="O603" s="664">
        <v>485710.38000000006</v>
      </c>
      <c r="P603" s="677">
        <v>0.74695124454919504</v>
      </c>
      <c r="Q603" s="665">
        <v>2728.7100000000005</v>
      </c>
    </row>
    <row r="604" spans="1:17" ht="14.4" customHeight="1" x14ac:dyDescent="0.3">
      <c r="A604" s="660" t="s">
        <v>579</v>
      </c>
      <c r="B604" s="661" t="s">
        <v>6259</v>
      </c>
      <c r="C604" s="661" t="s">
        <v>6464</v>
      </c>
      <c r="D604" s="661" t="s">
        <v>7033</v>
      </c>
      <c r="E604" s="661" t="s">
        <v>6153</v>
      </c>
      <c r="F604" s="664">
        <v>1</v>
      </c>
      <c r="G604" s="664">
        <v>7804.21</v>
      </c>
      <c r="H604" s="664">
        <v>1</v>
      </c>
      <c r="I604" s="664">
        <v>7804.21</v>
      </c>
      <c r="J604" s="664">
        <v>3</v>
      </c>
      <c r="K604" s="664">
        <v>24574.89</v>
      </c>
      <c r="L604" s="664">
        <v>3.1489273097469184</v>
      </c>
      <c r="M604" s="664">
        <v>8191.63</v>
      </c>
      <c r="N604" s="664"/>
      <c r="O604" s="664"/>
      <c r="P604" s="677"/>
      <c r="Q604" s="665"/>
    </row>
    <row r="605" spans="1:17" ht="14.4" customHeight="1" x14ac:dyDescent="0.3">
      <c r="A605" s="660" t="s">
        <v>579</v>
      </c>
      <c r="B605" s="661" t="s">
        <v>6259</v>
      </c>
      <c r="C605" s="661" t="s">
        <v>6464</v>
      </c>
      <c r="D605" s="661" t="s">
        <v>6469</v>
      </c>
      <c r="E605" s="661" t="s">
        <v>6153</v>
      </c>
      <c r="F605" s="664">
        <v>11</v>
      </c>
      <c r="G605" s="664">
        <v>101382.11</v>
      </c>
      <c r="H605" s="664">
        <v>1</v>
      </c>
      <c r="I605" s="664">
        <v>9216.5554545454543</v>
      </c>
      <c r="J605" s="664">
        <v>18</v>
      </c>
      <c r="K605" s="664">
        <v>171769.26</v>
      </c>
      <c r="L605" s="664">
        <v>1.6942758441306855</v>
      </c>
      <c r="M605" s="664">
        <v>9542.7366666666676</v>
      </c>
      <c r="N605" s="664">
        <v>20</v>
      </c>
      <c r="O605" s="664">
        <v>193721.99999999997</v>
      </c>
      <c r="P605" s="677">
        <v>1.9108104970393689</v>
      </c>
      <c r="Q605" s="665">
        <v>9686.0999999999985</v>
      </c>
    </row>
    <row r="606" spans="1:17" ht="14.4" customHeight="1" x14ac:dyDescent="0.3">
      <c r="A606" s="660" t="s">
        <v>579</v>
      </c>
      <c r="B606" s="661" t="s">
        <v>6259</v>
      </c>
      <c r="C606" s="661" t="s">
        <v>6464</v>
      </c>
      <c r="D606" s="661" t="s">
        <v>6469</v>
      </c>
      <c r="E606" s="661" t="s">
        <v>6470</v>
      </c>
      <c r="F606" s="664">
        <v>13</v>
      </c>
      <c r="G606" s="664">
        <v>120328.12999999999</v>
      </c>
      <c r="H606" s="664">
        <v>1</v>
      </c>
      <c r="I606" s="664">
        <v>9256.0099999999984</v>
      </c>
      <c r="J606" s="664">
        <v>2</v>
      </c>
      <c r="K606" s="664">
        <v>19372.2</v>
      </c>
      <c r="L606" s="664">
        <v>0.16099477320889141</v>
      </c>
      <c r="M606" s="664">
        <v>9686.1</v>
      </c>
      <c r="N606" s="664">
        <v>5</v>
      </c>
      <c r="O606" s="664">
        <v>48430.5</v>
      </c>
      <c r="P606" s="677">
        <v>0.40248693302222849</v>
      </c>
      <c r="Q606" s="665">
        <v>9686.1</v>
      </c>
    </row>
    <row r="607" spans="1:17" ht="14.4" customHeight="1" x14ac:dyDescent="0.3">
      <c r="A607" s="660" t="s">
        <v>579</v>
      </c>
      <c r="B607" s="661" t="s">
        <v>6259</v>
      </c>
      <c r="C607" s="661" t="s">
        <v>6464</v>
      </c>
      <c r="D607" s="661" t="s">
        <v>6471</v>
      </c>
      <c r="E607" s="661" t="s">
        <v>6153</v>
      </c>
      <c r="F607" s="664">
        <v>269</v>
      </c>
      <c r="G607" s="664">
        <v>236081.03000000003</v>
      </c>
      <c r="H607" s="664">
        <v>1</v>
      </c>
      <c r="I607" s="664">
        <v>877.62464684014878</v>
      </c>
      <c r="J607" s="664">
        <v>328</v>
      </c>
      <c r="K607" s="664">
        <v>300177.58</v>
      </c>
      <c r="L607" s="664">
        <v>1.2715023312122959</v>
      </c>
      <c r="M607" s="664">
        <v>915.17554878048782</v>
      </c>
      <c r="N607" s="664">
        <v>296</v>
      </c>
      <c r="O607" s="664">
        <v>273968.71999999997</v>
      </c>
      <c r="P607" s="677">
        <v>1.1604859568767552</v>
      </c>
      <c r="Q607" s="665">
        <v>925.56999999999994</v>
      </c>
    </row>
    <row r="608" spans="1:17" ht="14.4" customHeight="1" x14ac:dyDescent="0.3">
      <c r="A608" s="660" t="s">
        <v>579</v>
      </c>
      <c r="B608" s="661" t="s">
        <v>6259</v>
      </c>
      <c r="C608" s="661" t="s">
        <v>6464</v>
      </c>
      <c r="D608" s="661" t="s">
        <v>6471</v>
      </c>
      <c r="E608" s="661" t="s">
        <v>6472</v>
      </c>
      <c r="F608" s="664">
        <v>154</v>
      </c>
      <c r="G608" s="664">
        <v>136892.14000000001</v>
      </c>
      <c r="H608" s="664">
        <v>1</v>
      </c>
      <c r="I608" s="664">
        <v>888.91000000000008</v>
      </c>
      <c r="J608" s="664">
        <v>77</v>
      </c>
      <c r="K608" s="664">
        <v>71268.89</v>
      </c>
      <c r="L608" s="664">
        <v>0.52062076025694382</v>
      </c>
      <c r="M608" s="664">
        <v>925.56999999999994</v>
      </c>
      <c r="N608" s="664">
        <v>104</v>
      </c>
      <c r="O608" s="664">
        <v>96259.280000000013</v>
      </c>
      <c r="P608" s="677">
        <v>0.70317609177561258</v>
      </c>
      <c r="Q608" s="665">
        <v>925.57000000000016</v>
      </c>
    </row>
    <row r="609" spans="1:17" ht="14.4" customHeight="1" x14ac:dyDescent="0.3">
      <c r="A609" s="660" t="s">
        <v>579</v>
      </c>
      <c r="B609" s="661" t="s">
        <v>6259</v>
      </c>
      <c r="C609" s="661" t="s">
        <v>6464</v>
      </c>
      <c r="D609" s="661" t="s">
        <v>7034</v>
      </c>
      <c r="E609" s="661" t="s">
        <v>6153</v>
      </c>
      <c r="F609" s="664"/>
      <c r="G609" s="664"/>
      <c r="H609" s="664"/>
      <c r="I609" s="664"/>
      <c r="J609" s="664"/>
      <c r="K609" s="664"/>
      <c r="L609" s="664"/>
      <c r="M609" s="664"/>
      <c r="N609" s="664">
        <v>1</v>
      </c>
      <c r="O609" s="664">
        <v>925.57</v>
      </c>
      <c r="P609" s="677"/>
      <c r="Q609" s="665">
        <v>925.57</v>
      </c>
    </row>
    <row r="610" spans="1:17" ht="14.4" customHeight="1" x14ac:dyDescent="0.3">
      <c r="A610" s="660" t="s">
        <v>579</v>
      </c>
      <c r="B610" s="661" t="s">
        <v>6259</v>
      </c>
      <c r="C610" s="661" t="s">
        <v>6473</v>
      </c>
      <c r="D610" s="661" t="s">
        <v>7035</v>
      </c>
      <c r="E610" s="661" t="s">
        <v>7036</v>
      </c>
      <c r="F610" s="664"/>
      <c r="G610" s="664"/>
      <c r="H610" s="664"/>
      <c r="I610" s="664"/>
      <c r="J610" s="664"/>
      <c r="K610" s="664"/>
      <c r="L610" s="664"/>
      <c r="M610" s="664"/>
      <c r="N610" s="664">
        <v>1</v>
      </c>
      <c r="O610" s="664">
        <v>687</v>
      </c>
      <c r="P610" s="677"/>
      <c r="Q610" s="665">
        <v>687</v>
      </c>
    </row>
    <row r="611" spans="1:17" ht="14.4" customHeight="1" x14ac:dyDescent="0.3">
      <c r="A611" s="660" t="s">
        <v>579</v>
      </c>
      <c r="B611" s="661" t="s">
        <v>6259</v>
      </c>
      <c r="C611" s="661" t="s">
        <v>6473</v>
      </c>
      <c r="D611" s="661" t="s">
        <v>6474</v>
      </c>
      <c r="E611" s="661" t="s">
        <v>6475</v>
      </c>
      <c r="F611" s="664"/>
      <c r="G611" s="664"/>
      <c r="H611" s="664"/>
      <c r="I611" s="664"/>
      <c r="J611" s="664"/>
      <c r="K611" s="664"/>
      <c r="L611" s="664"/>
      <c r="M611" s="664"/>
      <c r="N611" s="664">
        <v>1</v>
      </c>
      <c r="O611" s="664">
        <v>2310</v>
      </c>
      <c r="P611" s="677"/>
      <c r="Q611" s="665">
        <v>2310</v>
      </c>
    </row>
    <row r="612" spans="1:17" ht="14.4" customHeight="1" x14ac:dyDescent="0.3">
      <c r="A612" s="660" t="s">
        <v>579</v>
      </c>
      <c r="B612" s="661" t="s">
        <v>6259</v>
      </c>
      <c r="C612" s="661" t="s">
        <v>6473</v>
      </c>
      <c r="D612" s="661" t="s">
        <v>7037</v>
      </c>
      <c r="E612" s="661" t="s">
        <v>7038</v>
      </c>
      <c r="F612" s="664">
        <v>15</v>
      </c>
      <c r="G612" s="664">
        <v>11465.999999999998</v>
      </c>
      <c r="H612" s="664">
        <v>1</v>
      </c>
      <c r="I612" s="664">
        <v>764.39999999999986</v>
      </c>
      <c r="J612" s="664">
        <v>17</v>
      </c>
      <c r="K612" s="664">
        <v>12994.8</v>
      </c>
      <c r="L612" s="664">
        <v>1.1333333333333335</v>
      </c>
      <c r="M612" s="664">
        <v>764.4</v>
      </c>
      <c r="N612" s="664">
        <v>15</v>
      </c>
      <c r="O612" s="664">
        <v>11466</v>
      </c>
      <c r="P612" s="677">
        <v>1.0000000000000002</v>
      </c>
      <c r="Q612" s="665">
        <v>764.4</v>
      </c>
    </row>
    <row r="613" spans="1:17" ht="14.4" customHeight="1" x14ac:dyDescent="0.3">
      <c r="A613" s="660" t="s">
        <v>579</v>
      </c>
      <c r="B613" s="661" t="s">
        <v>6259</v>
      </c>
      <c r="C613" s="661" t="s">
        <v>6473</v>
      </c>
      <c r="D613" s="661" t="s">
        <v>7039</v>
      </c>
      <c r="E613" s="661" t="s">
        <v>7040</v>
      </c>
      <c r="F613" s="664"/>
      <c r="G613" s="664"/>
      <c r="H613" s="664"/>
      <c r="I613" s="664"/>
      <c r="J613" s="664"/>
      <c r="K613" s="664"/>
      <c r="L613" s="664"/>
      <c r="M613" s="664"/>
      <c r="N613" s="664">
        <v>1</v>
      </c>
      <c r="O613" s="664">
        <v>789.29</v>
      </c>
      <c r="P613" s="677"/>
      <c r="Q613" s="665">
        <v>789.29</v>
      </c>
    </row>
    <row r="614" spans="1:17" ht="14.4" customHeight="1" x14ac:dyDescent="0.3">
      <c r="A614" s="660" t="s">
        <v>579</v>
      </c>
      <c r="B614" s="661" t="s">
        <v>6259</v>
      </c>
      <c r="C614" s="661" t="s">
        <v>6473</v>
      </c>
      <c r="D614" s="661" t="s">
        <v>6478</v>
      </c>
      <c r="E614" s="661" t="s">
        <v>6479</v>
      </c>
      <c r="F614" s="664">
        <v>1</v>
      </c>
      <c r="G614" s="664">
        <v>45021.47</v>
      </c>
      <c r="H614" s="664">
        <v>1</v>
      </c>
      <c r="I614" s="664">
        <v>45021.47</v>
      </c>
      <c r="J614" s="664">
        <v>1</v>
      </c>
      <c r="K614" s="664">
        <v>45021.47</v>
      </c>
      <c r="L614" s="664">
        <v>1</v>
      </c>
      <c r="M614" s="664">
        <v>45021.47</v>
      </c>
      <c r="N614" s="664"/>
      <c r="O614" s="664"/>
      <c r="P614" s="677"/>
      <c r="Q614" s="665"/>
    </row>
    <row r="615" spans="1:17" ht="14.4" customHeight="1" x14ac:dyDescent="0.3">
      <c r="A615" s="660" t="s">
        <v>579</v>
      </c>
      <c r="B615" s="661" t="s">
        <v>6259</v>
      </c>
      <c r="C615" s="661" t="s">
        <v>6473</v>
      </c>
      <c r="D615" s="661" t="s">
        <v>6480</v>
      </c>
      <c r="E615" s="661" t="s">
        <v>6481</v>
      </c>
      <c r="F615" s="664">
        <v>103</v>
      </c>
      <c r="G615" s="664">
        <v>8446</v>
      </c>
      <c r="H615" s="664">
        <v>1</v>
      </c>
      <c r="I615" s="664">
        <v>82</v>
      </c>
      <c r="J615" s="664">
        <v>315</v>
      </c>
      <c r="K615" s="664">
        <v>25830</v>
      </c>
      <c r="L615" s="664">
        <v>3.058252427184466</v>
      </c>
      <c r="M615" s="664">
        <v>82</v>
      </c>
      <c r="N615" s="664">
        <v>173</v>
      </c>
      <c r="O615" s="664">
        <v>14186</v>
      </c>
      <c r="P615" s="677">
        <v>1.6796116504854368</v>
      </c>
      <c r="Q615" s="665">
        <v>82</v>
      </c>
    </row>
    <row r="616" spans="1:17" ht="14.4" customHeight="1" x14ac:dyDescent="0.3">
      <c r="A616" s="660" t="s">
        <v>579</v>
      </c>
      <c r="B616" s="661" t="s">
        <v>6259</v>
      </c>
      <c r="C616" s="661" t="s">
        <v>6473</v>
      </c>
      <c r="D616" s="661" t="s">
        <v>6488</v>
      </c>
      <c r="E616" s="661" t="s">
        <v>6489</v>
      </c>
      <c r="F616" s="664"/>
      <c r="G616" s="664"/>
      <c r="H616" s="664"/>
      <c r="I616" s="664"/>
      <c r="J616" s="664"/>
      <c r="K616" s="664"/>
      <c r="L616" s="664"/>
      <c r="M616" s="664"/>
      <c r="N616" s="664">
        <v>1</v>
      </c>
      <c r="O616" s="664">
        <v>44581.25</v>
      </c>
      <c r="P616" s="677"/>
      <c r="Q616" s="665">
        <v>44581.25</v>
      </c>
    </row>
    <row r="617" spans="1:17" ht="14.4" customHeight="1" x14ac:dyDescent="0.3">
      <c r="A617" s="660" t="s">
        <v>579</v>
      </c>
      <c r="B617" s="661" t="s">
        <v>6259</v>
      </c>
      <c r="C617" s="661" t="s">
        <v>6473</v>
      </c>
      <c r="D617" s="661" t="s">
        <v>7041</v>
      </c>
      <c r="E617" s="661" t="s">
        <v>7042</v>
      </c>
      <c r="F617" s="664">
        <v>1</v>
      </c>
      <c r="G617" s="664">
        <v>47653</v>
      </c>
      <c r="H617" s="664">
        <v>1</v>
      </c>
      <c r="I617" s="664">
        <v>47653</v>
      </c>
      <c r="J617" s="664"/>
      <c r="K617" s="664"/>
      <c r="L617" s="664"/>
      <c r="M617" s="664"/>
      <c r="N617" s="664"/>
      <c r="O617" s="664"/>
      <c r="P617" s="677"/>
      <c r="Q617" s="665"/>
    </row>
    <row r="618" spans="1:17" ht="14.4" customHeight="1" x14ac:dyDescent="0.3">
      <c r="A618" s="660" t="s">
        <v>579</v>
      </c>
      <c r="B618" s="661" t="s">
        <v>6259</v>
      </c>
      <c r="C618" s="661" t="s">
        <v>6473</v>
      </c>
      <c r="D618" s="661" t="s">
        <v>7043</v>
      </c>
      <c r="E618" s="661" t="s">
        <v>7044</v>
      </c>
      <c r="F618" s="664">
        <v>1</v>
      </c>
      <c r="G618" s="664">
        <v>19401</v>
      </c>
      <c r="H618" s="664">
        <v>1</v>
      </c>
      <c r="I618" s="664">
        <v>19401</v>
      </c>
      <c r="J618" s="664"/>
      <c r="K618" s="664"/>
      <c r="L618" s="664"/>
      <c r="M618" s="664"/>
      <c r="N618" s="664"/>
      <c r="O618" s="664"/>
      <c r="P618" s="677"/>
      <c r="Q618" s="665"/>
    </row>
    <row r="619" spans="1:17" ht="14.4" customHeight="1" x14ac:dyDescent="0.3">
      <c r="A619" s="660" t="s">
        <v>579</v>
      </c>
      <c r="B619" s="661" t="s">
        <v>6259</v>
      </c>
      <c r="C619" s="661" t="s">
        <v>6473</v>
      </c>
      <c r="D619" s="661" t="s">
        <v>7045</v>
      </c>
      <c r="E619" s="661" t="s">
        <v>7044</v>
      </c>
      <c r="F619" s="664">
        <v>2</v>
      </c>
      <c r="G619" s="664">
        <v>1190</v>
      </c>
      <c r="H619" s="664">
        <v>1</v>
      </c>
      <c r="I619" s="664">
        <v>595</v>
      </c>
      <c r="J619" s="664"/>
      <c r="K619" s="664"/>
      <c r="L619" s="664"/>
      <c r="M619" s="664"/>
      <c r="N619" s="664"/>
      <c r="O619" s="664"/>
      <c r="P619" s="677"/>
      <c r="Q619" s="665"/>
    </row>
    <row r="620" spans="1:17" ht="14.4" customHeight="1" x14ac:dyDescent="0.3">
      <c r="A620" s="660" t="s">
        <v>579</v>
      </c>
      <c r="B620" s="661" t="s">
        <v>6259</v>
      </c>
      <c r="C620" s="661" t="s">
        <v>6473</v>
      </c>
      <c r="D620" s="661" t="s">
        <v>6492</v>
      </c>
      <c r="E620" s="661" t="s">
        <v>6493</v>
      </c>
      <c r="F620" s="664">
        <v>1</v>
      </c>
      <c r="G620" s="664">
        <v>10414.42</v>
      </c>
      <c r="H620" s="664">
        <v>1</v>
      </c>
      <c r="I620" s="664">
        <v>10414.42</v>
      </c>
      <c r="J620" s="664">
        <v>1</v>
      </c>
      <c r="K620" s="664">
        <v>10414.42</v>
      </c>
      <c r="L620" s="664">
        <v>1</v>
      </c>
      <c r="M620" s="664">
        <v>10414.42</v>
      </c>
      <c r="N620" s="664"/>
      <c r="O620" s="664"/>
      <c r="P620" s="677"/>
      <c r="Q620" s="665"/>
    </row>
    <row r="621" spans="1:17" ht="14.4" customHeight="1" x14ac:dyDescent="0.3">
      <c r="A621" s="660" t="s">
        <v>579</v>
      </c>
      <c r="B621" s="661" t="s">
        <v>6259</v>
      </c>
      <c r="C621" s="661" t="s">
        <v>6473</v>
      </c>
      <c r="D621" s="661" t="s">
        <v>6494</v>
      </c>
      <c r="E621" s="661" t="s">
        <v>6495</v>
      </c>
      <c r="F621" s="664">
        <v>54</v>
      </c>
      <c r="G621" s="664">
        <v>953208</v>
      </c>
      <c r="H621" s="664">
        <v>1</v>
      </c>
      <c r="I621" s="664">
        <v>17652</v>
      </c>
      <c r="J621" s="664">
        <v>51</v>
      </c>
      <c r="K621" s="664">
        <v>900252</v>
      </c>
      <c r="L621" s="664">
        <v>0.94444444444444442</v>
      </c>
      <c r="M621" s="664">
        <v>17652</v>
      </c>
      <c r="N621" s="664">
        <v>51</v>
      </c>
      <c r="O621" s="664">
        <v>900252</v>
      </c>
      <c r="P621" s="677">
        <v>0.94444444444444442</v>
      </c>
      <c r="Q621" s="665">
        <v>17652</v>
      </c>
    </row>
    <row r="622" spans="1:17" ht="14.4" customHeight="1" x14ac:dyDescent="0.3">
      <c r="A622" s="660" t="s">
        <v>579</v>
      </c>
      <c r="B622" s="661" t="s">
        <v>6259</v>
      </c>
      <c r="C622" s="661" t="s">
        <v>6473</v>
      </c>
      <c r="D622" s="661" t="s">
        <v>6496</v>
      </c>
      <c r="E622" s="661" t="s">
        <v>6497</v>
      </c>
      <c r="F622" s="664">
        <v>54</v>
      </c>
      <c r="G622" s="664">
        <v>360990</v>
      </c>
      <c r="H622" s="664">
        <v>1</v>
      </c>
      <c r="I622" s="664">
        <v>6685</v>
      </c>
      <c r="J622" s="664">
        <v>51</v>
      </c>
      <c r="K622" s="664">
        <v>340935</v>
      </c>
      <c r="L622" s="664">
        <v>0.94444444444444442</v>
      </c>
      <c r="M622" s="664">
        <v>6685</v>
      </c>
      <c r="N622" s="664">
        <v>51</v>
      </c>
      <c r="O622" s="664">
        <v>340935</v>
      </c>
      <c r="P622" s="677">
        <v>0.94444444444444442</v>
      </c>
      <c r="Q622" s="665">
        <v>6685</v>
      </c>
    </row>
    <row r="623" spans="1:17" ht="14.4" customHeight="1" x14ac:dyDescent="0.3">
      <c r="A623" s="660" t="s">
        <v>579</v>
      </c>
      <c r="B623" s="661" t="s">
        <v>6259</v>
      </c>
      <c r="C623" s="661" t="s">
        <v>6473</v>
      </c>
      <c r="D623" s="661" t="s">
        <v>6498</v>
      </c>
      <c r="E623" s="661" t="s">
        <v>6499</v>
      </c>
      <c r="F623" s="664">
        <v>13</v>
      </c>
      <c r="G623" s="664">
        <v>232505</v>
      </c>
      <c r="H623" s="664">
        <v>1</v>
      </c>
      <c r="I623" s="664">
        <v>17885</v>
      </c>
      <c r="J623" s="664">
        <v>15</v>
      </c>
      <c r="K623" s="664">
        <v>268275</v>
      </c>
      <c r="L623" s="664">
        <v>1.1538461538461537</v>
      </c>
      <c r="M623" s="664">
        <v>17885</v>
      </c>
      <c r="N623" s="664">
        <v>16</v>
      </c>
      <c r="O623" s="664">
        <v>286160</v>
      </c>
      <c r="P623" s="677">
        <v>1.2307692307692308</v>
      </c>
      <c r="Q623" s="665">
        <v>17885</v>
      </c>
    </row>
    <row r="624" spans="1:17" ht="14.4" customHeight="1" x14ac:dyDescent="0.3">
      <c r="A624" s="660" t="s">
        <v>579</v>
      </c>
      <c r="B624" s="661" t="s">
        <v>6259</v>
      </c>
      <c r="C624" s="661" t="s">
        <v>6473</v>
      </c>
      <c r="D624" s="661" t="s">
        <v>6500</v>
      </c>
      <c r="E624" s="661" t="s">
        <v>6501</v>
      </c>
      <c r="F624" s="664">
        <v>13</v>
      </c>
      <c r="G624" s="664">
        <v>88660</v>
      </c>
      <c r="H624" s="664">
        <v>1</v>
      </c>
      <c r="I624" s="664">
        <v>6820</v>
      </c>
      <c r="J624" s="664">
        <v>15</v>
      </c>
      <c r="K624" s="664">
        <v>102300</v>
      </c>
      <c r="L624" s="664">
        <v>1.1538461538461537</v>
      </c>
      <c r="M624" s="664">
        <v>6820</v>
      </c>
      <c r="N624" s="664">
        <v>16</v>
      </c>
      <c r="O624" s="664">
        <v>109120</v>
      </c>
      <c r="P624" s="677">
        <v>1.2307692307692308</v>
      </c>
      <c r="Q624" s="665">
        <v>6820</v>
      </c>
    </row>
    <row r="625" spans="1:17" ht="14.4" customHeight="1" x14ac:dyDescent="0.3">
      <c r="A625" s="660" t="s">
        <v>579</v>
      </c>
      <c r="B625" s="661" t="s">
        <v>6259</v>
      </c>
      <c r="C625" s="661" t="s">
        <v>6473</v>
      </c>
      <c r="D625" s="661" t="s">
        <v>6502</v>
      </c>
      <c r="E625" s="661" t="s">
        <v>6503</v>
      </c>
      <c r="F625" s="664">
        <v>55</v>
      </c>
      <c r="G625" s="664">
        <v>390500</v>
      </c>
      <c r="H625" s="664">
        <v>1</v>
      </c>
      <c r="I625" s="664">
        <v>7100</v>
      </c>
      <c r="J625" s="664">
        <v>52</v>
      </c>
      <c r="K625" s="664">
        <v>369200</v>
      </c>
      <c r="L625" s="664">
        <v>0.94545454545454544</v>
      </c>
      <c r="M625" s="664">
        <v>7100</v>
      </c>
      <c r="N625" s="664">
        <v>65</v>
      </c>
      <c r="O625" s="664">
        <v>461500</v>
      </c>
      <c r="P625" s="677">
        <v>1.1818181818181819</v>
      </c>
      <c r="Q625" s="665">
        <v>7100</v>
      </c>
    </row>
    <row r="626" spans="1:17" ht="14.4" customHeight="1" x14ac:dyDescent="0.3">
      <c r="A626" s="660" t="s">
        <v>579</v>
      </c>
      <c r="B626" s="661" t="s">
        <v>6259</v>
      </c>
      <c r="C626" s="661" t="s">
        <v>6473</v>
      </c>
      <c r="D626" s="661" t="s">
        <v>6504</v>
      </c>
      <c r="E626" s="661" t="s">
        <v>6505</v>
      </c>
      <c r="F626" s="664">
        <v>13</v>
      </c>
      <c r="G626" s="664">
        <v>114400</v>
      </c>
      <c r="H626" s="664">
        <v>1</v>
      </c>
      <c r="I626" s="664">
        <v>8800</v>
      </c>
      <c r="J626" s="664">
        <v>15</v>
      </c>
      <c r="K626" s="664">
        <v>132000</v>
      </c>
      <c r="L626" s="664">
        <v>1.1538461538461537</v>
      </c>
      <c r="M626" s="664">
        <v>8800</v>
      </c>
      <c r="N626" s="664">
        <v>16</v>
      </c>
      <c r="O626" s="664">
        <v>140800</v>
      </c>
      <c r="P626" s="677">
        <v>1.2307692307692308</v>
      </c>
      <c r="Q626" s="665">
        <v>8800</v>
      </c>
    </row>
    <row r="627" spans="1:17" ht="14.4" customHeight="1" x14ac:dyDescent="0.3">
      <c r="A627" s="660" t="s">
        <v>579</v>
      </c>
      <c r="B627" s="661" t="s">
        <v>6259</v>
      </c>
      <c r="C627" s="661" t="s">
        <v>6473</v>
      </c>
      <c r="D627" s="661" t="s">
        <v>6506</v>
      </c>
      <c r="E627" s="661" t="s">
        <v>6507</v>
      </c>
      <c r="F627" s="664">
        <v>52</v>
      </c>
      <c r="G627" s="664">
        <v>60580</v>
      </c>
      <c r="H627" s="664">
        <v>1</v>
      </c>
      <c r="I627" s="664">
        <v>1165</v>
      </c>
      <c r="J627" s="664">
        <v>63</v>
      </c>
      <c r="K627" s="664">
        <v>73395</v>
      </c>
      <c r="L627" s="664">
        <v>1.2115384615384615</v>
      </c>
      <c r="M627" s="664">
        <v>1165</v>
      </c>
      <c r="N627" s="664">
        <v>63</v>
      </c>
      <c r="O627" s="664">
        <v>73395</v>
      </c>
      <c r="P627" s="677">
        <v>1.2115384615384615</v>
      </c>
      <c r="Q627" s="665">
        <v>1165</v>
      </c>
    </row>
    <row r="628" spans="1:17" ht="14.4" customHeight="1" x14ac:dyDescent="0.3">
      <c r="A628" s="660" t="s">
        <v>579</v>
      </c>
      <c r="B628" s="661" t="s">
        <v>6259</v>
      </c>
      <c r="C628" s="661" t="s">
        <v>6473</v>
      </c>
      <c r="D628" s="661" t="s">
        <v>6508</v>
      </c>
      <c r="E628" s="661" t="s">
        <v>6509</v>
      </c>
      <c r="F628" s="664">
        <v>16</v>
      </c>
      <c r="G628" s="664">
        <v>11872</v>
      </c>
      <c r="H628" s="664">
        <v>1</v>
      </c>
      <c r="I628" s="664">
        <v>742</v>
      </c>
      <c r="J628" s="664">
        <v>21</v>
      </c>
      <c r="K628" s="664">
        <v>15582</v>
      </c>
      <c r="L628" s="664">
        <v>1.3125</v>
      </c>
      <c r="M628" s="664">
        <v>742</v>
      </c>
      <c r="N628" s="664">
        <v>13</v>
      </c>
      <c r="O628" s="664">
        <v>9646</v>
      </c>
      <c r="P628" s="677">
        <v>0.8125</v>
      </c>
      <c r="Q628" s="665">
        <v>742</v>
      </c>
    </row>
    <row r="629" spans="1:17" ht="14.4" customHeight="1" x14ac:dyDescent="0.3">
      <c r="A629" s="660" t="s">
        <v>579</v>
      </c>
      <c r="B629" s="661" t="s">
        <v>6259</v>
      </c>
      <c r="C629" s="661" t="s">
        <v>6473</v>
      </c>
      <c r="D629" s="661" t="s">
        <v>6510</v>
      </c>
      <c r="E629" s="661" t="s">
        <v>6511</v>
      </c>
      <c r="F629" s="664">
        <v>59</v>
      </c>
      <c r="G629" s="664">
        <v>31034</v>
      </c>
      <c r="H629" s="664">
        <v>1</v>
      </c>
      <c r="I629" s="664">
        <v>526</v>
      </c>
      <c r="J629" s="664">
        <v>75</v>
      </c>
      <c r="K629" s="664">
        <v>39450</v>
      </c>
      <c r="L629" s="664">
        <v>1.271186440677966</v>
      </c>
      <c r="M629" s="664">
        <v>526</v>
      </c>
      <c r="N629" s="664">
        <v>77</v>
      </c>
      <c r="O629" s="664">
        <v>40502</v>
      </c>
      <c r="P629" s="677">
        <v>1.3050847457627119</v>
      </c>
      <c r="Q629" s="665">
        <v>526</v>
      </c>
    </row>
    <row r="630" spans="1:17" ht="14.4" customHeight="1" x14ac:dyDescent="0.3">
      <c r="A630" s="660" t="s">
        <v>579</v>
      </c>
      <c r="B630" s="661" t="s">
        <v>6259</v>
      </c>
      <c r="C630" s="661" t="s">
        <v>6473</v>
      </c>
      <c r="D630" s="661" t="s">
        <v>6516</v>
      </c>
      <c r="E630" s="661" t="s">
        <v>6517</v>
      </c>
      <c r="F630" s="664">
        <v>37</v>
      </c>
      <c r="G630" s="664">
        <v>34330.519999999997</v>
      </c>
      <c r="H630" s="664">
        <v>1</v>
      </c>
      <c r="I630" s="664">
        <v>927.8518918918918</v>
      </c>
      <c r="J630" s="664">
        <v>51</v>
      </c>
      <c r="K630" s="664">
        <v>47727.839999999997</v>
      </c>
      <c r="L630" s="664">
        <v>1.3902451812556291</v>
      </c>
      <c r="M630" s="664">
        <v>935.83999999999992</v>
      </c>
      <c r="N630" s="664">
        <v>57</v>
      </c>
      <c r="O630" s="664">
        <v>53342.880000000005</v>
      </c>
      <c r="P630" s="677">
        <v>1.5538034378739387</v>
      </c>
      <c r="Q630" s="665">
        <v>935.84</v>
      </c>
    </row>
    <row r="631" spans="1:17" ht="14.4" customHeight="1" x14ac:dyDescent="0.3">
      <c r="A631" s="660" t="s">
        <v>579</v>
      </c>
      <c r="B631" s="661" t="s">
        <v>6259</v>
      </c>
      <c r="C631" s="661" t="s">
        <v>6473</v>
      </c>
      <c r="D631" s="661" t="s">
        <v>6518</v>
      </c>
      <c r="E631" s="661" t="s">
        <v>6519</v>
      </c>
      <c r="F631" s="664">
        <v>3</v>
      </c>
      <c r="G631" s="664">
        <v>21763.65</v>
      </c>
      <c r="H631" s="664">
        <v>1</v>
      </c>
      <c r="I631" s="664">
        <v>7254.55</v>
      </c>
      <c r="J631" s="664">
        <v>4</v>
      </c>
      <c r="K631" s="664">
        <v>29018.2</v>
      </c>
      <c r="L631" s="664">
        <v>1.3333333333333333</v>
      </c>
      <c r="M631" s="664">
        <v>7254.55</v>
      </c>
      <c r="N631" s="664">
        <v>7</v>
      </c>
      <c r="O631" s="664">
        <v>50781.850000000006</v>
      </c>
      <c r="P631" s="677">
        <v>2.3333333333333335</v>
      </c>
      <c r="Q631" s="665">
        <v>7254.5500000000011</v>
      </c>
    </row>
    <row r="632" spans="1:17" ht="14.4" customHeight="1" x14ac:dyDescent="0.3">
      <c r="A632" s="660" t="s">
        <v>579</v>
      </c>
      <c r="B632" s="661" t="s">
        <v>6259</v>
      </c>
      <c r="C632" s="661" t="s">
        <v>6473</v>
      </c>
      <c r="D632" s="661" t="s">
        <v>7046</v>
      </c>
      <c r="E632" s="661" t="s">
        <v>6153</v>
      </c>
      <c r="F632" s="664">
        <v>1</v>
      </c>
      <c r="G632" s="664">
        <v>82009.5</v>
      </c>
      <c r="H632" s="664">
        <v>1</v>
      </c>
      <c r="I632" s="664">
        <v>82009.5</v>
      </c>
      <c r="J632" s="664"/>
      <c r="K632" s="664"/>
      <c r="L632" s="664"/>
      <c r="M632" s="664"/>
      <c r="N632" s="664"/>
      <c r="O632" s="664"/>
      <c r="P632" s="677"/>
      <c r="Q632" s="665"/>
    </row>
    <row r="633" spans="1:17" ht="14.4" customHeight="1" x14ac:dyDescent="0.3">
      <c r="A633" s="660" t="s">
        <v>579</v>
      </c>
      <c r="B633" s="661" t="s">
        <v>6259</v>
      </c>
      <c r="C633" s="661" t="s">
        <v>6473</v>
      </c>
      <c r="D633" s="661" t="s">
        <v>6520</v>
      </c>
      <c r="E633" s="661" t="s">
        <v>6521</v>
      </c>
      <c r="F633" s="664">
        <v>11</v>
      </c>
      <c r="G633" s="664">
        <v>19404</v>
      </c>
      <c r="H633" s="664">
        <v>1</v>
      </c>
      <c r="I633" s="664">
        <v>1764</v>
      </c>
      <c r="J633" s="664"/>
      <c r="K633" s="664"/>
      <c r="L633" s="664"/>
      <c r="M633" s="664"/>
      <c r="N633" s="664"/>
      <c r="O633" s="664"/>
      <c r="P633" s="677"/>
      <c r="Q633" s="665"/>
    </row>
    <row r="634" spans="1:17" ht="14.4" customHeight="1" x14ac:dyDescent="0.3">
      <c r="A634" s="660" t="s">
        <v>579</v>
      </c>
      <c r="B634" s="661" t="s">
        <v>6259</v>
      </c>
      <c r="C634" s="661" t="s">
        <v>6473</v>
      </c>
      <c r="D634" s="661" t="s">
        <v>6522</v>
      </c>
      <c r="E634" s="661" t="s">
        <v>6523</v>
      </c>
      <c r="F634" s="664">
        <v>2</v>
      </c>
      <c r="G634" s="664">
        <v>17288</v>
      </c>
      <c r="H634" s="664">
        <v>1</v>
      </c>
      <c r="I634" s="664">
        <v>8644</v>
      </c>
      <c r="J634" s="664">
        <v>3</v>
      </c>
      <c r="K634" s="664">
        <v>25932</v>
      </c>
      <c r="L634" s="664">
        <v>1.5</v>
      </c>
      <c r="M634" s="664">
        <v>8644</v>
      </c>
      <c r="N634" s="664">
        <v>4</v>
      </c>
      <c r="O634" s="664">
        <v>34576</v>
      </c>
      <c r="P634" s="677">
        <v>2</v>
      </c>
      <c r="Q634" s="665">
        <v>8644</v>
      </c>
    </row>
    <row r="635" spans="1:17" ht="14.4" customHeight="1" x14ac:dyDescent="0.3">
      <c r="A635" s="660" t="s">
        <v>579</v>
      </c>
      <c r="B635" s="661" t="s">
        <v>6259</v>
      </c>
      <c r="C635" s="661" t="s">
        <v>6473</v>
      </c>
      <c r="D635" s="661" t="s">
        <v>6524</v>
      </c>
      <c r="E635" s="661" t="s">
        <v>6525</v>
      </c>
      <c r="F635" s="664"/>
      <c r="G635" s="664"/>
      <c r="H635" s="664"/>
      <c r="I635" s="664"/>
      <c r="J635" s="664">
        <v>3</v>
      </c>
      <c r="K635" s="664">
        <v>116559.81</v>
      </c>
      <c r="L635" s="664"/>
      <c r="M635" s="664">
        <v>38853.269999999997</v>
      </c>
      <c r="N635" s="664">
        <v>1</v>
      </c>
      <c r="O635" s="664">
        <v>38853.269999999997</v>
      </c>
      <c r="P635" s="677"/>
      <c r="Q635" s="665">
        <v>38853.269999999997</v>
      </c>
    </row>
    <row r="636" spans="1:17" ht="14.4" customHeight="1" x14ac:dyDescent="0.3">
      <c r="A636" s="660" t="s">
        <v>579</v>
      </c>
      <c r="B636" s="661" t="s">
        <v>6259</v>
      </c>
      <c r="C636" s="661" t="s">
        <v>6473</v>
      </c>
      <c r="D636" s="661" t="s">
        <v>7047</v>
      </c>
      <c r="E636" s="661" t="s">
        <v>7048</v>
      </c>
      <c r="F636" s="664">
        <v>1</v>
      </c>
      <c r="G636" s="664">
        <v>216</v>
      </c>
      <c r="H636" s="664">
        <v>1</v>
      </c>
      <c r="I636" s="664">
        <v>216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579</v>
      </c>
      <c r="B637" s="661" t="s">
        <v>6259</v>
      </c>
      <c r="C637" s="661" t="s">
        <v>6473</v>
      </c>
      <c r="D637" s="661" t="s">
        <v>6532</v>
      </c>
      <c r="E637" s="661" t="s">
        <v>6533</v>
      </c>
      <c r="F637" s="664">
        <v>8</v>
      </c>
      <c r="G637" s="664">
        <v>12129.619999999999</v>
      </c>
      <c r="H637" s="664">
        <v>1</v>
      </c>
      <c r="I637" s="664">
        <v>1516.2024999999999</v>
      </c>
      <c r="J637" s="664">
        <v>14</v>
      </c>
      <c r="K637" s="664">
        <v>19050.5</v>
      </c>
      <c r="L637" s="664">
        <v>1.5705768193892309</v>
      </c>
      <c r="M637" s="664">
        <v>1360.75</v>
      </c>
      <c r="N637" s="664">
        <v>11</v>
      </c>
      <c r="O637" s="664">
        <v>14968.25</v>
      </c>
      <c r="P637" s="677">
        <v>1.2340246438058242</v>
      </c>
      <c r="Q637" s="665">
        <v>1360.75</v>
      </c>
    </row>
    <row r="638" spans="1:17" ht="14.4" customHeight="1" x14ac:dyDescent="0.3">
      <c r="A638" s="660" t="s">
        <v>579</v>
      </c>
      <c r="B638" s="661" t="s">
        <v>6259</v>
      </c>
      <c r="C638" s="661" t="s">
        <v>6473</v>
      </c>
      <c r="D638" s="661" t="s">
        <v>6534</v>
      </c>
      <c r="E638" s="661" t="s">
        <v>6535</v>
      </c>
      <c r="F638" s="664">
        <v>11</v>
      </c>
      <c r="G638" s="664">
        <v>51452.5</v>
      </c>
      <c r="H638" s="664">
        <v>1</v>
      </c>
      <c r="I638" s="664">
        <v>4677.5</v>
      </c>
      <c r="J638" s="664">
        <v>8</v>
      </c>
      <c r="K638" s="664">
        <v>37420</v>
      </c>
      <c r="L638" s="664">
        <v>0.72727272727272729</v>
      </c>
      <c r="M638" s="664">
        <v>4677.5</v>
      </c>
      <c r="N638" s="664">
        <v>11</v>
      </c>
      <c r="O638" s="664">
        <v>51452.5</v>
      </c>
      <c r="P638" s="677">
        <v>1</v>
      </c>
      <c r="Q638" s="665">
        <v>4677.5</v>
      </c>
    </row>
    <row r="639" spans="1:17" ht="14.4" customHeight="1" x14ac:dyDescent="0.3">
      <c r="A639" s="660" t="s">
        <v>579</v>
      </c>
      <c r="B639" s="661" t="s">
        <v>6259</v>
      </c>
      <c r="C639" s="661" t="s">
        <v>6473</v>
      </c>
      <c r="D639" s="661" t="s">
        <v>6536</v>
      </c>
      <c r="E639" s="661" t="s">
        <v>6537</v>
      </c>
      <c r="F639" s="664">
        <v>5</v>
      </c>
      <c r="G639" s="664">
        <v>92769.739999999991</v>
      </c>
      <c r="H639" s="664">
        <v>1</v>
      </c>
      <c r="I639" s="664">
        <v>18553.947999999997</v>
      </c>
      <c r="J639" s="664">
        <v>1</v>
      </c>
      <c r="K639" s="664">
        <v>18952.96</v>
      </c>
      <c r="L639" s="664">
        <v>0.20430110076841868</v>
      </c>
      <c r="M639" s="664">
        <v>18952.96</v>
      </c>
      <c r="N639" s="664">
        <v>5</v>
      </c>
      <c r="O639" s="664">
        <v>94764.799999999988</v>
      </c>
      <c r="P639" s="677">
        <v>1.0215055038420933</v>
      </c>
      <c r="Q639" s="665">
        <v>18952.96</v>
      </c>
    </row>
    <row r="640" spans="1:17" ht="14.4" customHeight="1" x14ac:dyDescent="0.3">
      <c r="A640" s="660" t="s">
        <v>579</v>
      </c>
      <c r="B640" s="661" t="s">
        <v>6259</v>
      </c>
      <c r="C640" s="661" t="s">
        <v>6473</v>
      </c>
      <c r="D640" s="661" t="s">
        <v>6538</v>
      </c>
      <c r="E640" s="661" t="s">
        <v>6539</v>
      </c>
      <c r="F640" s="664">
        <v>3</v>
      </c>
      <c r="G640" s="664">
        <v>8480.7200000000012</v>
      </c>
      <c r="H640" s="664">
        <v>1</v>
      </c>
      <c r="I640" s="664">
        <v>2826.9066666666672</v>
      </c>
      <c r="J640" s="664">
        <v>2</v>
      </c>
      <c r="K640" s="664">
        <v>5720.72</v>
      </c>
      <c r="L640" s="664">
        <v>0.67455593393013791</v>
      </c>
      <c r="M640" s="664">
        <v>2860.36</v>
      </c>
      <c r="N640" s="664"/>
      <c r="O640" s="664"/>
      <c r="P640" s="677"/>
      <c r="Q640" s="665"/>
    </row>
    <row r="641" spans="1:17" ht="14.4" customHeight="1" x14ac:dyDescent="0.3">
      <c r="A641" s="660" t="s">
        <v>579</v>
      </c>
      <c r="B641" s="661" t="s">
        <v>6259</v>
      </c>
      <c r="C641" s="661" t="s">
        <v>6473</v>
      </c>
      <c r="D641" s="661" t="s">
        <v>6540</v>
      </c>
      <c r="E641" s="661" t="s">
        <v>6541</v>
      </c>
      <c r="F641" s="664">
        <v>3</v>
      </c>
      <c r="G641" s="664">
        <v>2458.1800000000003</v>
      </c>
      <c r="H641" s="664">
        <v>1</v>
      </c>
      <c r="I641" s="664">
        <v>819.39333333333343</v>
      </c>
      <c r="J641" s="664">
        <v>2</v>
      </c>
      <c r="K641" s="664">
        <v>1658.18</v>
      </c>
      <c r="L641" s="664">
        <v>0.6745559723047132</v>
      </c>
      <c r="M641" s="664">
        <v>829.09</v>
      </c>
      <c r="N641" s="664"/>
      <c r="O641" s="664"/>
      <c r="P641" s="677"/>
      <c r="Q641" s="665"/>
    </row>
    <row r="642" spans="1:17" ht="14.4" customHeight="1" x14ac:dyDescent="0.3">
      <c r="A642" s="660" t="s">
        <v>579</v>
      </c>
      <c r="B642" s="661" t="s">
        <v>6259</v>
      </c>
      <c r="C642" s="661" t="s">
        <v>6473</v>
      </c>
      <c r="D642" s="661" t="s">
        <v>6542</v>
      </c>
      <c r="E642" s="661" t="s">
        <v>6543</v>
      </c>
      <c r="F642" s="664">
        <v>3</v>
      </c>
      <c r="G642" s="664">
        <v>909.84</v>
      </c>
      <c r="H642" s="664">
        <v>1</v>
      </c>
      <c r="I642" s="664">
        <v>303.28000000000003</v>
      </c>
      <c r="J642" s="664">
        <v>3</v>
      </c>
      <c r="K642" s="664">
        <v>920.61</v>
      </c>
      <c r="L642" s="664">
        <v>1.011837246109206</v>
      </c>
      <c r="M642" s="664">
        <v>306.87</v>
      </c>
      <c r="N642" s="664"/>
      <c r="O642" s="664"/>
      <c r="P642" s="677"/>
      <c r="Q642" s="665"/>
    </row>
    <row r="643" spans="1:17" ht="14.4" customHeight="1" x14ac:dyDescent="0.3">
      <c r="A643" s="660" t="s">
        <v>579</v>
      </c>
      <c r="B643" s="661" t="s">
        <v>6259</v>
      </c>
      <c r="C643" s="661" t="s">
        <v>6473</v>
      </c>
      <c r="D643" s="661" t="s">
        <v>6546</v>
      </c>
      <c r="E643" s="661" t="s">
        <v>6547</v>
      </c>
      <c r="F643" s="664">
        <v>2</v>
      </c>
      <c r="G643" s="664">
        <v>88504</v>
      </c>
      <c r="H643" s="664">
        <v>1</v>
      </c>
      <c r="I643" s="664">
        <v>44252</v>
      </c>
      <c r="J643" s="664">
        <v>1</v>
      </c>
      <c r="K643" s="664">
        <v>44252</v>
      </c>
      <c r="L643" s="664">
        <v>0.5</v>
      </c>
      <c r="M643" s="664">
        <v>44252</v>
      </c>
      <c r="N643" s="664"/>
      <c r="O643" s="664"/>
      <c r="P643" s="677"/>
      <c r="Q643" s="665"/>
    </row>
    <row r="644" spans="1:17" ht="14.4" customHeight="1" x14ac:dyDescent="0.3">
      <c r="A644" s="660" t="s">
        <v>579</v>
      </c>
      <c r="B644" s="661" t="s">
        <v>6259</v>
      </c>
      <c r="C644" s="661" t="s">
        <v>6473</v>
      </c>
      <c r="D644" s="661" t="s">
        <v>6552</v>
      </c>
      <c r="E644" s="661" t="s">
        <v>6553</v>
      </c>
      <c r="F644" s="664">
        <v>4</v>
      </c>
      <c r="G644" s="664">
        <v>7352</v>
      </c>
      <c r="H644" s="664">
        <v>1</v>
      </c>
      <c r="I644" s="664">
        <v>1838</v>
      </c>
      <c r="J644" s="664">
        <v>11</v>
      </c>
      <c r="K644" s="664">
        <v>20218</v>
      </c>
      <c r="L644" s="664">
        <v>2.75</v>
      </c>
      <c r="M644" s="664">
        <v>1838</v>
      </c>
      <c r="N644" s="664">
        <v>10</v>
      </c>
      <c r="O644" s="664">
        <v>18380</v>
      </c>
      <c r="P644" s="677">
        <v>2.5</v>
      </c>
      <c r="Q644" s="665">
        <v>1838</v>
      </c>
    </row>
    <row r="645" spans="1:17" ht="14.4" customHeight="1" x14ac:dyDescent="0.3">
      <c r="A645" s="660" t="s">
        <v>579</v>
      </c>
      <c r="B645" s="661" t="s">
        <v>6259</v>
      </c>
      <c r="C645" s="661" t="s">
        <v>6473</v>
      </c>
      <c r="D645" s="661" t="s">
        <v>6554</v>
      </c>
      <c r="E645" s="661" t="s">
        <v>6555</v>
      </c>
      <c r="F645" s="664">
        <v>3</v>
      </c>
      <c r="G645" s="664">
        <v>207686.97000000003</v>
      </c>
      <c r="H645" s="664">
        <v>1</v>
      </c>
      <c r="I645" s="664">
        <v>69228.990000000005</v>
      </c>
      <c r="J645" s="664">
        <v>7</v>
      </c>
      <c r="K645" s="664">
        <v>484602.93</v>
      </c>
      <c r="L645" s="664">
        <v>2.333333333333333</v>
      </c>
      <c r="M645" s="664">
        <v>69228.990000000005</v>
      </c>
      <c r="N645" s="664">
        <v>6</v>
      </c>
      <c r="O645" s="664">
        <v>415373.94</v>
      </c>
      <c r="P645" s="677">
        <v>1.9999999999999998</v>
      </c>
      <c r="Q645" s="665">
        <v>69228.990000000005</v>
      </c>
    </row>
    <row r="646" spans="1:17" ht="14.4" customHeight="1" x14ac:dyDescent="0.3">
      <c r="A646" s="660" t="s">
        <v>579</v>
      </c>
      <c r="B646" s="661" t="s">
        <v>6259</v>
      </c>
      <c r="C646" s="661" t="s">
        <v>6473</v>
      </c>
      <c r="D646" s="661" t="s">
        <v>6556</v>
      </c>
      <c r="E646" s="661" t="s">
        <v>6557</v>
      </c>
      <c r="F646" s="664">
        <v>3</v>
      </c>
      <c r="G646" s="664">
        <v>22848.09</v>
      </c>
      <c r="H646" s="664">
        <v>1</v>
      </c>
      <c r="I646" s="664">
        <v>7616.03</v>
      </c>
      <c r="J646" s="664"/>
      <c r="K646" s="664"/>
      <c r="L646" s="664"/>
      <c r="M646" s="664"/>
      <c r="N646" s="664"/>
      <c r="O646" s="664"/>
      <c r="P646" s="677"/>
      <c r="Q646" s="665"/>
    </row>
    <row r="647" spans="1:17" ht="14.4" customHeight="1" x14ac:dyDescent="0.3">
      <c r="A647" s="660" t="s">
        <v>579</v>
      </c>
      <c r="B647" s="661" t="s">
        <v>6259</v>
      </c>
      <c r="C647" s="661" t="s">
        <v>6473</v>
      </c>
      <c r="D647" s="661" t="s">
        <v>6558</v>
      </c>
      <c r="E647" s="661" t="s">
        <v>6559</v>
      </c>
      <c r="F647" s="664"/>
      <c r="G647" s="664"/>
      <c r="H647" s="664"/>
      <c r="I647" s="664"/>
      <c r="J647" s="664">
        <v>2</v>
      </c>
      <c r="K647" s="664">
        <v>51394</v>
      </c>
      <c r="L647" s="664"/>
      <c r="M647" s="664">
        <v>25697</v>
      </c>
      <c r="N647" s="664"/>
      <c r="O647" s="664"/>
      <c r="P647" s="677"/>
      <c r="Q647" s="665"/>
    </row>
    <row r="648" spans="1:17" ht="14.4" customHeight="1" x14ac:dyDescent="0.3">
      <c r="A648" s="660" t="s">
        <v>579</v>
      </c>
      <c r="B648" s="661" t="s">
        <v>6259</v>
      </c>
      <c r="C648" s="661" t="s">
        <v>6473</v>
      </c>
      <c r="D648" s="661" t="s">
        <v>6560</v>
      </c>
      <c r="E648" s="661" t="s">
        <v>6561</v>
      </c>
      <c r="F648" s="664"/>
      <c r="G648" s="664"/>
      <c r="H648" s="664"/>
      <c r="I648" s="664"/>
      <c r="J648" s="664">
        <v>1</v>
      </c>
      <c r="K648" s="664">
        <v>1796</v>
      </c>
      <c r="L648" s="664"/>
      <c r="M648" s="664">
        <v>1796</v>
      </c>
      <c r="N648" s="664"/>
      <c r="O648" s="664"/>
      <c r="P648" s="677"/>
      <c r="Q648" s="665"/>
    </row>
    <row r="649" spans="1:17" ht="14.4" customHeight="1" x14ac:dyDescent="0.3">
      <c r="A649" s="660" t="s">
        <v>579</v>
      </c>
      <c r="B649" s="661" t="s">
        <v>6259</v>
      </c>
      <c r="C649" s="661" t="s">
        <v>6473</v>
      </c>
      <c r="D649" s="661" t="s">
        <v>7049</v>
      </c>
      <c r="E649" s="661" t="s">
        <v>7050</v>
      </c>
      <c r="F649" s="664"/>
      <c r="G649" s="664"/>
      <c r="H649" s="664"/>
      <c r="I649" s="664"/>
      <c r="J649" s="664">
        <v>2</v>
      </c>
      <c r="K649" s="664">
        <v>3592</v>
      </c>
      <c r="L649" s="664"/>
      <c r="M649" s="664">
        <v>1796</v>
      </c>
      <c r="N649" s="664"/>
      <c r="O649" s="664"/>
      <c r="P649" s="677"/>
      <c r="Q649" s="665"/>
    </row>
    <row r="650" spans="1:17" ht="14.4" customHeight="1" x14ac:dyDescent="0.3">
      <c r="A650" s="660" t="s">
        <v>579</v>
      </c>
      <c r="B650" s="661" t="s">
        <v>6259</v>
      </c>
      <c r="C650" s="661" t="s">
        <v>6473</v>
      </c>
      <c r="D650" s="661" t="s">
        <v>7051</v>
      </c>
      <c r="E650" s="661" t="s">
        <v>7052</v>
      </c>
      <c r="F650" s="664"/>
      <c r="G650" s="664"/>
      <c r="H650" s="664"/>
      <c r="I650" s="664"/>
      <c r="J650" s="664">
        <v>2</v>
      </c>
      <c r="K650" s="664">
        <v>4032</v>
      </c>
      <c r="L650" s="664"/>
      <c r="M650" s="664">
        <v>2016</v>
      </c>
      <c r="N650" s="664"/>
      <c r="O650" s="664"/>
      <c r="P650" s="677"/>
      <c r="Q650" s="665"/>
    </row>
    <row r="651" spans="1:17" ht="14.4" customHeight="1" x14ac:dyDescent="0.3">
      <c r="A651" s="660" t="s">
        <v>579</v>
      </c>
      <c r="B651" s="661" t="s">
        <v>6259</v>
      </c>
      <c r="C651" s="661" t="s">
        <v>6473</v>
      </c>
      <c r="D651" s="661" t="s">
        <v>6562</v>
      </c>
      <c r="E651" s="661" t="s">
        <v>6563</v>
      </c>
      <c r="F651" s="664">
        <v>7</v>
      </c>
      <c r="G651" s="664">
        <v>123327.25999999998</v>
      </c>
      <c r="H651" s="664">
        <v>1</v>
      </c>
      <c r="I651" s="664">
        <v>17618.179999999997</v>
      </c>
      <c r="J651" s="664"/>
      <c r="K651" s="664"/>
      <c r="L651" s="664"/>
      <c r="M651" s="664"/>
      <c r="N651" s="664">
        <v>1</v>
      </c>
      <c r="O651" s="664">
        <v>17618.18</v>
      </c>
      <c r="P651" s="677">
        <v>0.14285714285714288</v>
      </c>
      <c r="Q651" s="665">
        <v>17618.18</v>
      </c>
    </row>
    <row r="652" spans="1:17" ht="14.4" customHeight="1" x14ac:dyDescent="0.3">
      <c r="A652" s="660" t="s">
        <v>579</v>
      </c>
      <c r="B652" s="661" t="s">
        <v>6259</v>
      </c>
      <c r="C652" s="661" t="s">
        <v>6473</v>
      </c>
      <c r="D652" s="661" t="s">
        <v>6564</v>
      </c>
      <c r="E652" s="661" t="s">
        <v>6565</v>
      </c>
      <c r="F652" s="664">
        <v>3</v>
      </c>
      <c r="G652" s="664">
        <v>70672.72</v>
      </c>
      <c r="H652" s="664">
        <v>1</v>
      </c>
      <c r="I652" s="664">
        <v>23557.573333333334</v>
      </c>
      <c r="J652" s="664">
        <v>9</v>
      </c>
      <c r="K652" s="664">
        <v>214527.24</v>
      </c>
      <c r="L652" s="664">
        <v>3.035502807872684</v>
      </c>
      <c r="M652" s="664">
        <v>23836.36</v>
      </c>
      <c r="N652" s="664">
        <v>3</v>
      </c>
      <c r="O652" s="664">
        <v>71509.08</v>
      </c>
      <c r="P652" s="677">
        <v>1.0118342692908948</v>
      </c>
      <c r="Q652" s="665">
        <v>23836.36</v>
      </c>
    </row>
    <row r="653" spans="1:17" ht="14.4" customHeight="1" x14ac:dyDescent="0.3">
      <c r="A653" s="660" t="s">
        <v>579</v>
      </c>
      <c r="B653" s="661" t="s">
        <v>6259</v>
      </c>
      <c r="C653" s="661" t="s">
        <v>6473</v>
      </c>
      <c r="D653" s="661" t="s">
        <v>6566</v>
      </c>
      <c r="E653" s="661" t="s">
        <v>6567</v>
      </c>
      <c r="F653" s="664">
        <v>2</v>
      </c>
      <c r="G653" s="664">
        <v>43079.56</v>
      </c>
      <c r="H653" s="664">
        <v>1</v>
      </c>
      <c r="I653" s="664">
        <v>21539.78</v>
      </c>
      <c r="J653" s="664">
        <v>3</v>
      </c>
      <c r="K653" s="664">
        <v>64619.34</v>
      </c>
      <c r="L653" s="664">
        <v>1.5</v>
      </c>
      <c r="M653" s="664">
        <v>21539.78</v>
      </c>
      <c r="N653" s="664"/>
      <c r="O653" s="664"/>
      <c r="P653" s="677"/>
      <c r="Q653" s="665"/>
    </row>
    <row r="654" spans="1:17" ht="14.4" customHeight="1" x14ac:dyDescent="0.3">
      <c r="A654" s="660" t="s">
        <v>579</v>
      </c>
      <c r="B654" s="661" t="s">
        <v>6259</v>
      </c>
      <c r="C654" s="661" t="s">
        <v>6473</v>
      </c>
      <c r="D654" s="661" t="s">
        <v>6568</v>
      </c>
      <c r="E654" s="661" t="s">
        <v>6569</v>
      </c>
      <c r="F654" s="664">
        <v>5</v>
      </c>
      <c r="G654" s="664">
        <v>24402.04</v>
      </c>
      <c r="H654" s="664">
        <v>1</v>
      </c>
      <c r="I654" s="664">
        <v>4880.4080000000004</v>
      </c>
      <c r="J654" s="664">
        <v>15</v>
      </c>
      <c r="K654" s="664">
        <v>74248.2</v>
      </c>
      <c r="L654" s="664">
        <v>3.0427046263345194</v>
      </c>
      <c r="M654" s="664">
        <v>4949.88</v>
      </c>
      <c r="N654" s="664">
        <v>5</v>
      </c>
      <c r="O654" s="664">
        <v>24749.4</v>
      </c>
      <c r="P654" s="677">
        <v>1.0142348754448398</v>
      </c>
      <c r="Q654" s="665">
        <v>4949.88</v>
      </c>
    </row>
    <row r="655" spans="1:17" ht="14.4" customHeight="1" x14ac:dyDescent="0.3">
      <c r="A655" s="660" t="s">
        <v>579</v>
      </c>
      <c r="B655" s="661" t="s">
        <v>6259</v>
      </c>
      <c r="C655" s="661" t="s">
        <v>6473</v>
      </c>
      <c r="D655" s="661" t="s">
        <v>6570</v>
      </c>
      <c r="E655" s="661" t="s">
        <v>6571</v>
      </c>
      <c r="F655" s="664">
        <v>2</v>
      </c>
      <c r="G655" s="664">
        <v>40882.06</v>
      </c>
      <c r="H655" s="664">
        <v>1</v>
      </c>
      <c r="I655" s="664">
        <v>20441.03</v>
      </c>
      <c r="J655" s="664">
        <v>3</v>
      </c>
      <c r="K655" s="664">
        <v>61323.09</v>
      </c>
      <c r="L655" s="664">
        <v>1.5</v>
      </c>
      <c r="M655" s="664">
        <v>20441.03</v>
      </c>
      <c r="N655" s="664">
        <v>4</v>
      </c>
      <c r="O655" s="664">
        <v>81764.12</v>
      </c>
      <c r="P655" s="677">
        <v>2</v>
      </c>
      <c r="Q655" s="665">
        <v>20441.03</v>
      </c>
    </row>
    <row r="656" spans="1:17" ht="14.4" customHeight="1" x14ac:dyDescent="0.3">
      <c r="A656" s="660" t="s">
        <v>579</v>
      </c>
      <c r="B656" s="661" t="s">
        <v>6259</v>
      </c>
      <c r="C656" s="661" t="s">
        <v>6473</v>
      </c>
      <c r="D656" s="661" t="s">
        <v>6572</v>
      </c>
      <c r="E656" s="661" t="s">
        <v>6573</v>
      </c>
      <c r="F656" s="664">
        <v>28</v>
      </c>
      <c r="G656" s="664">
        <v>715719.8</v>
      </c>
      <c r="H656" s="664">
        <v>1</v>
      </c>
      <c r="I656" s="664">
        <v>25561.42142857143</v>
      </c>
      <c r="J656" s="664">
        <v>25</v>
      </c>
      <c r="K656" s="664">
        <v>645506.75</v>
      </c>
      <c r="L656" s="664">
        <v>0.90189868996218903</v>
      </c>
      <c r="M656" s="664">
        <v>25820.27</v>
      </c>
      <c r="N656" s="664">
        <v>20</v>
      </c>
      <c r="O656" s="664">
        <v>516405.4</v>
      </c>
      <c r="P656" s="677">
        <v>0.72151895196975124</v>
      </c>
      <c r="Q656" s="665">
        <v>25820.27</v>
      </c>
    </row>
    <row r="657" spans="1:17" ht="14.4" customHeight="1" x14ac:dyDescent="0.3">
      <c r="A657" s="660" t="s">
        <v>579</v>
      </c>
      <c r="B657" s="661" t="s">
        <v>6259</v>
      </c>
      <c r="C657" s="661" t="s">
        <v>6473</v>
      </c>
      <c r="D657" s="661" t="s">
        <v>6574</v>
      </c>
      <c r="E657" s="661" t="s">
        <v>6575</v>
      </c>
      <c r="F657" s="664">
        <v>2</v>
      </c>
      <c r="G657" s="664">
        <v>29018.18</v>
      </c>
      <c r="H657" s="664">
        <v>1</v>
      </c>
      <c r="I657" s="664">
        <v>14509.09</v>
      </c>
      <c r="J657" s="664">
        <v>5</v>
      </c>
      <c r="K657" s="664">
        <v>72545.45</v>
      </c>
      <c r="L657" s="664">
        <v>2.5</v>
      </c>
      <c r="M657" s="664">
        <v>14509.09</v>
      </c>
      <c r="N657" s="664">
        <v>1</v>
      </c>
      <c r="O657" s="664">
        <v>14509.09</v>
      </c>
      <c r="P657" s="677">
        <v>0.5</v>
      </c>
      <c r="Q657" s="665">
        <v>14509.09</v>
      </c>
    </row>
    <row r="658" spans="1:17" ht="14.4" customHeight="1" x14ac:dyDescent="0.3">
      <c r="A658" s="660" t="s">
        <v>579</v>
      </c>
      <c r="B658" s="661" t="s">
        <v>6259</v>
      </c>
      <c r="C658" s="661" t="s">
        <v>6473</v>
      </c>
      <c r="D658" s="661" t="s">
        <v>6578</v>
      </c>
      <c r="E658" s="661" t="s">
        <v>6579</v>
      </c>
      <c r="F658" s="664">
        <v>7</v>
      </c>
      <c r="G658" s="664">
        <v>114352</v>
      </c>
      <c r="H658" s="664">
        <v>1</v>
      </c>
      <c r="I658" s="664">
        <v>16336</v>
      </c>
      <c r="J658" s="664">
        <v>9</v>
      </c>
      <c r="K658" s="664">
        <v>147024</v>
      </c>
      <c r="L658" s="664">
        <v>1.2857142857142858</v>
      </c>
      <c r="M658" s="664">
        <v>16336</v>
      </c>
      <c r="N658" s="664">
        <v>8</v>
      </c>
      <c r="O658" s="664">
        <v>130688</v>
      </c>
      <c r="P658" s="677">
        <v>1.1428571428571428</v>
      </c>
      <c r="Q658" s="665">
        <v>16336</v>
      </c>
    </row>
    <row r="659" spans="1:17" ht="14.4" customHeight="1" x14ac:dyDescent="0.3">
      <c r="A659" s="660" t="s">
        <v>579</v>
      </c>
      <c r="B659" s="661" t="s">
        <v>6259</v>
      </c>
      <c r="C659" s="661" t="s">
        <v>6473</v>
      </c>
      <c r="D659" s="661" t="s">
        <v>6580</v>
      </c>
      <c r="E659" s="661" t="s">
        <v>6581</v>
      </c>
      <c r="F659" s="664">
        <v>51</v>
      </c>
      <c r="G659" s="664">
        <v>66555</v>
      </c>
      <c r="H659" s="664">
        <v>1</v>
      </c>
      <c r="I659" s="664">
        <v>1305</v>
      </c>
      <c r="J659" s="664">
        <v>57</v>
      </c>
      <c r="K659" s="664">
        <v>74385</v>
      </c>
      <c r="L659" s="664">
        <v>1.1176470588235294</v>
      </c>
      <c r="M659" s="664">
        <v>1305</v>
      </c>
      <c r="N659" s="664">
        <v>60</v>
      </c>
      <c r="O659" s="664">
        <v>78300</v>
      </c>
      <c r="P659" s="677">
        <v>1.1764705882352942</v>
      </c>
      <c r="Q659" s="665">
        <v>1305</v>
      </c>
    </row>
    <row r="660" spans="1:17" ht="14.4" customHeight="1" x14ac:dyDescent="0.3">
      <c r="A660" s="660" t="s">
        <v>579</v>
      </c>
      <c r="B660" s="661" t="s">
        <v>6259</v>
      </c>
      <c r="C660" s="661" t="s">
        <v>6473</v>
      </c>
      <c r="D660" s="661" t="s">
        <v>6582</v>
      </c>
      <c r="E660" s="661" t="s">
        <v>6583</v>
      </c>
      <c r="F660" s="664">
        <v>2</v>
      </c>
      <c r="G660" s="664">
        <v>2610</v>
      </c>
      <c r="H660" s="664">
        <v>1</v>
      </c>
      <c r="I660" s="664">
        <v>1305</v>
      </c>
      <c r="J660" s="664"/>
      <c r="K660" s="664"/>
      <c r="L660" s="664"/>
      <c r="M660" s="664"/>
      <c r="N660" s="664"/>
      <c r="O660" s="664"/>
      <c r="P660" s="677"/>
      <c r="Q660" s="665"/>
    </row>
    <row r="661" spans="1:17" ht="14.4" customHeight="1" x14ac:dyDescent="0.3">
      <c r="A661" s="660" t="s">
        <v>579</v>
      </c>
      <c r="B661" s="661" t="s">
        <v>6259</v>
      </c>
      <c r="C661" s="661" t="s">
        <v>6473</v>
      </c>
      <c r="D661" s="661" t="s">
        <v>6584</v>
      </c>
      <c r="E661" s="661" t="s">
        <v>6585</v>
      </c>
      <c r="F661" s="664">
        <v>60</v>
      </c>
      <c r="G661" s="664">
        <v>64680</v>
      </c>
      <c r="H661" s="664">
        <v>1</v>
      </c>
      <c r="I661" s="664">
        <v>1078</v>
      </c>
      <c r="J661" s="664">
        <v>65</v>
      </c>
      <c r="K661" s="664">
        <v>70070</v>
      </c>
      <c r="L661" s="664">
        <v>1.0833333333333333</v>
      </c>
      <c r="M661" s="664">
        <v>1078</v>
      </c>
      <c r="N661" s="664">
        <v>61</v>
      </c>
      <c r="O661" s="664">
        <v>65758</v>
      </c>
      <c r="P661" s="677">
        <v>1.0166666666666666</v>
      </c>
      <c r="Q661" s="665">
        <v>1078</v>
      </c>
    </row>
    <row r="662" spans="1:17" ht="14.4" customHeight="1" x14ac:dyDescent="0.3">
      <c r="A662" s="660" t="s">
        <v>579</v>
      </c>
      <c r="B662" s="661" t="s">
        <v>6259</v>
      </c>
      <c r="C662" s="661" t="s">
        <v>6473</v>
      </c>
      <c r="D662" s="661" t="s">
        <v>6586</v>
      </c>
      <c r="E662" s="661" t="s">
        <v>6587</v>
      </c>
      <c r="F662" s="664">
        <v>3</v>
      </c>
      <c r="G662" s="664">
        <v>25527</v>
      </c>
      <c r="H662" s="664">
        <v>1</v>
      </c>
      <c r="I662" s="664">
        <v>8509</v>
      </c>
      <c r="J662" s="664">
        <v>6</v>
      </c>
      <c r="K662" s="664">
        <v>51054</v>
      </c>
      <c r="L662" s="664">
        <v>2</v>
      </c>
      <c r="M662" s="664">
        <v>8509</v>
      </c>
      <c r="N662" s="664">
        <v>3</v>
      </c>
      <c r="O662" s="664">
        <v>25527</v>
      </c>
      <c r="P662" s="677">
        <v>1</v>
      </c>
      <c r="Q662" s="665">
        <v>8509</v>
      </c>
    </row>
    <row r="663" spans="1:17" ht="14.4" customHeight="1" x14ac:dyDescent="0.3">
      <c r="A663" s="660" t="s">
        <v>579</v>
      </c>
      <c r="B663" s="661" t="s">
        <v>6259</v>
      </c>
      <c r="C663" s="661" t="s">
        <v>6473</v>
      </c>
      <c r="D663" s="661" t="s">
        <v>6588</v>
      </c>
      <c r="E663" s="661" t="s">
        <v>6589</v>
      </c>
      <c r="F663" s="664">
        <v>13</v>
      </c>
      <c r="G663" s="664">
        <v>73736</v>
      </c>
      <c r="H663" s="664">
        <v>1</v>
      </c>
      <c r="I663" s="664">
        <v>5672</v>
      </c>
      <c r="J663" s="664">
        <v>11</v>
      </c>
      <c r="K663" s="664">
        <v>62392</v>
      </c>
      <c r="L663" s="664">
        <v>0.84615384615384615</v>
      </c>
      <c r="M663" s="664">
        <v>5672</v>
      </c>
      <c r="N663" s="664">
        <v>9</v>
      </c>
      <c r="O663" s="664">
        <v>51048</v>
      </c>
      <c r="P663" s="677">
        <v>0.69230769230769229</v>
      </c>
      <c r="Q663" s="665">
        <v>5672</v>
      </c>
    </row>
    <row r="664" spans="1:17" ht="14.4" customHeight="1" x14ac:dyDescent="0.3">
      <c r="A664" s="660" t="s">
        <v>579</v>
      </c>
      <c r="B664" s="661" t="s">
        <v>6259</v>
      </c>
      <c r="C664" s="661" t="s">
        <v>6473</v>
      </c>
      <c r="D664" s="661" t="s">
        <v>6590</v>
      </c>
      <c r="E664" s="661" t="s">
        <v>6591</v>
      </c>
      <c r="F664" s="664">
        <v>12</v>
      </c>
      <c r="G664" s="664">
        <v>13620</v>
      </c>
      <c r="H664" s="664">
        <v>1</v>
      </c>
      <c r="I664" s="664">
        <v>1135</v>
      </c>
      <c r="J664" s="664"/>
      <c r="K664" s="664"/>
      <c r="L664" s="664"/>
      <c r="M664" s="664"/>
      <c r="N664" s="664"/>
      <c r="O664" s="664"/>
      <c r="P664" s="677"/>
      <c r="Q664" s="665"/>
    </row>
    <row r="665" spans="1:17" ht="14.4" customHeight="1" x14ac:dyDescent="0.3">
      <c r="A665" s="660" t="s">
        <v>579</v>
      </c>
      <c r="B665" s="661" t="s">
        <v>6259</v>
      </c>
      <c r="C665" s="661" t="s">
        <v>6473</v>
      </c>
      <c r="D665" s="661" t="s">
        <v>6592</v>
      </c>
      <c r="E665" s="661" t="s">
        <v>6593</v>
      </c>
      <c r="F665" s="664">
        <v>174</v>
      </c>
      <c r="G665" s="664">
        <v>36888</v>
      </c>
      <c r="H665" s="664">
        <v>1</v>
      </c>
      <c r="I665" s="664">
        <v>212</v>
      </c>
      <c r="J665" s="664">
        <v>174</v>
      </c>
      <c r="K665" s="664">
        <v>36888</v>
      </c>
      <c r="L665" s="664">
        <v>1</v>
      </c>
      <c r="M665" s="664">
        <v>212</v>
      </c>
      <c r="N665" s="664">
        <v>118</v>
      </c>
      <c r="O665" s="664">
        <v>25016</v>
      </c>
      <c r="P665" s="677">
        <v>0.67816091954022983</v>
      </c>
      <c r="Q665" s="665">
        <v>212</v>
      </c>
    </row>
    <row r="666" spans="1:17" ht="14.4" customHeight="1" x14ac:dyDescent="0.3">
      <c r="A666" s="660" t="s">
        <v>579</v>
      </c>
      <c r="B666" s="661" t="s">
        <v>6259</v>
      </c>
      <c r="C666" s="661" t="s">
        <v>6473</v>
      </c>
      <c r="D666" s="661" t="s">
        <v>7053</v>
      </c>
      <c r="E666" s="661" t="s">
        <v>7054</v>
      </c>
      <c r="F666" s="664"/>
      <c r="G666" s="664"/>
      <c r="H666" s="664"/>
      <c r="I666" s="664"/>
      <c r="J666" s="664"/>
      <c r="K666" s="664"/>
      <c r="L666" s="664"/>
      <c r="M666" s="664"/>
      <c r="N666" s="664">
        <v>2</v>
      </c>
      <c r="O666" s="664">
        <v>26182</v>
      </c>
      <c r="P666" s="677"/>
      <c r="Q666" s="665">
        <v>13091</v>
      </c>
    </row>
    <row r="667" spans="1:17" ht="14.4" customHeight="1" x14ac:dyDescent="0.3">
      <c r="A667" s="660" t="s">
        <v>579</v>
      </c>
      <c r="B667" s="661" t="s">
        <v>6259</v>
      </c>
      <c r="C667" s="661" t="s">
        <v>6473</v>
      </c>
      <c r="D667" s="661" t="s">
        <v>7055</v>
      </c>
      <c r="E667" s="661" t="s">
        <v>7056</v>
      </c>
      <c r="F667" s="664"/>
      <c r="G667" s="664"/>
      <c r="H667" s="664"/>
      <c r="I667" s="664"/>
      <c r="J667" s="664"/>
      <c r="K667" s="664"/>
      <c r="L667" s="664"/>
      <c r="M667" s="664"/>
      <c r="N667" s="664">
        <v>1</v>
      </c>
      <c r="O667" s="664">
        <v>8286.76</v>
      </c>
      <c r="P667" s="677"/>
      <c r="Q667" s="665">
        <v>8286.76</v>
      </c>
    </row>
    <row r="668" spans="1:17" ht="14.4" customHeight="1" x14ac:dyDescent="0.3">
      <c r="A668" s="660" t="s">
        <v>579</v>
      </c>
      <c r="B668" s="661" t="s">
        <v>6259</v>
      </c>
      <c r="C668" s="661" t="s">
        <v>6473</v>
      </c>
      <c r="D668" s="661" t="s">
        <v>7057</v>
      </c>
      <c r="E668" s="661" t="s">
        <v>7056</v>
      </c>
      <c r="F668" s="664"/>
      <c r="G668" s="664"/>
      <c r="H668" s="664"/>
      <c r="I668" s="664"/>
      <c r="J668" s="664"/>
      <c r="K668" s="664"/>
      <c r="L668" s="664"/>
      <c r="M668" s="664"/>
      <c r="N668" s="664">
        <v>6</v>
      </c>
      <c r="O668" s="664">
        <v>17323.86</v>
      </c>
      <c r="P668" s="677"/>
      <c r="Q668" s="665">
        <v>2887.31</v>
      </c>
    </row>
    <row r="669" spans="1:17" ht="14.4" customHeight="1" x14ac:dyDescent="0.3">
      <c r="A669" s="660" t="s">
        <v>579</v>
      </c>
      <c r="B669" s="661" t="s">
        <v>6259</v>
      </c>
      <c r="C669" s="661" t="s">
        <v>6473</v>
      </c>
      <c r="D669" s="661" t="s">
        <v>6594</v>
      </c>
      <c r="E669" s="661" t="s">
        <v>6595</v>
      </c>
      <c r="F669" s="664">
        <v>17</v>
      </c>
      <c r="G669" s="664">
        <v>23460</v>
      </c>
      <c r="H669" s="664">
        <v>1</v>
      </c>
      <c r="I669" s="664">
        <v>1380</v>
      </c>
      <c r="J669" s="664">
        <v>54</v>
      </c>
      <c r="K669" s="664">
        <v>74520</v>
      </c>
      <c r="L669" s="664">
        <v>3.1764705882352939</v>
      </c>
      <c r="M669" s="664">
        <v>1380</v>
      </c>
      <c r="N669" s="664">
        <v>6</v>
      </c>
      <c r="O669" s="664">
        <v>8280</v>
      </c>
      <c r="P669" s="677">
        <v>0.35294117647058826</v>
      </c>
      <c r="Q669" s="665">
        <v>1380</v>
      </c>
    </row>
    <row r="670" spans="1:17" ht="14.4" customHeight="1" x14ac:dyDescent="0.3">
      <c r="A670" s="660" t="s">
        <v>579</v>
      </c>
      <c r="B670" s="661" t="s">
        <v>6259</v>
      </c>
      <c r="C670" s="661" t="s">
        <v>6473</v>
      </c>
      <c r="D670" s="661" t="s">
        <v>6600</v>
      </c>
      <c r="E670" s="661" t="s">
        <v>6601</v>
      </c>
      <c r="F670" s="664">
        <v>3</v>
      </c>
      <c r="G670" s="664">
        <v>3936</v>
      </c>
      <c r="H670" s="664">
        <v>1</v>
      </c>
      <c r="I670" s="664">
        <v>1312</v>
      </c>
      <c r="J670" s="664">
        <v>10</v>
      </c>
      <c r="K670" s="664">
        <v>13120</v>
      </c>
      <c r="L670" s="664">
        <v>3.3333333333333335</v>
      </c>
      <c r="M670" s="664">
        <v>1312</v>
      </c>
      <c r="N670" s="664">
        <v>4</v>
      </c>
      <c r="O670" s="664">
        <v>5248</v>
      </c>
      <c r="P670" s="677">
        <v>1.3333333333333333</v>
      </c>
      <c r="Q670" s="665">
        <v>1312</v>
      </c>
    </row>
    <row r="671" spans="1:17" ht="14.4" customHeight="1" x14ac:dyDescent="0.3">
      <c r="A671" s="660" t="s">
        <v>579</v>
      </c>
      <c r="B671" s="661" t="s">
        <v>6259</v>
      </c>
      <c r="C671" s="661" t="s">
        <v>6473</v>
      </c>
      <c r="D671" s="661" t="s">
        <v>6602</v>
      </c>
      <c r="E671" s="661" t="s">
        <v>6603</v>
      </c>
      <c r="F671" s="664">
        <v>10</v>
      </c>
      <c r="G671" s="664">
        <v>15600</v>
      </c>
      <c r="H671" s="664">
        <v>1</v>
      </c>
      <c r="I671" s="664">
        <v>1560</v>
      </c>
      <c r="J671" s="664">
        <v>44</v>
      </c>
      <c r="K671" s="664">
        <v>68640</v>
      </c>
      <c r="L671" s="664">
        <v>4.4000000000000004</v>
      </c>
      <c r="M671" s="664">
        <v>1560</v>
      </c>
      <c r="N671" s="664">
        <v>11</v>
      </c>
      <c r="O671" s="664">
        <v>17160</v>
      </c>
      <c r="P671" s="677">
        <v>1.1000000000000001</v>
      </c>
      <c r="Q671" s="665">
        <v>1560</v>
      </c>
    </row>
    <row r="672" spans="1:17" ht="14.4" customHeight="1" x14ac:dyDescent="0.3">
      <c r="A672" s="660" t="s">
        <v>579</v>
      </c>
      <c r="B672" s="661" t="s">
        <v>6259</v>
      </c>
      <c r="C672" s="661" t="s">
        <v>6473</v>
      </c>
      <c r="D672" s="661" t="s">
        <v>6604</v>
      </c>
      <c r="E672" s="661" t="s">
        <v>6605</v>
      </c>
      <c r="F672" s="664">
        <v>3</v>
      </c>
      <c r="G672" s="664">
        <v>17426.46</v>
      </c>
      <c r="H672" s="664">
        <v>1</v>
      </c>
      <c r="I672" s="664">
        <v>5808.82</v>
      </c>
      <c r="J672" s="664">
        <v>8</v>
      </c>
      <c r="K672" s="664">
        <v>46470.559999999998</v>
      </c>
      <c r="L672" s="664">
        <v>2.6666666666666665</v>
      </c>
      <c r="M672" s="664">
        <v>5808.82</v>
      </c>
      <c r="N672" s="664">
        <v>8</v>
      </c>
      <c r="O672" s="664">
        <v>46470.559999999998</v>
      </c>
      <c r="P672" s="677">
        <v>2.6666666666666665</v>
      </c>
      <c r="Q672" s="665">
        <v>5808.82</v>
      </c>
    </row>
    <row r="673" spans="1:17" ht="14.4" customHeight="1" x14ac:dyDescent="0.3">
      <c r="A673" s="660" t="s">
        <v>579</v>
      </c>
      <c r="B673" s="661" t="s">
        <v>6259</v>
      </c>
      <c r="C673" s="661" t="s">
        <v>6473</v>
      </c>
      <c r="D673" s="661" t="s">
        <v>6606</v>
      </c>
      <c r="E673" s="661" t="s">
        <v>6607</v>
      </c>
      <c r="F673" s="664">
        <v>3</v>
      </c>
      <c r="G673" s="664">
        <v>24673.739999999998</v>
      </c>
      <c r="H673" s="664">
        <v>1</v>
      </c>
      <c r="I673" s="664">
        <v>8224.58</v>
      </c>
      <c r="J673" s="664">
        <v>11</v>
      </c>
      <c r="K673" s="664">
        <v>90470.38</v>
      </c>
      <c r="L673" s="664">
        <v>3.666666666666667</v>
      </c>
      <c r="M673" s="664">
        <v>8224.58</v>
      </c>
      <c r="N673" s="664">
        <v>5</v>
      </c>
      <c r="O673" s="664">
        <v>41122.9</v>
      </c>
      <c r="P673" s="677">
        <v>1.666666666666667</v>
      </c>
      <c r="Q673" s="665">
        <v>8224.58</v>
      </c>
    </row>
    <row r="674" spans="1:17" ht="14.4" customHeight="1" x14ac:dyDescent="0.3">
      <c r="A674" s="660" t="s">
        <v>579</v>
      </c>
      <c r="B674" s="661" t="s">
        <v>6259</v>
      </c>
      <c r="C674" s="661" t="s">
        <v>6473</v>
      </c>
      <c r="D674" s="661" t="s">
        <v>6608</v>
      </c>
      <c r="E674" s="661" t="s">
        <v>6609</v>
      </c>
      <c r="F674" s="664">
        <v>3</v>
      </c>
      <c r="G674" s="664">
        <v>27478.14</v>
      </c>
      <c r="H674" s="664">
        <v>1</v>
      </c>
      <c r="I674" s="664">
        <v>9159.3799999999992</v>
      </c>
      <c r="J674" s="664">
        <v>2</v>
      </c>
      <c r="K674" s="664">
        <v>18318.759999999998</v>
      </c>
      <c r="L674" s="664">
        <v>0.66666666666666663</v>
      </c>
      <c r="M674" s="664">
        <v>9159.3799999999992</v>
      </c>
      <c r="N674" s="664">
        <v>2</v>
      </c>
      <c r="O674" s="664">
        <v>18318.759999999998</v>
      </c>
      <c r="P674" s="677">
        <v>0.66666666666666663</v>
      </c>
      <c r="Q674" s="665">
        <v>9159.3799999999992</v>
      </c>
    </row>
    <row r="675" spans="1:17" ht="14.4" customHeight="1" x14ac:dyDescent="0.3">
      <c r="A675" s="660" t="s">
        <v>579</v>
      </c>
      <c r="B675" s="661" t="s">
        <v>6259</v>
      </c>
      <c r="C675" s="661" t="s">
        <v>6473</v>
      </c>
      <c r="D675" s="661" t="s">
        <v>6610</v>
      </c>
      <c r="E675" s="661" t="s">
        <v>6609</v>
      </c>
      <c r="F675" s="664">
        <v>5</v>
      </c>
      <c r="G675" s="664">
        <v>68830.100000000006</v>
      </c>
      <c r="H675" s="664">
        <v>1</v>
      </c>
      <c r="I675" s="664">
        <v>13766.02</v>
      </c>
      <c r="J675" s="664">
        <v>5</v>
      </c>
      <c r="K675" s="664">
        <v>68830.100000000006</v>
      </c>
      <c r="L675" s="664">
        <v>1</v>
      </c>
      <c r="M675" s="664">
        <v>13766.02</v>
      </c>
      <c r="N675" s="664">
        <v>3</v>
      </c>
      <c r="O675" s="664">
        <v>41298.06</v>
      </c>
      <c r="P675" s="677">
        <v>0.59999999999999987</v>
      </c>
      <c r="Q675" s="665">
        <v>13766.019999999999</v>
      </c>
    </row>
    <row r="676" spans="1:17" ht="14.4" customHeight="1" x14ac:dyDescent="0.3">
      <c r="A676" s="660" t="s">
        <v>579</v>
      </c>
      <c r="B676" s="661" t="s">
        <v>6259</v>
      </c>
      <c r="C676" s="661" t="s">
        <v>6473</v>
      </c>
      <c r="D676" s="661" t="s">
        <v>6611</v>
      </c>
      <c r="E676" s="661" t="s">
        <v>6612</v>
      </c>
      <c r="F676" s="664"/>
      <c r="G676" s="664"/>
      <c r="H676" s="664"/>
      <c r="I676" s="664"/>
      <c r="J676" s="664">
        <v>2</v>
      </c>
      <c r="K676" s="664">
        <v>36676.9</v>
      </c>
      <c r="L676" s="664"/>
      <c r="M676" s="664">
        <v>18338.45</v>
      </c>
      <c r="N676" s="664"/>
      <c r="O676" s="664"/>
      <c r="P676" s="677"/>
      <c r="Q676" s="665"/>
    </row>
    <row r="677" spans="1:17" ht="14.4" customHeight="1" x14ac:dyDescent="0.3">
      <c r="A677" s="660" t="s">
        <v>579</v>
      </c>
      <c r="B677" s="661" t="s">
        <v>6259</v>
      </c>
      <c r="C677" s="661" t="s">
        <v>6473</v>
      </c>
      <c r="D677" s="661" t="s">
        <v>6615</v>
      </c>
      <c r="E677" s="661" t="s">
        <v>6616</v>
      </c>
      <c r="F677" s="664">
        <v>78</v>
      </c>
      <c r="G677" s="664">
        <v>96960.279999999984</v>
      </c>
      <c r="H677" s="664">
        <v>1</v>
      </c>
      <c r="I677" s="664">
        <v>1243.0805128205127</v>
      </c>
      <c r="J677" s="664">
        <v>93</v>
      </c>
      <c r="K677" s="664">
        <v>115658.51999999999</v>
      </c>
      <c r="L677" s="664">
        <v>1.1928443275947636</v>
      </c>
      <c r="M677" s="664">
        <v>1243.6399999999999</v>
      </c>
      <c r="N677" s="664">
        <v>79</v>
      </c>
      <c r="O677" s="664">
        <v>98247.559999999983</v>
      </c>
      <c r="P677" s="677">
        <v>1.0132763643009282</v>
      </c>
      <c r="Q677" s="665">
        <v>1243.6399999999999</v>
      </c>
    </row>
    <row r="678" spans="1:17" ht="14.4" customHeight="1" x14ac:dyDescent="0.3">
      <c r="A678" s="660" t="s">
        <v>579</v>
      </c>
      <c r="B678" s="661" t="s">
        <v>6259</v>
      </c>
      <c r="C678" s="661" t="s">
        <v>6473</v>
      </c>
      <c r="D678" s="661" t="s">
        <v>6617</v>
      </c>
      <c r="E678" s="661" t="s">
        <v>6618</v>
      </c>
      <c r="F678" s="664"/>
      <c r="G678" s="664"/>
      <c r="H678" s="664"/>
      <c r="I678" s="664"/>
      <c r="J678" s="664">
        <v>4</v>
      </c>
      <c r="K678" s="664">
        <v>64548.88</v>
      </c>
      <c r="L678" s="664"/>
      <c r="M678" s="664">
        <v>16137.22</v>
      </c>
      <c r="N678" s="664">
        <v>3</v>
      </c>
      <c r="O678" s="664">
        <v>48411.659999999996</v>
      </c>
      <c r="P678" s="677"/>
      <c r="Q678" s="665">
        <v>16137.22</v>
      </c>
    </row>
    <row r="679" spans="1:17" ht="14.4" customHeight="1" x14ac:dyDescent="0.3">
      <c r="A679" s="660" t="s">
        <v>579</v>
      </c>
      <c r="B679" s="661" t="s">
        <v>6259</v>
      </c>
      <c r="C679" s="661" t="s">
        <v>6473</v>
      </c>
      <c r="D679" s="661" t="s">
        <v>6619</v>
      </c>
      <c r="E679" s="661" t="s">
        <v>6620</v>
      </c>
      <c r="F679" s="664">
        <v>7</v>
      </c>
      <c r="G679" s="664">
        <v>11606</v>
      </c>
      <c r="H679" s="664">
        <v>1</v>
      </c>
      <c r="I679" s="664">
        <v>1658</v>
      </c>
      <c r="J679" s="664">
        <v>19</v>
      </c>
      <c r="K679" s="664">
        <v>31502</v>
      </c>
      <c r="L679" s="664">
        <v>2.7142857142857144</v>
      </c>
      <c r="M679" s="664">
        <v>1658</v>
      </c>
      <c r="N679" s="664">
        <v>10</v>
      </c>
      <c r="O679" s="664">
        <v>16580</v>
      </c>
      <c r="P679" s="677">
        <v>1.4285714285714286</v>
      </c>
      <c r="Q679" s="665">
        <v>1658</v>
      </c>
    </row>
    <row r="680" spans="1:17" ht="14.4" customHeight="1" x14ac:dyDescent="0.3">
      <c r="A680" s="660" t="s">
        <v>579</v>
      </c>
      <c r="B680" s="661" t="s">
        <v>6259</v>
      </c>
      <c r="C680" s="661" t="s">
        <v>6473</v>
      </c>
      <c r="D680" s="661" t="s">
        <v>6625</v>
      </c>
      <c r="E680" s="661" t="s">
        <v>6626</v>
      </c>
      <c r="F680" s="664"/>
      <c r="G680" s="664"/>
      <c r="H680" s="664"/>
      <c r="I680" s="664"/>
      <c r="J680" s="664">
        <v>2</v>
      </c>
      <c r="K680" s="664">
        <v>16898.939999999999</v>
      </c>
      <c r="L680" s="664"/>
      <c r="M680" s="664">
        <v>8449.4699999999993</v>
      </c>
      <c r="N680" s="664">
        <v>2</v>
      </c>
      <c r="O680" s="664">
        <v>16898.939999999999</v>
      </c>
      <c r="P680" s="677"/>
      <c r="Q680" s="665">
        <v>8449.4699999999993</v>
      </c>
    </row>
    <row r="681" spans="1:17" ht="14.4" customHeight="1" x14ac:dyDescent="0.3">
      <c r="A681" s="660" t="s">
        <v>579</v>
      </c>
      <c r="B681" s="661" t="s">
        <v>6259</v>
      </c>
      <c r="C681" s="661" t="s">
        <v>6473</v>
      </c>
      <c r="D681" s="661" t="s">
        <v>6627</v>
      </c>
      <c r="E681" s="661" t="s">
        <v>6609</v>
      </c>
      <c r="F681" s="664">
        <v>3</v>
      </c>
      <c r="G681" s="664">
        <v>24076.799999999999</v>
      </c>
      <c r="H681" s="664">
        <v>1</v>
      </c>
      <c r="I681" s="664">
        <v>8025.5999999999995</v>
      </c>
      <c r="J681" s="664"/>
      <c r="K681" s="664"/>
      <c r="L681" s="664"/>
      <c r="M681" s="664"/>
      <c r="N681" s="664">
        <v>2</v>
      </c>
      <c r="O681" s="664">
        <v>16051.2</v>
      </c>
      <c r="P681" s="677">
        <v>0.66666666666666674</v>
      </c>
      <c r="Q681" s="665">
        <v>8025.6</v>
      </c>
    </row>
    <row r="682" spans="1:17" ht="14.4" customHeight="1" x14ac:dyDescent="0.3">
      <c r="A682" s="660" t="s">
        <v>579</v>
      </c>
      <c r="B682" s="661" t="s">
        <v>6259</v>
      </c>
      <c r="C682" s="661" t="s">
        <v>6473</v>
      </c>
      <c r="D682" s="661" t="s">
        <v>6628</v>
      </c>
      <c r="E682" s="661" t="s">
        <v>6629</v>
      </c>
      <c r="F682" s="664">
        <v>106</v>
      </c>
      <c r="G682" s="664">
        <v>118972.28</v>
      </c>
      <c r="H682" s="664">
        <v>1</v>
      </c>
      <c r="I682" s="664">
        <v>1122.3799999999999</v>
      </c>
      <c r="J682" s="664">
        <v>106</v>
      </c>
      <c r="K682" s="664">
        <v>118972.28</v>
      </c>
      <c r="L682" s="664">
        <v>1</v>
      </c>
      <c r="M682" s="664">
        <v>1122.3799999999999</v>
      </c>
      <c r="N682" s="664">
        <v>88</v>
      </c>
      <c r="O682" s="664">
        <v>98769.44</v>
      </c>
      <c r="P682" s="677">
        <v>0.83018867924528306</v>
      </c>
      <c r="Q682" s="665">
        <v>1122.3800000000001</v>
      </c>
    </row>
    <row r="683" spans="1:17" ht="14.4" customHeight="1" x14ac:dyDescent="0.3">
      <c r="A683" s="660" t="s">
        <v>579</v>
      </c>
      <c r="B683" s="661" t="s">
        <v>6259</v>
      </c>
      <c r="C683" s="661" t="s">
        <v>6473</v>
      </c>
      <c r="D683" s="661" t="s">
        <v>6630</v>
      </c>
      <c r="E683" s="661" t="s">
        <v>6631</v>
      </c>
      <c r="F683" s="664">
        <v>46</v>
      </c>
      <c r="G683" s="664">
        <v>82229.600000000006</v>
      </c>
      <c r="H683" s="664">
        <v>1</v>
      </c>
      <c r="I683" s="664">
        <v>1787.6000000000001</v>
      </c>
      <c r="J683" s="664">
        <v>25</v>
      </c>
      <c r="K683" s="664">
        <v>44690</v>
      </c>
      <c r="L683" s="664">
        <v>0.54347826086956519</v>
      </c>
      <c r="M683" s="664">
        <v>1787.6</v>
      </c>
      <c r="N683" s="664">
        <v>113</v>
      </c>
      <c r="O683" s="664">
        <v>201998.8</v>
      </c>
      <c r="P683" s="677">
        <v>2.4565217391304346</v>
      </c>
      <c r="Q683" s="665">
        <v>1787.6</v>
      </c>
    </row>
    <row r="684" spans="1:17" ht="14.4" customHeight="1" x14ac:dyDescent="0.3">
      <c r="A684" s="660" t="s">
        <v>579</v>
      </c>
      <c r="B684" s="661" t="s">
        <v>6259</v>
      </c>
      <c r="C684" s="661" t="s">
        <v>6473</v>
      </c>
      <c r="D684" s="661" t="s">
        <v>6634</v>
      </c>
      <c r="E684" s="661" t="s">
        <v>6635</v>
      </c>
      <c r="F684" s="664"/>
      <c r="G684" s="664"/>
      <c r="H684" s="664"/>
      <c r="I684" s="664"/>
      <c r="J684" s="664">
        <v>1</v>
      </c>
      <c r="K684" s="664">
        <v>72421.09</v>
      </c>
      <c r="L684" s="664"/>
      <c r="M684" s="664">
        <v>72421.09</v>
      </c>
      <c r="N684" s="664">
        <v>1</v>
      </c>
      <c r="O684" s="664">
        <v>72421.09</v>
      </c>
      <c r="P684" s="677"/>
      <c r="Q684" s="665">
        <v>72421.09</v>
      </c>
    </row>
    <row r="685" spans="1:17" ht="14.4" customHeight="1" x14ac:dyDescent="0.3">
      <c r="A685" s="660" t="s">
        <v>579</v>
      </c>
      <c r="B685" s="661" t="s">
        <v>6259</v>
      </c>
      <c r="C685" s="661" t="s">
        <v>6473</v>
      </c>
      <c r="D685" s="661" t="s">
        <v>7058</v>
      </c>
      <c r="E685" s="661" t="s">
        <v>7059</v>
      </c>
      <c r="F685" s="664"/>
      <c r="G685" s="664"/>
      <c r="H685" s="664"/>
      <c r="I685" s="664"/>
      <c r="J685" s="664">
        <v>1</v>
      </c>
      <c r="K685" s="664">
        <v>284</v>
      </c>
      <c r="L685" s="664"/>
      <c r="M685" s="664">
        <v>284</v>
      </c>
      <c r="N685" s="664"/>
      <c r="O685" s="664"/>
      <c r="P685" s="677"/>
      <c r="Q685" s="665"/>
    </row>
    <row r="686" spans="1:17" ht="14.4" customHeight="1" x14ac:dyDescent="0.3">
      <c r="A686" s="660" t="s">
        <v>579</v>
      </c>
      <c r="B686" s="661" t="s">
        <v>6259</v>
      </c>
      <c r="C686" s="661" t="s">
        <v>6473</v>
      </c>
      <c r="D686" s="661" t="s">
        <v>7060</v>
      </c>
      <c r="E686" s="661" t="s">
        <v>7061</v>
      </c>
      <c r="F686" s="664"/>
      <c r="G686" s="664"/>
      <c r="H686" s="664"/>
      <c r="I686" s="664"/>
      <c r="J686" s="664">
        <v>1</v>
      </c>
      <c r="K686" s="664">
        <v>14312.18</v>
      </c>
      <c r="L686" s="664"/>
      <c r="M686" s="664">
        <v>14312.18</v>
      </c>
      <c r="N686" s="664"/>
      <c r="O686" s="664"/>
      <c r="P686" s="677"/>
      <c r="Q686" s="665"/>
    </row>
    <row r="687" spans="1:17" ht="14.4" customHeight="1" x14ac:dyDescent="0.3">
      <c r="A687" s="660" t="s">
        <v>579</v>
      </c>
      <c r="B687" s="661" t="s">
        <v>6259</v>
      </c>
      <c r="C687" s="661" t="s">
        <v>6473</v>
      </c>
      <c r="D687" s="661" t="s">
        <v>6645</v>
      </c>
      <c r="E687" s="661" t="s">
        <v>6646</v>
      </c>
      <c r="F687" s="664">
        <v>3</v>
      </c>
      <c r="G687" s="664">
        <v>37500</v>
      </c>
      <c r="H687" s="664">
        <v>1</v>
      </c>
      <c r="I687" s="664">
        <v>12500</v>
      </c>
      <c r="J687" s="664">
        <v>2</v>
      </c>
      <c r="K687" s="664">
        <v>25000</v>
      </c>
      <c r="L687" s="664">
        <v>0.66666666666666663</v>
      </c>
      <c r="M687" s="664">
        <v>12500</v>
      </c>
      <c r="N687" s="664">
        <v>4</v>
      </c>
      <c r="O687" s="664">
        <v>50000</v>
      </c>
      <c r="P687" s="677">
        <v>1.3333333333333333</v>
      </c>
      <c r="Q687" s="665">
        <v>12500</v>
      </c>
    </row>
    <row r="688" spans="1:17" ht="14.4" customHeight="1" x14ac:dyDescent="0.3">
      <c r="A688" s="660" t="s">
        <v>579</v>
      </c>
      <c r="B688" s="661" t="s">
        <v>6259</v>
      </c>
      <c r="C688" s="661" t="s">
        <v>6473</v>
      </c>
      <c r="D688" s="661" t="s">
        <v>6647</v>
      </c>
      <c r="E688" s="661" t="s">
        <v>6648</v>
      </c>
      <c r="F688" s="664"/>
      <c r="G688" s="664"/>
      <c r="H688" s="664"/>
      <c r="I688" s="664"/>
      <c r="J688" s="664">
        <v>3</v>
      </c>
      <c r="K688" s="664">
        <v>172521</v>
      </c>
      <c r="L688" s="664"/>
      <c r="M688" s="664">
        <v>57507</v>
      </c>
      <c r="N688" s="664">
        <v>1</v>
      </c>
      <c r="O688" s="664">
        <v>57507</v>
      </c>
      <c r="P688" s="677"/>
      <c r="Q688" s="665">
        <v>57507</v>
      </c>
    </row>
    <row r="689" spans="1:17" ht="14.4" customHeight="1" x14ac:dyDescent="0.3">
      <c r="A689" s="660" t="s">
        <v>579</v>
      </c>
      <c r="B689" s="661" t="s">
        <v>6259</v>
      </c>
      <c r="C689" s="661" t="s">
        <v>6473</v>
      </c>
      <c r="D689" s="661" t="s">
        <v>6649</v>
      </c>
      <c r="E689" s="661" t="s">
        <v>6650</v>
      </c>
      <c r="F689" s="664">
        <v>1</v>
      </c>
      <c r="G689" s="664">
        <v>41638</v>
      </c>
      <c r="H689" s="664">
        <v>1</v>
      </c>
      <c r="I689" s="664">
        <v>41638</v>
      </c>
      <c r="J689" s="664"/>
      <c r="K689" s="664"/>
      <c r="L689" s="664"/>
      <c r="M689" s="664"/>
      <c r="N689" s="664"/>
      <c r="O689" s="664"/>
      <c r="P689" s="677"/>
      <c r="Q689" s="665"/>
    </row>
    <row r="690" spans="1:17" ht="14.4" customHeight="1" x14ac:dyDescent="0.3">
      <c r="A690" s="660" t="s">
        <v>579</v>
      </c>
      <c r="B690" s="661" t="s">
        <v>6259</v>
      </c>
      <c r="C690" s="661" t="s">
        <v>6473</v>
      </c>
      <c r="D690" s="661" t="s">
        <v>6651</v>
      </c>
      <c r="E690" s="661" t="s">
        <v>6652</v>
      </c>
      <c r="F690" s="664">
        <v>11</v>
      </c>
      <c r="G690" s="664">
        <v>150113.60000000001</v>
      </c>
      <c r="H690" s="664">
        <v>1</v>
      </c>
      <c r="I690" s="664">
        <v>13646.69090909091</v>
      </c>
      <c r="J690" s="664">
        <v>3</v>
      </c>
      <c r="K690" s="664">
        <v>41071.08</v>
      </c>
      <c r="L690" s="664">
        <v>0.27359999360484327</v>
      </c>
      <c r="M690" s="664">
        <v>13690.36</v>
      </c>
      <c r="N690" s="664">
        <v>9</v>
      </c>
      <c r="O690" s="664">
        <v>123213.24</v>
      </c>
      <c r="P690" s="677">
        <v>0.82079998081452976</v>
      </c>
      <c r="Q690" s="665">
        <v>13690.36</v>
      </c>
    </row>
    <row r="691" spans="1:17" ht="14.4" customHeight="1" x14ac:dyDescent="0.3">
      <c r="A691" s="660" t="s">
        <v>579</v>
      </c>
      <c r="B691" s="661" t="s">
        <v>6259</v>
      </c>
      <c r="C691" s="661" t="s">
        <v>6473</v>
      </c>
      <c r="D691" s="661" t="s">
        <v>6653</v>
      </c>
      <c r="E691" s="661" t="s">
        <v>6654</v>
      </c>
      <c r="F691" s="664">
        <v>8</v>
      </c>
      <c r="G691" s="664">
        <v>155200</v>
      </c>
      <c r="H691" s="664">
        <v>1</v>
      </c>
      <c r="I691" s="664">
        <v>19400</v>
      </c>
      <c r="J691" s="664">
        <v>5</v>
      </c>
      <c r="K691" s="664">
        <v>97000</v>
      </c>
      <c r="L691" s="664">
        <v>0.625</v>
      </c>
      <c r="M691" s="664">
        <v>19400</v>
      </c>
      <c r="N691" s="664">
        <v>7</v>
      </c>
      <c r="O691" s="664">
        <v>135800</v>
      </c>
      <c r="P691" s="677">
        <v>0.875</v>
      </c>
      <c r="Q691" s="665">
        <v>19400</v>
      </c>
    </row>
    <row r="692" spans="1:17" ht="14.4" customHeight="1" x14ac:dyDescent="0.3">
      <c r="A692" s="660" t="s">
        <v>579</v>
      </c>
      <c r="B692" s="661" t="s">
        <v>6259</v>
      </c>
      <c r="C692" s="661" t="s">
        <v>6473</v>
      </c>
      <c r="D692" s="661" t="s">
        <v>6655</v>
      </c>
      <c r="E692" s="661" t="s">
        <v>6656</v>
      </c>
      <c r="F692" s="664"/>
      <c r="G692" s="664"/>
      <c r="H692" s="664"/>
      <c r="I692" s="664"/>
      <c r="J692" s="664"/>
      <c r="K692" s="664"/>
      <c r="L692" s="664"/>
      <c r="M692" s="664"/>
      <c r="N692" s="664">
        <v>1</v>
      </c>
      <c r="O692" s="664">
        <v>59800</v>
      </c>
      <c r="P692" s="677"/>
      <c r="Q692" s="665">
        <v>59800</v>
      </c>
    </row>
    <row r="693" spans="1:17" ht="14.4" customHeight="1" x14ac:dyDescent="0.3">
      <c r="A693" s="660" t="s">
        <v>579</v>
      </c>
      <c r="B693" s="661" t="s">
        <v>6259</v>
      </c>
      <c r="C693" s="661" t="s">
        <v>6473</v>
      </c>
      <c r="D693" s="661" t="s">
        <v>6659</v>
      </c>
      <c r="E693" s="661" t="s">
        <v>6660</v>
      </c>
      <c r="F693" s="664">
        <v>1</v>
      </c>
      <c r="G693" s="664">
        <v>2487.27</v>
      </c>
      <c r="H693" s="664">
        <v>1</v>
      </c>
      <c r="I693" s="664">
        <v>2487.27</v>
      </c>
      <c r="J693" s="664">
        <v>1</v>
      </c>
      <c r="K693" s="664">
        <v>2487.27</v>
      </c>
      <c r="L693" s="664">
        <v>1</v>
      </c>
      <c r="M693" s="664">
        <v>2487.27</v>
      </c>
      <c r="N693" s="664">
        <v>2</v>
      </c>
      <c r="O693" s="664">
        <v>4974.54</v>
      </c>
      <c r="P693" s="677">
        <v>2</v>
      </c>
      <c r="Q693" s="665">
        <v>2487.27</v>
      </c>
    </row>
    <row r="694" spans="1:17" ht="14.4" customHeight="1" x14ac:dyDescent="0.3">
      <c r="A694" s="660" t="s">
        <v>579</v>
      </c>
      <c r="B694" s="661" t="s">
        <v>6259</v>
      </c>
      <c r="C694" s="661" t="s">
        <v>6473</v>
      </c>
      <c r="D694" s="661" t="s">
        <v>7062</v>
      </c>
      <c r="E694" s="661" t="s">
        <v>7063</v>
      </c>
      <c r="F694" s="664"/>
      <c r="G694" s="664"/>
      <c r="H694" s="664"/>
      <c r="I694" s="664"/>
      <c r="J694" s="664"/>
      <c r="K694" s="664"/>
      <c r="L694" s="664"/>
      <c r="M694" s="664"/>
      <c r="N694" s="664">
        <v>1</v>
      </c>
      <c r="O694" s="664">
        <v>52000</v>
      </c>
      <c r="P694" s="677"/>
      <c r="Q694" s="665">
        <v>52000</v>
      </c>
    </row>
    <row r="695" spans="1:17" ht="14.4" customHeight="1" x14ac:dyDescent="0.3">
      <c r="A695" s="660" t="s">
        <v>579</v>
      </c>
      <c r="B695" s="661" t="s">
        <v>6259</v>
      </c>
      <c r="C695" s="661" t="s">
        <v>6473</v>
      </c>
      <c r="D695" s="661" t="s">
        <v>6661</v>
      </c>
      <c r="E695" s="661" t="s">
        <v>6662</v>
      </c>
      <c r="F695" s="664"/>
      <c r="G695" s="664"/>
      <c r="H695" s="664"/>
      <c r="I695" s="664"/>
      <c r="J695" s="664"/>
      <c r="K695" s="664"/>
      <c r="L695" s="664"/>
      <c r="M695" s="664"/>
      <c r="N695" s="664">
        <v>5</v>
      </c>
      <c r="O695" s="664">
        <v>43418.45</v>
      </c>
      <c r="P695" s="677"/>
      <c r="Q695" s="665">
        <v>8683.6899999999987</v>
      </c>
    </row>
    <row r="696" spans="1:17" ht="14.4" customHeight="1" x14ac:dyDescent="0.3">
      <c r="A696" s="660" t="s">
        <v>579</v>
      </c>
      <c r="B696" s="661" t="s">
        <v>6259</v>
      </c>
      <c r="C696" s="661" t="s">
        <v>6473</v>
      </c>
      <c r="D696" s="661" t="s">
        <v>7064</v>
      </c>
      <c r="E696" s="661" t="s">
        <v>6153</v>
      </c>
      <c r="F696" s="664">
        <v>2</v>
      </c>
      <c r="G696" s="664">
        <v>363000</v>
      </c>
      <c r="H696" s="664">
        <v>1</v>
      </c>
      <c r="I696" s="664">
        <v>181500</v>
      </c>
      <c r="J696" s="664">
        <v>2</v>
      </c>
      <c r="K696" s="664">
        <v>363000</v>
      </c>
      <c r="L696" s="664">
        <v>1</v>
      </c>
      <c r="M696" s="664">
        <v>181500</v>
      </c>
      <c r="N696" s="664"/>
      <c r="O696" s="664"/>
      <c r="P696" s="677"/>
      <c r="Q696" s="665"/>
    </row>
    <row r="697" spans="1:17" ht="14.4" customHeight="1" x14ac:dyDescent="0.3">
      <c r="A697" s="660" t="s">
        <v>579</v>
      </c>
      <c r="B697" s="661" t="s">
        <v>6259</v>
      </c>
      <c r="C697" s="661" t="s">
        <v>6473</v>
      </c>
      <c r="D697" s="661" t="s">
        <v>6663</v>
      </c>
      <c r="E697" s="661" t="s">
        <v>6664</v>
      </c>
      <c r="F697" s="664">
        <v>1</v>
      </c>
      <c r="G697" s="664">
        <v>1155.55</v>
      </c>
      <c r="H697" s="664">
        <v>1</v>
      </c>
      <c r="I697" s="664">
        <v>1155.55</v>
      </c>
      <c r="J697" s="664">
        <v>1</v>
      </c>
      <c r="K697" s="664">
        <v>1155.55</v>
      </c>
      <c r="L697" s="664">
        <v>1</v>
      </c>
      <c r="M697" s="664">
        <v>1155.55</v>
      </c>
      <c r="N697" s="664"/>
      <c r="O697" s="664"/>
      <c r="P697" s="677"/>
      <c r="Q697" s="665"/>
    </row>
    <row r="698" spans="1:17" ht="14.4" customHeight="1" x14ac:dyDescent="0.3">
      <c r="A698" s="660" t="s">
        <v>579</v>
      </c>
      <c r="B698" s="661" t="s">
        <v>6259</v>
      </c>
      <c r="C698" s="661" t="s">
        <v>6473</v>
      </c>
      <c r="D698" s="661" t="s">
        <v>6669</v>
      </c>
      <c r="E698" s="661" t="s">
        <v>6670</v>
      </c>
      <c r="F698" s="664"/>
      <c r="G698" s="664"/>
      <c r="H698" s="664"/>
      <c r="I698" s="664"/>
      <c r="J698" s="664">
        <v>3</v>
      </c>
      <c r="K698" s="664">
        <v>4290.54</v>
      </c>
      <c r="L698" s="664"/>
      <c r="M698" s="664">
        <v>1430.18</v>
      </c>
      <c r="N698" s="664">
        <v>1</v>
      </c>
      <c r="O698" s="664">
        <v>1430.18</v>
      </c>
      <c r="P698" s="677"/>
      <c r="Q698" s="665">
        <v>1430.18</v>
      </c>
    </row>
    <row r="699" spans="1:17" ht="14.4" customHeight="1" x14ac:dyDescent="0.3">
      <c r="A699" s="660" t="s">
        <v>579</v>
      </c>
      <c r="B699" s="661" t="s">
        <v>6259</v>
      </c>
      <c r="C699" s="661" t="s">
        <v>6473</v>
      </c>
      <c r="D699" s="661" t="s">
        <v>6673</v>
      </c>
      <c r="E699" s="661" t="s">
        <v>6481</v>
      </c>
      <c r="F699" s="664">
        <v>1</v>
      </c>
      <c r="G699" s="664">
        <v>12900</v>
      </c>
      <c r="H699" s="664">
        <v>1</v>
      </c>
      <c r="I699" s="664">
        <v>12900</v>
      </c>
      <c r="J699" s="664">
        <v>2</v>
      </c>
      <c r="K699" s="664">
        <v>25800</v>
      </c>
      <c r="L699" s="664">
        <v>2</v>
      </c>
      <c r="M699" s="664">
        <v>12900</v>
      </c>
      <c r="N699" s="664">
        <v>1</v>
      </c>
      <c r="O699" s="664">
        <v>12900</v>
      </c>
      <c r="P699" s="677">
        <v>1</v>
      </c>
      <c r="Q699" s="665">
        <v>12900</v>
      </c>
    </row>
    <row r="700" spans="1:17" ht="14.4" customHeight="1" x14ac:dyDescent="0.3">
      <c r="A700" s="660" t="s">
        <v>579</v>
      </c>
      <c r="B700" s="661" t="s">
        <v>6259</v>
      </c>
      <c r="C700" s="661" t="s">
        <v>6473</v>
      </c>
      <c r="D700" s="661" t="s">
        <v>6678</v>
      </c>
      <c r="E700" s="661" t="s">
        <v>6679</v>
      </c>
      <c r="F700" s="664"/>
      <c r="G700" s="664"/>
      <c r="H700" s="664"/>
      <c r="I700" s="664"/>
      <c r="J700" s="664"/>
      <c r="K700" s="664"/>
      <c r="L700" s="664"/>
      <c r="M700" s="664"/>
      <c r="N700" s="664">
        <v>8</v>
      </c>
      <c r="O700" s="664">
        <v>56722.239999999998</v>
      </c>
      <c r="P700" s="677"/>
      <c r="Q700" s="665">
        <v>7090.28</v>
      </c>
    </row>
    <row r="701" spans="1:17" ht="14.4" customHeight="1" x14ac:dyDescent="0.3">
      <c r="A701" s="660" t="s">
        <v>579</v>
      </c>
      <c r="B701" s="661" t="s">
        <v>6259</v>
      </c>
      <c r="C701" s="661" t="s">
        <v>6473</v>
      </c>
      <c r="D701" s="661" t="s">
        <v>7065</v>
      </c>
      <c r="E701" s="661" t="s">
        <v>7066</v>
      </c>
      <c r="F701" s="664"/>
      <c r="G701" s="664"/>
      <c r="H701" s="664"/>
      <c r="I701" s="664"/>
      <c r="J701" s="664">
        <v>1</v>
      </c>
      <c r="K701" s="664">
        <v>764.4</v>
      </c>
      <c r="L701" s="664"/>
      <c r="M701" s="664">
        <v>764.4</v>
      </c>
      <c r="N701" s="664"/>
      <c r="O701" s="664"/>
      <c r="P701" s="677"/>
      <c r="Q701" s="665"/>
    </row>
    <row r="702" spans="1:17" ht="14.4" customHeight="1" x14ac:dyDescent="0.3">
      <c r="A702" s="660" t="s">
        <v>579</v>
      </c>
      <c r="B702" s="661" t="s">
        <v>6259</v>
      </c>
      <c r="C702" s="661" t="s">
        <v>6473</v>
      </c>
      <c r="D702" s="661" t="s">
        <v>7067</v>
      </c>
      <c r="E702" s="661" t="s">
        <v>7068</v>
      </c>
      <c r="F702" s="664"/>
      <c r="G702" s="664"/>
      <c r="H702" s="664"/>
      <c r="I702" s="664"/>
      <c r="J702" s="664"/>
      <c r="K702" s="664"/>
      <c r="L702" s="664"/>
      <c r="M702" s="664"/>
      <c r="N702" s="664">
        <v>1</v>
      </c>
      <c r="O702" s="664">
        <v>236</v>
      </c>
      <c r="P702" s="677"/>
      <c r="Q702" s="665">
        <v>236</v>
      </c>
    </row>
    <row r="703" spans="1:17" ht="14.4" customHeight="1" x14ac:dyDescent="0.3">
      <c r="A703" s="660" t="s">
        <v>579</v>
      </c>
      <c r="B703" s="661" t="s">
        <v>6259</v>
      </c>
      <c r="C703" s="661" t="s">
        <v>6161</v>
      </c>
      <c r="D703" s="661" t="s">
        <v>7069</v>
      </c>
      <c r="E703" s="661" t="s">
        <v>7070</v>
      </c>
      <c r="F703" s="664">
        <v>1148</v>
      </c>
      <c r="G703" s="664">
        <v>36692752</v>
      </c>
      <c r="H703" s="664">
        <v>1</v>
      </c>
      <c r="I703" s="664">
        <v>31962.327526132405</v>
      </c>
      <c r="J703" s="664">
        <v>1038</v>
      </c>
      <c r="K703" s="664">
        <v>33180560</v>
      </c>
      <c r="L703" s="664">
        <v>0.90428104166185186</v>
      </c>
      <c r="M703" s="664">
        <v>31965.857418111755</v>
      </c>
      <c r="N703" s="664">
        <v>1119</v>
      </c>
      <c r="O703" s="664">
        <v>35769954</v>
      </c>
      <c r="P703" s="677">
        <v>0.97485067350630994</v>
      </c>
      <c r="Q703" s="665">
        <v>31966</v>
      </c>
    </row>
    <row r="704" spans="1:17" ht="14.4" customHeight="1" x14ac:dyDescent="0.3">
      <c r="A704" s="660" t="s">
        <v>579</v>
      </c>
      <c r="B704" s="661" t="s">
        <v>6259</v>
      </c>
      <c r="C704" s="661" t="s">
        <v>6161</v>
      </c>
      <c r="D704" s="661" t="s">
        <v>7071</v>
      </c>
      <c r="E704" s="661" t="s">
        <v>7072</v>
      </c>
      <c r="F704" s="664">
        <v>20</v>
      </c>
      <c r="G704" s="664">
        <v>237884</v>
      </c>
      <c r="H704" s="664">
        <v>1</v>
      </c>
      <c r="I704" s="664">
        <v>11894.2</v>
      </c>
      <c r="J704" s="664">
        <v>26</v>
      </c>
      <c r="K704" s="664">
        <v>309320</v>
      </c>
      <c r="L704" s="664">
        <v>1.300297624052059</v>
      </c>
      <c r="M704" s="664">
        <v>11896.923076923076</v>
      </c>
      <c r="N704" s="664">
        <v>34</v>
      </c>
      <c r="O704" s="664">
        <v>404498</v>
      </c>
      <c r="P704" s="677">
        <v>1.7004001950530512</v>
      </c>
      <c r="Q704" s="665">
        <v>11897</v>
      </c>
    </row>
    <row r="705" spans="1:17" ht="14.4" customHeight="1" x14ac:dyDescent="0.3">
      <c r="A705" s="660" t="s">
        <v>579</v>
      </c>
      <c r="B705" s="661" t="s">
        <v>6259</v>
      </c>
      <c r="C705" s="661" t="s">
        <v>6161</v>
      </c>
      <c r="D705" s="661" t="s">
        <v>6192</v>
      </c>
      <c r="E705" s="661" t="s">
        <v>6193</v>
      </c>
      <c r="F705" s="664">
        <v>111</v>
      </c>
      <c r="G705" s="664">
        <v>74475</v>
      </c>
      <c r="H705" s="664">
        <v>1</v>
      </c>
      <c r="I705" s="664">
        <v>670.94594594594594</v>
      </c>
      <c r="J705" s="664">
        <v>13</v>
      </c>
      <c r="K705" s="664">
        <v>8489</v>
      </c>
      <c r="L705" s="664">
        <v>0.11398455857670359</v>
      </c>
      <c r="M705" s="664">
        <v>653</v>
      </c>
      <c r="N705" s="664"/>
      <c r="O705" s="664"/>
      <c r="P705" s="677"/>
      <c r="Q705" s="665"/>
    </row>
    <row r="706" spans="1:17" ht="14.4" customHeight="1" x14ac:dyDescent="0.3">
      <c r="A706" s="660" t="s">
        <v>579</v>
      </c>
      <c r="B706" s="661" t="s">
        <v>6259</v>
      </c>
      <c r="C706" s="661" t="s">
        <v>6161</v>
      </c>
      <c r="D706" s="661" t="s">
        <v>6257</v>
      </c>
      <c r="E706" s="661" t="s">
        <v>6258</v>
      </c>
      <c r="F706" s="664"/>
      <c r="G706" s="664"/>
      <c r="H706" s="664"/>
      <c r="I706" s="664"/>
      <c r="J706" s="664">
        <v>4</v>
      </c>
      <c r="K706" s="664">
        <v>928</v>
      </c>
      <c r="L706" s="664"/>
      <c r="M706" s="664">
        <v>232</v>
      </c>
      <c r="N706" s="664"/>
      <c r="O706" s="664"/>
      <c r="P706" s="677"/>
      <c r="Q706" s="665"/>
    </row>
    <row r="707" spans="1:17" ht="14.4" customHeight="1" x14ac:dyDescent="0.3">
      <c r="A707" s="660" t="s">
        <v>579</v>
      </c>
      <c r="B707" s="661" t="s">
        <v>6259</v>
      </c>
      <c r="C707" s="661" t="s">
        <v>6161</v>
      </c>
      <c r="D707" s="661" t="s">
        <v>6698</v>
      </c>
      <c r="E707" s="661" t="s">
        <v>6699</v>
      </c>
      <c r="F707" s="664"/>
      <c r="G707" s="664"/>
      <c r="H707" s="664"/>
      <c r="I707" s="664"/>
      <c r="J707" s="664"/>
      <c r="K707" s="664"/>
      <c r="L707" s="664"/>
      <c r="M707" s="664"/>
      <c r="N707" s="664">
        <v>1</v>
      </c>
      <c r="O707" s="664">
        <v>815</v>
      </c>
      <c r="P707" s="677"/>
      <c r="Q707" s="665">
        <v>815</v>
      </c>
    </row>
    <row r="708" spans="1:17" ht="14.4" customHeight="1" x14ac:dyDescent="0.3">
      <c r="A708" s="660" t="s">
        <v>579</v>
      </c>
      <c r="B708" s="661" t="s">
        <v>6259</v>
      </c>
      <c r="C708" s="661" t="s">
        <v>6161</v>
      </c>
      <c r="D708" s="661" t="s">
        <v>6700</v>
      </c>
      <c r="E708" s="661" t="s">
        <v>6701</v>
      </c>
      <c r="F708" s="664">
        <v>1</v>
      </c>
      <c r="G708" s="664">
        <v>231</v>
      </c>
      <c r="H708" s="664">
        <v>1</v>
      </c>
      <c r="I708" s="664">
        <v>231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579</v>
      </c>
      <c r="B709" s="661" t="s">
        <v>6259</v>
      </c>
      <c r="C709" s="661" t="s">
        <v>6161</v>
      </c>
      <c r="D709" s="661" t="s">
        <v>7073</v>
      </c>
      <c r="E709" s="661" t="s">
        <v>7074</v>
      </c>
      <c r="F709" s="664">
        <v>148</v>
      </c>
      <c r="G709" s="664">
        <v>1379360</v>
      </c>
      <c r="H709" s="664">
        <v>1</v>
      </c>
      <c r="I709" s="664">
        <v>9320</v>
      </c>
      <c r="J709" s="664">
        <v>72</v>
      </c>
      <c r="K709" s="664">
        <v>671040</v>
      </c>
      <c r="L709" s="664">
        <v>0.48648648648648651</v>
      </c>
      <c r="M709" s="664">
        <v>9320</v>
      </c>
      <c r="N709" s="664">
        <v>57</v>
      </c>
      <c r="O709" s="664">
        <v>531240</v>
      </c>
      <c r="P709" s="677">
        <v>0.38513513513513514</v>
      </c>
      <c r="Q709" s="665">
        <v>9320</v>
      </c>
    </row>
    <row r="710" spans="1:17" ht="14.4" customHeight="1" x14ac:dyDescent="0.3">
      <c r="A710" s="660" t="s">
        <v>579</v>
      </c>
      <c r="B710" s="661" t="s">
        <v>6259</v>
      </c>
      <c r="C710" s="661" t="s">
        <v>6161</v>
      </c>
      <c r="D710" s="661" t="s">
        <v>6710</v>
      </c>
      <c r="E710" s="661" t="s">
        <v>6711</v>
      </c>
      <c r="F710" s="664">
        <v>0</v>
      </c>
      <c r="G710" s="664">
        <v>0</v>
      </c>
      <c r="H710" s="664"/>
      <c r="I710" s="664"/>
      <c r="J710" s="664">
        <v>0</v>
      </c>
      <c r="K710" s="664">
        <v>0</v>
      </c>
      <c r="L710" s="664"/>
      <c r="M710" s="664"/>
      <c r="N710" s="664">
        <v>0</v>
      </c>
      <c r="O710" s="664">
        <v>0</v>
      </c>
      <c r="P710" s="677"/>
      <c r="Q710" s="665"/>
    </row>
    <row r="711" spans="1:17" ht="14.4" customHeight="1" x14ac:dyDescent="0.3">
      <c r="A711" s="660" t="s">
        <v>579</v>
      </c>
      <c r="B711" s="661" t="s">
        <v>6259</v>
      </c>
      <c r="C711" s="661" t="s">
        <v>6161</v>
      </c>
      <c r="D711" s="661" t="s">
        <v>6712</v>
      </c>
      <c r="E711" s="661" t="s">
        <v>6713</v>
      </c>
      <c r="F711" s="664">
        <v>1431</v>
      </c>
      <c r="G711" s="664">
        <v>0</v>
      </c>
      <c r="H711" s="664"/>
      <c r="I711" s="664">
        <v>0</v>
      </c>
      <c r="J711" s="664">
        <v>1196</v>
      </c>
      <c r="K711" s="664">
        <v>0</v>
      </c>
      <c r="L711" s="664"/>
      <c r="M711" s="664">
        <v>0</v>
      </c>
      <c r="N711" s="664">
        <v>1549</v>
      </c>
      <c r="O711" s="664">
        <v>0</v>
      </c>
      <c r="P711" s="677"/>
      <c r="Q711" s="665">
        <v>0</v>
      </c>
    </row>
    <row r="712" spans="1:17" ht="14.4" customHeight="1" x14ac:dyDescent="0.3">
      <c r="A712" s="660" t="s">
        <v>579</v>
      </c>
      <c r="B712" s="661" t="s">
        <v>6259</v>
      </c>
      <c r="C712" s="661" t="s">
        <v>6161</v>
      </c>
      <c r="D712" s="661" t="s">
        <v>6200</v>
      </c>
      <c r="E712" s="661" t="s">
        <v>6201</v>
      </c>
      <c r="F712" s="664">
        <v>21</v>
      </c>
      <c r="G712" s="664">
        <v>0</v>
      </c>
      <c r="H712" s="664"/>
      <c r="I712" s="664">
        <v>0</v>
      </c>
      <c r="J712" s="664">
        <v>7</v>
      </c>
      <c r="K712" s="664">
        <v>0</v>
      </c>
      <c r="L712" s="664"/>
      <c r="M712" s="664">
        <v>0</v>
      </c>
      <c r="N712" s="664"/>
      <c r="O712" s="664"/>
      <c r="P712" s="677"/>
      <c r="Q712" s="665"/>
    </row>
    <row r="713" spans="1:17" ht="14.4" customHeight="1" x14ac:dyDescent="0.3">
      <c r="A713" s="660" t="s">
        <v>579</v>
      </c>
      <c r="B713" s="661" t="s">
        <v>6259</v>
      </c>
      <c r="C713" s="661" t="s">
        <v>6161</v>
      </c>
      <c r="D713" s="661" t="s">
        <v>7075</v>
      </c>
      <c r="E713" s="661" t="s">
        <v>7076</v>
      </c>
      <c r="F713" s="664">
        <v>10</v>
      </c>
      <c r="G713" s="664">
        <v>0</v>
      </c>
      <c r="H713" s="664"/>
      <c r="I713" s="664">
        <v>0</v>
      </c>
      <c r="J713" s="664">
        <v>12</v>
      </c>
      <c r="K713" s="664">
        <v>0</v>
      </c>
      <c r="L713" s="664"/>
      <c r="M713" s="664">
        <v>0</v>
      </c>
      <c r="N713" s="664">
        <v>8</v>
      </c>
      <c r="O713" s="664">
        <v>0</v>
      </c>
      <c r="P713" s="677"/>
      <c r="Q713" s="665">
        <v>0</v>
      </c>
    </row>
    <row r="714" spans="1:17" ht="14.4" customHeight="1" x14ac:dyDescent="0.3">
      <c r="A714" s="660" t="s">
        <v>579</v>
      </c>
      <c r="B714" s="661" t="s">
        <v>6259</v>
      </c>
      <c r="C714" s="661" t="s">
        <v>6161</v>
      </c>
      <c r="D714" s="661" t="s">
        <v>6714</v>
      </c>
      <c r="E714" s="661" t="s">
        <v>6715</v>
      </c>
      <c r="F714" s="664">
        <v>1</v>
      </c>
      <c r="G714" s="664">
        <v>0</v>
      </c>
      <c r="H714" s="664"/>
      <c r="I714" s="664">
        <v>0</v>
      </c>
      <c r="J714" s="664">
        <v>2</v>
      </c>
      <c r="K714" s="664">
        <v>0</v>
      </c>
      <c r="L714" s="664"/>
      <c r="M714" s="664">
        <v>0</v>
      </c>
      <c r="N714" s="664"/>
      <c r="O714" s="664"/>
      <c r="P714" s="677"/>
      <c r="Q714" s="665"/>
    </row>
    <row r="715" spans="1:17" ht="14.4" customHeight="1" x14ac:dyDescent="0.3">
      <c r="A715" s="660" t="s">
        <v>579</v>
      </c>
      <c r="B715" s="661" t="s">
        <v>6259</v>
      </c>
      <c r="C715" s="661" t="s">
        <v>6161</v>
      </c>
      <c r="D715" s="661" t="s">
        <v>7077</v>
      </c>
      <c r="E715" s="661" t="s">
        <v>7076</v>
      </c>
      <c r="F715" s="664">
        <v>2</v>
      </c>
      <c r="G715" s="664">
        <v>0</v>
      </c>
      <c r="H715" s="664"/>
      <c r="I715" s="664">
        <v>0</v>
      </c>
      <c r="J715" s="664">
        <v>4</v>
      </c>
      <c r="K715" s="664">
        <v>0</v>
      </c>
      <c r="L715" s="664"/>
      <c r="M715" s="664">
        <v>0</v>
      </c>
      <c r="N715" s="664"/>
      <c r="O715" s="664"/>
      <c r="P715" s="677"/>
      <c r="Q715" s="665"/>
    </row>
    <row r="716" spans="1:17" ht="14.4" customHeight="1" x14ac:dyDescent="0.3">
      <c r="A716" s="660" t="s">
        <v>579</v>
      </c>
      <c r="B716" s="661" t="s">
        <v>6259</v>
      </c>
      <c r="C716" s="661" t="s">
        <v>6161</v>
      </c>
      <c r="D716" s="661" t="s">
        <v>7078</v>
      </c>
      <c r="E716" s="661" t="s">
        <v>7076</v>
      </c>
      <c r="F716" s="664"/>
      <c r="G716" s="664"/>
      <c r="H716" s="664"/>
      <c r="I716" s="664"/>
      <c r="J716" s="664"/>
      <c r="K716" s="664"/>
      <c r="L716" s="664"/>
      <c r="M716" s="664"/>
      <c r="N716" s="664">
        <v>1</v>
      </c>
      <c r="O716" s="664">
        <v>0</v>
      </c>
      <c r="P716" s="677"/>
      <c r="Q716" s="665">
        <v>0</v>
      </c>
    </row>
    <row r="717" spans="1:17" ht="14.4" customHeight="1" x14ac:dyDescent="0.3">
      <c r="A717" s="660" t="s">
        <v>579</v>
      </c>
      <c r="B717" s="661" t="s">
        <v>6259</v>
      </c>
      <c r="C717" s="661" t="s">
        <v>6161</v>
      </c>
      <c r="D717" s="661" t="s">
        <v>6814</v>
      </c>
      <c r="E717" s="661" t="s">
        <v>6153</v>
      </c>
      <c r="F717" s="664">
        <v>64</v>
      </c>
      <c r="G717" s="664">
        <v>0</v>
      </c>
      <c r="H717" s="664"/>
      <c r="I717" s="664">
        <v>0</v>
      </c>
      <c r="J717" s="664">
        <v>211</v>
      </c>
      <c r="K717" s="664">
        <v>0</v>
      </c>
      <c r="L717" s="664"/>
      <c r="M717" s="664">
        <v>0</v>
      </c>
      <c r="N717" s="664"/>
      <c r="O717" s="664"/>
      <c r="P717" s="677"/>
      <c r="Q717" s="665"/>
    </row>
    <row r="718" spans="1:17" ht="14.4" customHeight="1" x14ac:dyDescent="0.3">
      <c r="A718" s="660" t="s">
        <v>579</v>
      </c>
      <c r="B718" s="661" t="s">
        <v>6259</v>
      </c>
      <c r="C718" s="661" t="s">
        <v>6161</v>
      </c>
      <c r="D718" s="661" t="s">
        <v>6814</v>
      </c>
      <c r="E718" s="661" t="s">
        <v>6815</v>
      </c>
      <c r="F718" s="664">
        <v>195</v>
      </c>
      <c r="G718" s="664">
        <v>0</v>
      </c>
      <c r="H718" s="664"/>
      <c r="I718" s="664">
        <v>0</v>
      </c>
      <c r="J718" s="664">
        <v>331</v>
      </c>
      <c r="K718" s="664">
        <v>0</v>
      </c>
      <c r="L718" s="664"/>
      <c r="M718" s="664">
        <v>0</v>
      </c>
      <c r="N718" s="664"/>
      <c r="O718" s="664"/>
      <c r="P718" s="677"/>
      <c r="Q718" s="665"/>
    </row>
    <row r="719" spans="1:17" ht="14.4" customHeight="1" x14ac:dyDescent="0.3">
      <c r="A719" s="660" t="s">
        <v>579</v>
      </c>
      <c r="B719" s="661" t="s">
        <v>6259</v>
      </c>
      <c r="C719" s="661" t="s">
        <v>6161</v>
      </c>
      <c r="D719" s="661" t="s">
        <v>7079</v>
      </c>
      <c r="E719" s="661" t="s">
        <v>7076</v>
      </c>
      <c r="F719" s="664">
        <v>12</v>
      </c>
      <c r="G719" s="664">
        <v>0</v>
      </c>
      <c r="H719" s="664"/>
      <c r="I719" s="664">
        <v>0</v>
      </c>
      <c r="J719" s="664">
        <v>10</v>
      </c>
      <c r="K719" s="664">
        <v>0</v>
      </c>
      <c r="L719" s="664"/>
      <c r="M719" s="664">
        <v>0</v>
      </c>
      <c r="N719" s="664">
        <v>12</v>
      </c>
      <c r="O719" s="664">
        <v>0</v>
      </c>
      <c r="P719" s="677"/>
      <c r="Q719" s="665">
        <v>0</v>
      </c>
    </row>
    <row r="720" spans="1:17" ht="14.4" customHeight="1" x14ac:dyDescent="0.3">
      <c r="A720" s="660" t="s">
        <v>579</v>
      </c>
      <c r="B720" s="661" t="s">
        <v>6259</v>
      </c>
      <c r="C720" s="661" t="s">
        <v>6161</v>
      </c>
      <c r="D720" s="661" t="s">
        <v>6180</v>
      </c>
      <c r="E720" s="661" t="s">
        <v>6181</v>
      </c>
      <c r="F720" s="664">
        <v>30</v>
      </c>
      <c r="G720" s="664">
        <v>10650</v>
      </c>
      <c r="H720" s="664">
        <v>1</v>
      </c>
      <c r="I720" s="664">
        <v>355</v>
      </c>
      <c r="J720" s="664">
        <v>3</v>
      </c>
      <c r="K720" s="664">
        <v>981</v>
      </c>
      <c r="L720" s="664">
        <v>9.2112676056338022E-2</v>
      </c>
      <c r="M720" s="664">
        <v>327</v>
      </c>
      <c r="N720" s="664"/>
      <c r="O720" s="664"/>
      <c r="P720" s="677"/>
      <c r="Q720" s="665"/>
    </row>
    <row r="721" spans="1:17" ht="14.4" customHeight="1" x14ac:dyDescent="0.3">
      <c r="A721" s="660" t="s">
        <v>579</v>
      </c>
      <c r="B721" s="661" t="s">
        <v>6259</v>
      </c>
      <c r="C721" s="661" t="s">
        <v>6161</v>
      </c>
      <c r="D721" s="661" t="s">
        <v>7080</v>
      </c>
      <c r="E721" s="661" t="s">
        <v>7081</v>
      </c>
      <c r="F721" s="664"/>
      <c r="G721" s="664"/>
      <c r="H721" s="664"/>
      <c r="I721" s="664"/>
      <c r="J721" s="664">
        <v>3</v>
      </c>
      <c r="K721" s="664">
        <v>16428</v>
      </c>
      <c r="L721" s="664"/>
      <c r="M721" s="664">
        <v>5476</v>
      </c>
      <c r="N721" s="664"/>
      <c r="O721" s="664"/>
      <c r="P721" s="677"/>
      <c r="Q721" s="665"/>
    </row>
    <row r="722" spans="1:17" ht="14.4" customHeight="1" x14ac:dyDescent="0.3">
      <c r="A722" s="660" t="s">
        <v>579</v>
      </c>
      <c r="B722" s="661" t="s">
        <v>6259</v>
      </c>
      <c r="C722" s="661" t="s">
        <v>6161</v>
      </c>
      <c r="D722" s="661" t="s">
        <v>6828</v>
      </c>
      <c r="E722" s="661" t="s">
        <v>6829</v>
      </c>
      <c r="F722" s="664"/>
      <c r="G722" s="664"/>
      <c r="H722" s="664"/>
      <c r="I722" s="664"/>
      <c r="J722" s="664">
        <v>1</v>
      </c>
      <c r="K722" s="664">
        <v>0</v>
      </c>
      <c r="L722" s="664"/>
      <c r="M722" s="664">
        <v>0</v>
      </c>
      <c r="N722" s="664"/>
      <c r="O722" s="664"/>
      <c r="P722" s="677"/>
      <c r="Q722" s="665"/>
    </row>
    <row r="723" spans="1:17" ht="14.4" customHeight="1" x14ac:dyDescent="0.3">
      <c r="A723" s="660" t="s">
        <v>579</v>
      </c>
      <c r="B723" s="661" t="s">
        <v>6259</v>
      </c>
      <c r="C723" s="661" t="s">
        <v>6161</v>
      </c>
      <c r="D723" s="661" t="s">
        <v>7082</v>
      </c>
      <c r="E723" s="661" t="s">
        <v>7083</v>
      </c>
      <c r="F723" s="664">
        <v>211</v>
      </c>
      <c r="G723" s="664">
        <v>5056044</v>
      </c>
      <c r="H723" s="664">
        <v>1</v>
      </c>
      <c r="I723" s="664">
        <v>23962.293838862559</v>
      </c>
      <c r="J723" s="664">
        <v>217</v>
      </c>
      <c r="K723" s="664">
        <v>5200570</v>
      </c>
      <c r="L723" s="664">
        <v>1.028584798708239</v>
      </c>
      <c r="M723" s="664">
        <v>23965.760368663596</v>
      </c>
      <c r="N723" s="664">
        <v>216</v>
      </c>
      <c r="O723" s="664">
        <v>5176656</v>
      </c>
      <c r="P723" s="677">
        <v>1.0238550139199738</v>
      </c>
      <c r="Q723" s="665">
        <v>23966</v>
      </c>
    </row>
    <row r="724" spans="1:17" ht="14.4" customHeight="1" x14ac:dyDescent="0.3">
      <c r="A724" s="660" t="s">
        <v>579</v>
      </c>
      <c r="B724" s="661" t="s">
        <v>6259</v>
      </c>
      <c r="C724" s="661" t="s">
        <v>6161</v>
      </c>
      <c r="D724" s="661" t="s">
        <v>7084</v>
      </c>
      <c r="E724" s="661" t="s">
        <v>7085</v>
      </c>
      <c r="F724" s="664">
        <v>7</v>
      </c>
      <c r="G724" s="664">
        <v>46694</v>
      </c>
      <c r="H724" s="664">
        <v>1</v>
      </c>
      <c r="I724" s="664">
        <v>6670.5714285714284</v>
      </c>
      <c r="J724" s="664">
        <v>10</v>
      </c>
      <c r="K724" s="664">
        <v>66752</v>
      </c>
      <c r="L724" s="664">
        <v>1.4295626847132394</v>
      </c>
      <c r="M724" s="664">
        <v>6675.2</v>
      </c>
      <c r="N724" s="664">
        <v>19</v>
      </c>
      <c r="O724" s="664">
        <v>126844</v>
      </c>
      <c r="P724" s="677">
        <v>2.7164946245770336</v>
      </c>
      <c r="Q724" s="665">
        <v>6676</v>
      </c>
    </row>
    <row r="725" spans="1:17" ht="14.4" customHeight="1" x14ac:dyDescent="0.3">
      <c r="A725" s="660" t="s">
        <v>579</v>
      </c>
      <c r="B725" s="661" t="s">
        <v>6259</v>
      </c>
      <c r="C725" s="661" t="s">
        <v>6161</v>
      </c>
      <c r="D725" s="661" t="s">
        <v>7086</v>
      </c>
      <c r="E725" s="661" t="s">
        <v>7076</v>
      </c>
      <c r="F725" s="664">
        <v>9</v>
      </c>
      <c r="G725" s="664">
        <v>0</v>
      </c>
      <c r="H725" s="664"/>
      <c r="I725" s="664">
        <v>0</v>
      </c>
      <c r="J725" s="664">
        <v>6</v>
      </c>
      <c r="K725" s="664">
        <v>0</v>
      </c>
      <c r="L725" s="664"/>
      <c r="M725" s="664">
        <v>0</v>
      </c>
      <c r="N725" s="664">
        <v>10</v>
      </c>
      <c r="O725" s="664">
        <v>0</v>
      </c>
      <c r="P725" s="677"/>
      <c r="Q725" s="665">
        <v>0</v>
      </c>
    </row>
    <row r="726" spans="1:17" ht="14.4" customHeight="1" x14ac:dyDescent="0.3">
      <c r="A726" s="660" t="s">
        <v>579</v>
      </c>
      <c r="B726" s="661" t="s">
        <v>6259</v>
      </c>
      <c r="C726" s="661" t="s">
        <v>6161</v>
      </c>
      <c r="D726" s="661" t="s">
        <v>7087</v>
      </c>
      <c r="E726" s="661" t="s">
        <v>7088</v>
      </c>
      <c r="F726" s="664">
        <v>547</v>
      </c>
      <c r="G726" s="664">
        <v>15295364</v>
      </c>
      <c r="H726" s="664">
        <v>1</v>
      </c>
      <c r="I726" s="664">
        <v>27962.274223034736</v>
      </c>
      <c r="J726" s="664">
        <v>529</v>
      </c>
      <c r="K726" s="664">
        <v>14793910</v>
      </c>
      <c r="L726" s="664">
        <v>0.96721529477820867</v>
      </c>
      <c r="M726" s="664">
        <v>27965.803402646503</v>
      </c>
      <c r="N726" s="664">
        <v>506</v>
      </c>
      <c r="O726" s="664">
        <v>14150796</v>
      </c>
      <c r="P726" s="677">
        <v>0.92516895969262325</v>
      </c>
      <c r="Q726" s="665">
        <v>27966</v>
      </c>
    </row>
    <row r="727" spans="1:17" ht="14.4" customHeight="1" x14ac:dyDescent="0.3">
      <c r="A727" s="660" t="s">
        <v>579</v>
      </c>
      <c r="B727" s="661" t="s">
        <v>6259</v>
      </c>
      <c r="C727" s="661" t="s">
        <v>6161</v>
      </c>
      <c r="D727" s="661" t="s">
        <v>6211</v>
      </c>
      <c r="E727" s="661" t="s">
        <v>6212</v>
      </c>
      <c r="F727" s="664"/>
      <c r="G727" s="664"/>
      <c r="H727" s="664"/>
      <c r="I727" s="664"/>
      <c r="J727" s="664">
        <v>10</v>
      </c>
      <c r="K727" s="664">
        <v>3440</v>
      </c>
      <c r="L727" s="664"/>
      <c r="M727" s="664">
        <v>344</v>
      </c>
      <c r="N727" s="664"/>
      <c r="O727" s="664"/>
      <c r="P727" s="677"/>
      <c r="Q727" s="665"/>
    </row>
    <row r="728" spans="1:17" ht="14.4" customHeight="1" x14ac:dyDescent="0.3">
      <c r="A728" s="660" t="s">
        <v>579</v>
      </c>
      <c r="B728" s="661" t="s">
        <v>6259</v>
      </c>
      <c r="C728" s="661" t="s">
        <v>6161</v>
      </c>
      <c r="D728" s="661" t="s">
        <v>6233</v>
      </c>
      <c r="E728" s="661" t="s">
        <v>6234</v>
      </c>
      <c r="F728" s="664"/>
      <c r="G728" s="664"/>
      <c r="H728" s="664"/>
      <c r="I728" s="664"/>
      <c r="J728" s="664">
        <v>92</v>
      </c>
      <c r="K728" s="664">
        <v>31648</v>
      </c>
      <c r="L728" s="664"/>
      <c r="M728" s="664">
        <v>344</v>
      </c>
      <c r="N728" s="664">
        <v>98</v>
      </c>
      <c r="O728" s="664">
        <v>34044</v>
      </c>
      <c r="P728" s="677"/>
      <c r="Q728" s="665">
        <v>347.38775510204084</v>
      </c>
    </row>
    <row r="729" spans="1:17" ht="14.4" customHeight="1" x14ac:dyDescent="0.3">
      <c r="A729" s="660" t="s">
        <v>579</v>
      </c>
      <c r="B729" s="661" t="s">
        <v>6259</v>
      </c>
      <c r="C729" s="661" t="s">
        <v>6161</v>
      </c>
      <c r="D729" s="661" t="s">
        <v>6854</v>
      </c>
      <c r="E729" s="661" t="s">
        <v>6855</v>
      </c>
      <c r="F729" s="664">
        <v>2</v>
      </c>
      <c r="G729" s="664">
        <v>0</v>
      </c>
      <c r="H729" s="664"/>
      <c r="I729" s="664">
        <v>0</v>
      </c>
      <c r="J729" s="664">
        <v>1</v>
      </c>
      <c r="K729" s="664">
        <v>0</v>
      </c>
      <c r="L729" s="664"/>
      <c r="M729" s="664">
        <v>0</v>
      </c>
      <c r="N729" s="664"/>
      <c r="O729" s="664"/>
      <c r="P729" s="677"/>
      <c r="Q729" s="665"/>
    </row>
    <row r="730" spans="1:17" ht="14.4" customHeight="1" x14ac:dyDescent="0.3">
      <c r="A730" s="660" t="s">
        <v>579</v>
      </c>
      <c r="B730" s="661" t="s">
        <v>6259</v>
      </c>
      <c r="C730" s="661" t="s">
        <v>6161</v>
      </c>
      <c r="D730" s="661" t="s">
        <v>6224</v>
      </c>
      <c r="E730" s="661" t="s">
        <v>6225</v>
      </c>
      <c r="F730" s="664"/>
      <c r="G730" s="664"/>
      <c r="H730" s="664"/>
      <c r="I730" s="664"/>
      <c r="J730" s="664">
        <v>27</v>
      </c>
      <c r="K730" s="664">
        <v>6264</v>
      </c>
      <c r="L730" s="664"/>
      <c r="M730" s="664">
        <v>232</v>
      </c>
      <c r="N730" s="664">
        <v>40</v>
      </c>
      <c r="O730" s="664">
        <v>9340</v>
      </c>
      <c r="P730" s="677"/>
      <c r="Q730" s="665">
        <v>233.5</v>
      </c>
    </row>
    <row r="731" spans="1:17" ht="14.4" customHeight="1" x14ac:dyDescent="0.3">
      <c r="A731" s="660" t="s">
        <v>579</v>
      </c>
      <c r="B731" s="661" t="s">
        <v>6259</v>
      </c>
      <c r="C731" s="661" t="s">
        <v>6161</v>
      </c>
      <c r="D731" s="661" t="s">
        <v>6875</v>
      </c>
      <c r="E731" s="661" t="s">
        <v>6876</v>
      </c>
      <c r="F731" s="664">
        <v>2</v>
      </c>
      <c r="G731" s="664">
        <v>1208</v>
      </c>
      <c r="H731" s="664">
        <v>1</v>
      </c>
      <c r="I731" s="664">
        <v>604</v>
      </c>
      <c r="J731" s="664"/>
      <c r="K731" s="664"/>
      <c r="L731" s="664"/>
      <c r="M731" s="664"/>
      <c r="N731" s="664"/>
      <c r="O731" s="664"/>
      <c r="P731" s="677"/>
      <c r="Q731" s="665"/>
    </row>
    <row r="732" spans="1:17" ht="14.4" customHeight="1" x14ac:dyDescent="0.3">
      <c r="A732" s="660" t="s">
        <v>579</v>
      </c>
      <c r="B732" s="661" t="s">
        <v>6259</v>
      </c>
      <c r="C732" s="661" t="s">
        <v>6161</v>
      </c>
      <c r="D732" s="661" t="s">
        <v>7089</v>
      </c>
      <c r="E732" s="661" t="s">
        <v>7076</v>
      </c>
      <c r="F732" s="664">
        <v>3</v>
      </c>
      <c r="G732" s="664">
        <v>0</v>
      </c>
      <c r="H732" s="664"/>
      <c r="I732" s="664">
        <v>0</v>
      </c>
      <c r="J732" s="664">
        <v>8</v>
      </c>
      <c r="K732" s="664">
        <v>0</v>
      </c>
      <c r="L732" s="664"/>
      <c r="M732" s="664">
        <v>0</v>
      </c>
      <c r="N732" s="664">
        <v>5</v>
      </c>
      <c r="O732" s="664">
        <v>0</v>
      </c>
      <c r="P732" s="677"/>
      <c r="Q732" s="665">
        <v>0</v>
      </c>
    </row>
    <row r="733" spans="1:17" ht="14.4" customHeight="1" x14ac:dyDescent="0.3">
      <c r="A733" s="660" t="s">
        <v>579</v>
      </c>
      <c r="B733" s="661" t="s">
        <v>7090</v>
      </c>
      <c r="C733" s="661" t="s">
        <v>6161</v>
      </c>
      <c r="D733" s="661" t="s">
        <v>6303</v>
      </c>
      <c r="E733" s="661" t="s">
        <v>6304</v>
      </c>
      <c r="F733" s="664">
        <v>1</v>
      </c>
      <c r="G733" s="664">
        <v>3966</v>
      </c>
      <c r="H733" s="664">
        <v>1</v>
      </c>
      <c r="I733" s="664">
        <v>3966</v>
      </c>
      <c r="J733" s="664"/>
      <c r="K733" s="664"/>
      <c r="L733" s="664"/>
      <c r="M733" s="664"/>
      <c r="N733" s="664"/>
      <c r="O733" s="664"/>
      <c r="P733" s="677"/>
      <c r="Q733" s="665"/>
    </row>
    <row r="734" spans="1:17" ht="14.4" customHeight="1" x14ac:dyDescent="0.3">
      <c r="A734" s="660" t="s">
        <v>579</v>
      </c>
      <c r="B734" s="661" t="s">
        <v>7090</v>
      </c>
      <c r="C734" s="661" t="s">
        <v>6161</v>
      </c>
      <c r="D734" s="661" t="s">
        <v>6188</v>
      </c>
      <c r="E734" s="661" t="s">
        <v>6189</v>
      </c>
      <c r="F734" s="664"/>
      <c r="G734" s="664"/>
      <c r="H734" s="664"/>
      <c r="I734" s="664"/>
      <c r="J734" s="664">
        <v>3</v>
      </c>
      <c r="K734" s="664">
        <v>243</v>
      </c>
      <c r="L734" s="664"/>
      <c r="M734" s="664">
        <v>81</v>
      </c>
      <c r="N734" s="664"/>
      <c r="O734" s="664"/>
      <c r="P734" s="677"/>
      <c r="Q734" s="665"/>
    </row>
    <row r="735" spans="1:17" ht="14.4" customHeight="1" x14ac:dyDescent="0.3">
      <c r="A735" s="660" t="s">
        <v>579</v>
      </c>
      <c r="B735" s="661" t="s">
        <v>7090</v>
      </c>
      <c r="C735" s="661" t="s">
        <v>6161</v>
      </c>
      <c r="D735" s="661" t="s">
        <v>7091</v>
      </c>
      <c r="E735" s="661" t="s">
        <v>7092</v>
      </c>
      <c r="F735" s="664"/>
      <c r="G735" s="664"/>
      <c r="H735" s="664"/>
      <c r="I735" s="664"/>
      <c r="J735" s="664">
        <v>2</v>
      </c>
      <c r="K735" s="664">
        <v>1336</v>
      </c>
      <c r="L735" s="664"/>
      <c r="M735" s="664">
        <v>668</v>
      </c>
      <c r="N735" s="664"/>
      <c r="O735" s="664"/>
      <c r="P735" s="677"/>
      <c r="Q735" s="665"/>
    </row>
    <row r="736" spans="1:17" ht="14.4" customHeight="1" x14ac:dyDescent="0.3">
      <c r="A736" s="660" t="s">
        <v>579</v>
      </c>
      <c r="B736" s="661" t="s">
        <v>7090</v>
      </c>
      <c r="C736" s="661" t="s">
        <v>6161</v>
      </c>
      <c r="D736" s="661" t="s">
        <v>6836</v>
      </c>
      <c r="E736" s="661" t="s">
        <v>6837</v>
      </c>
      <c r="F736" s="664"/>
      <c r="G736" s="664"/>
      <c r="H736" s="664"/>
      <c r="I736" s="664"/>
      <c r="J736" s="664">
        <v>1</v>
      </c>
      <c r="K736" s="664">
        <v>845</v>
      </c>
      <c r="L736" s="664"/>
      <c r="M736" s="664">
        <v>845</v>
      </c>
      <c r="N736" s="664">
        <v>1</v>
      </c>
      <c r="O736" s="664">
        <v>845</v>
      </c>
      <c r="P736" s="677"/>
      <c r="Q736" s="665">
        <v>845</v>
      </c>
    </row>
    <row r="737" spans="1:17" ht="14.4" customHeight="1" x14ac:dyDescent="0.3">
      <c r="A737" s="660" t="s">
        <v>579</v>
      </c>
      <c r="B737" s="661" t="s">
        <v>7090</v>
      </c>
      <c r="C737" s="661" t="s">
        <v>6161</v>
      </c>
      <c r="D737" s="661" t="s">
        <v>7093</v>
      </c>
      <c r="E737" s="661" t="s">
        <v>7094</v>
      </c>
      <c r="F737" s="664"/>
      <c r="G737" s="664"/>
      <c r="H737" s="664"/>
      <c r="I737" s="664"/>
      <c r="J737" s="664">
        <v>3</v>
      </c>
      <c r="K737" s="664">
        <v>4587</v>
      </c>
      <c r="L737" s="664"/>
      <c r="M737" s="664">
        <v>1529</v>
      </c>
      <c r="N737" s="664"/>
      <c r="O737" s="664"/>
      <c r="P737" s="677"/>
      <c r="Q737" s="665"/>
    </row>
    <row r="738" spans="1:17" ht="14.4" customHeight="1" x14ac:dyDescent="0.3">
      <c r="A738" s="660" t="s">
        <v>579</v>
      </c>
      <c r="B738" s="661" t="s">
        <v>7090</v>
      </c>
      <c r="C738" s="661" t="s">
        <v>6161</v>
      </c>
      <c r="D738" s="661" t="s">
        <v>7095</v>
      </c>
      <c r="E738" s="661" t="s">
        <v>7096</v>
      </c>
      <c r="F738" s="664">
        <v>1</v>
      </c>
      <c r="G738" s="664">
        <v>349</v>
      </c>
      <c r="H738" s="664">
        <v>1</v>
      </c>
      <c r="I738" s="664">
        <v>349</v>
      </c>
      <c r="J738" s="664">
        <v>1</v>
      </c>
      <c r="K738" s="664">
        <v>351</v>
      </c>
      <c r="L738" s="664">
        <v>1.005730659025788</v>
      </c>
      <c r="M738" s="664">
        <v>351</v>
      </c>
      <c r="N738" s="664"/>
      <c r="O738" s="664"/>
      <c r="P738" s="677"/>
      <c r="Q738" s="665"/>
    </row>
    <row r="739" spans="1:17" ht="14.4" customHeight="1" x14ac:dyDescent="0.3">
      <c r="A739" s="660" t="s">
        <v>579</v>
      </c>
      <c r="B739" s="661" t="s">
        <v>7090</v>
      </c>
      <c r="C739" s="661" t="s">
        <v>6161</v>
      </c>
      <c r="D739" s="661" t="s">
        <v>7097</v>
      </c>
      <c r="E739" s="661" t="s">
        <v>7098</v>
      </c>
      <c r="F739" s="664">
        <v>1</v>
      </c>
      <c r="G739" s="664">
        <v>1647</v>
      </c>
      <c r="H739" s="664">
        <v>1</v>
      </c>
      <c r="I739" s="664">
        <v>1647</v>
      </c>
      <c r="J739" s="664">
        <v>1</v>
      </c>
      <c r="K739" s="664">
        <v>1653</v>
      </c>
      <c r="L739" s="664">
        <v>1.0036429872495447</v>
      </c>
      <c r="M739" s="664">
        <v>1653</v>
      </c>
      <c r="N739" s="664"/>
      <c r="O739" s="664"/>
      <c r="P739" s="677"/>
      <c r="Q739" s="665"/>
    </row>
    <row r="740" spans="1:17" ht="14.4" customHeight="1" x14ac:dyDescent="0.3">
      <c r="A740" s="660" t="s">
        <v>579</v>
      </c>
      <c r="B740" s="661" t="s">
        <v>7090</v>
      </c>
      <c r="C740" s="661" t="s">
        <v>6161</v>
      </c>
      <c r="D740" s="661" t="s">
        <v>925</v>
      </c>
      <c r="E740" s="661" t="s">
        <v>6346</v>
      </c>
      <c r="F740" s="664"/>
      <c r="G740" s="664"/>
      <c r="H740" s="664"/>
      <c r="I740" s="664"/>
      <c r="J740" s="664">
        <v>2</v>
      </c>
      <c r="K740" s="664">
        <v>2372</v>
      </c>
      <c r="L740" s="664"/>
      <c r="M740" s="664">
        <v>1186</v>
      </c>
      <c r="N740" s="664"/>
      <c r="O740" s="664"/>
      <c r="P740" s="677"/>
      <c r="Q740" s="665"/>
    </row>
    <row r="741" spans="1:17" ht="14.4" customHeight="1" x14ac:dyDescent="0.3">
      <c r="A741" s="660" t="s">
        <v>579</v>
      </c>
      <c r="B741" s="661" t="s">
        <v>7090</v>
      </c>
      <c r="C741" s="661" t="s">
        <v>6161</v>
      </c>
      <c r="D741" s="661" t="s">
        <v>7099</v>
      </c>
      <c r="E741" s="661" t="s">
        <v>7100</v>
      </c>
      <c r="F741" s="664"/>
      <c r="G741" s="664"/>
      <c r="H741" s="664"/>
      <c r="I741" s="664"/>
      <c r="J741" s="664">
        <v>2</v>
      </c>
      <c r="K741" s="664">
        <v>1372</v>
      </c>
      <c r="L741" s="664"/>
      <c r="M741" s="664">
        <v>686</v>
      </c>
      <c r="N741" s="664">
        <v>1</v>
      </c>
      <c r="O741" s="664">
        <v>690</v>
      </c>
      <c r="P741" s="677"/>
      <c r="Q741" s="665">
        <v>690</v>
      </c>
    </row>
    <row r="742" spans="1:17" ht="14.4" customHeight="1" x14ac:dyDescent="0.3">
      <c r="A742" s="660" t="s">
        <v>579</v>
      </c>
      <c r="B742" s="661" t="s">
        <v>7090</v>
      </c>
      <c r="C742" s="661" t="s">
        <v>6161</v>
      </c>
      <c r="D742" s="661" t="s">
        <v>7101</v>
      </c>
      <c r="E742" s="661" t="s">
        <v>7102</v>
      </c>
      <c r="F742" s="664"/>
      <c r="G742" s="664"/>
      <c r="H742" s="664"/>
      <c r="I742" s="664"/>
      <c r="J742" s="664"/>
      <c r="K742" s="664"/>
      <c r="L742" s="664"/>
      <c r="M742" s="664"/>
      <c r="N742" s="664">
        <v>1</v>
      </c>
      <c r="O742" s="664">
        <v>813</v>
      </c>
      <c r="P742" s="677"/>
      <c r="Q742" s="665">
        <v>813</v>
      </c>
    </row>
    <row r="743" spans="1:17" ht="14.4" customHeight="1" x14ac:dyDescent="0.3">
      <c r="A743" s="660" t="s">
        <v>579</v>
      </c>
      <c r="B743" s="661" t="s">
        <v>7090</v>
      </c>
      <c r="C743" s="661" t="s">
        <v>6161</v>
      </c>
      <c r="D743" s="661" t="s">
        <v>7103</v>
      </c>
      <c r="E743" s="661" t="s">
        <v>7104</v>
      </c>
      <c r="F743" s="664"/>
      <c r="G743" s="664"/>
      <c r="H743" s="664"/>
      <c r="I743" s="664"/>
      <c r="J743" s="664">
        <v>2</v>
      </c>
      <c r="K743" s="664">
        <v>3592</v>
      </c>
      <c r="L743" s="664"/>
      <c r="M743" s="664">
        <v>1796</v>
      </c>
      <c r="N743" s="664"/>
      <c r="O743" s="664"/>
      <c r="P743" s="677"/>
      <c r="Q743" s="665"/>
    </row>
    <row r="744" spans="1:17" ht="14.4" customHeight="1" x14ac:dyDescent="0.3">
      <c r="A744" s="660" t="s">
        <v>579</v>
      </c>
      <c r="B744" s="661" t="s">
        <v>7090</v>
      </c>
      <c r="C744" s="661" t="s">
        <v>6161</v>
      </c>
      <c r="D744" s="661" t="s">
        <v>7105</v>
      </c>
      <c r="E744" s="661" t="s">
        <v>7106</v>
      </c>
      <c r="F744" s="664"/>
      <c r="G744" s="664"/>
      <c r="H744" s="664"/>
      <c r="I744" s="664"/>
      <c r="J744" s="664">
        <v>3</v>
      </c>
      <c r="K744" s="664">
        <v>14847</v>
      </c>
      <c r="L744" s="664"/>
      <c r="M744" s="664">
        <v>4949</v>
      </c>
      <c r="N744" s="664"/>
      <c r="O744" s="664"/>
      <c r="P744" s="677"/>
      <c r="Q744" s="665"/>
    </row>
    <row r="745" spans="1:17" ht="14.4" customHeight="1" x14ac:dyDescent="0.3">
      <c r="A745" s="660" t="s">
        <v>579</v>
      </c>
      <c r="B745" s="661" t="s">
        <v>7090</v>
      </c>
      <c r="C745" s="661" t="s">
        <v>6161</v>
      </c>
      <c r="D745" s="661" t="s">
        <v>7107</v>
      </c>
      <c r="E745" s="661" t="s">
        <v>7108</v>
      </c>
      <c r="F745" s="664"/>
      <c r="G745" s="664"/>
      <c r="H745" s="664"/>
      <c r="I745" s="664"/>
      <c r="J745" s="664"/>
      <c r="K745" s="664"/>
      <c r="L745" s="664"/>
      <c r="M745" s="664"/>
      <c r="N745" s="664">
        <v>1</v>
      </c>
      <c r="O745" s="664">
        <v>3934</v>
      </c>
      <c r="P745" s="677"/>
      <c r="Q745" s="665">
        <v>3934</v>
      </c>
    </row>
    <row r="746" spans="1:17" ht="14.4" customHeight="1" x14ac:dyDescent="0.3">
      <c r="A746" s="660" t="s">
        <v>579</v>
      </c>
      <c r="B746" s="661" t="s">
        <v>7090</v>
      </c>
      <c r="C746" s="661" t="s">
        <v>6161</v>
      </c>
      <c r="D746" s="661" t="s">
        <v>7109</v>
      </c>
      <c r="E746" s="661" t="s">
        <v>7110</v>
      </c>
      <c r="F746" s="664"/>
      <c r="G746" s="664"/>
      <c r="H746" s="664"/>
      <c r="I746" s="664"/>
      <c r="J746" s="664"/>
      <c r="K746" s="664"/>
      <c r="L746" s="664"/>
      <c r="M746" s="664"/>
      <c r="N746" s="664">
        <v>1</v>
      </c>
      <c r="O746" s="664">
        <v>1981</v>
      </c>
      <c r="P746" s="677"/>
      <c r="Q746" s="665">
        <v>1981</v>
      </c>
    </row>
    <row r="747" spans="1:17" ht="14.4" customHeight="1" x14ac:dyDescent="0.3">
      <c r="A747" s="660" t="s">
        <v>579</v>
      </c>
      <c r="B747" s="661" t="s">
        <v>7111</v>
      </c>
      <c r="C747" s="661" t="s">
        <v>6161</v>
      </c>
      <c r="D747" s="661" t="s">
        <v>6700</v>
      </c>
      <c r="E747" s="661" t="s">
        <v>6701</v>
      </c>
      <c r="F747" s="664"/>
      <c r="G747" s="664"/>
      <c r="H747" s="664"/>
      <c r="I747" s="664"/>
      <c r="J747" s="664">
        <v>441</v>
      </c>
      <c r="K747" s="664">
        <v>102312</v>
      </c>
      <c r="L747" s="664"/>
      <c r="M747" s="664">
        <v>232</v>
      </c>
      <c r="N747" s="664">
        <v>609</v>
      </c>
      <c r="O747" s="664">
        <v>142216</v>
      </c>
      <c r="P747" s="677"/>
      <c r="Q747" s="665">
        <v>233.52380952380952</v>
      </c>
    </row>
    <row r="748" spans="1:17" ht="14.4" customHeight="1" x14ac:dyDescent="0.3">
      <c r="A748" s="660" t="s">
        <v>579</v>
      </c>
      <c r="B748" s="661" t="s">
        <v>7111</v>
      </c>
      <c r="C748" s="661" t="s">
        <v>6161</v>
      </c>
      <c r="D748" s="661" t="s">
        <v>6702</v>
      </c>
      <c r="E748" s="661" t="s">
        <v>6703</v>
      </c>
      <c r="F748" s="664"/>
      <c r="G748" s="664"/>
      <c r="H748" s="664"/>
      <c r="I748" s="664"/>
      <c r="J748" s="664">
        <v>438</v>
      </c>
      <c r="K748" s="664">
        <v>50808</v>
      </c>
      <c r="L748" s="664"/>
      <c r="M748" s="664">
        <v>116</v>
      </c>
      <c r="N748" s="664">
        <v>614</v>
      </c>
      <c r="O748" s="664">
        <v>72180</v>
      </c>
      <c r="P748" s="677"/>
      <c r="Q748" s="665">
        <v>117.55700325732899</v>
      </c>
    </row>
    <row r="749" spans="1:17" ht="14.4" customHeight="1" x14ac:dyDescent="0.3">
      <c r="A749" s="660" t="s">
        <v>579</v>
      </c>
      <c r="B749" s="661" t="s">
        <v>7111</v>
      </c>
      <c r="C749" s="661" t="s">
        <v>6161</v>
      </c>
      <c r="D749" s="661" t="s">
        <v>6704</v>
      </c>
      <c r="E749" s="661" t="s">
        <v>6705</v>
      </c>
      <c r="F749" s="664"/>
      <c r="G749" s="664"/>
      <c r="H749" s="664"/>
      <c r="I749" s="664"/>
      <c r="J749" s="664">
        <v>254</v>
      </c>
      <c r="K749" s="664">
        <v>227330</v>
      </c>
      <c r="L749" s="664"/>
      <c r="M749" s="664">
        <v>895</v>
      </c>
      <c r="N749" s="664">
        <v>354</v>
      </c>
      <c r="O749" s="664">
        <v>317926</v>
      </c>
      <c r="P749" s="677"/>
      <c r="Q749" s="665">
        <v>898.09604519774007</v>
      </c>
    </row>
    <row r="750" spans="1:17" ht="14.4" customHeight="1" x14ac:dyDescent="0.3">
      <c r="A750" s="660" t="s">
        <v>579</v>
      </c>
      <c r="B750" s="661" t="s">
        <v>7111</v>
      </c>
      <c r="C750" s="661" t="s">
        <v>6161</v>
      </c>
      <c r="D750" s="661" t="s">
        <v>6804</v>
      </c>
      <c r="E750" s="661" t="s">
        <v>6805</v>
      </c>
      <c r="F750" s="664"/>
      <c r="G750" s="664"/>
      <c r="H750" s="664"/>
      <c r="I750" s="664"/>
      <c r="J750" s="664">
        <v>5425</v>
      </c>
      <c r="K750" s="664">
        <v>444850</v>
      </c>
      <c r="L750" s="664"/>
      <c r="M750" s="664">
        <v>82</v>
      </c>
      <c r="N750" s="664">
        <v>7407</v>
      </c>
      <c r="O750" s="664">
        <v>618808</v>
      </c>
      <c r="P750" s="677"/>
      <c r="Q750" s="665">
        <v>83.543674902119619</v>
      </c>
    </row>
    <row r="751" spans="1:17" ht="14.4" customHeight="1" x14ac:dyDescent="0.3">
      <c r="A751" s="660" t="s">
        <v>579</v>
      </c>
      <c r="B751" s="661" t="s">
        <v>7111</v>
      </c>
      <c r="C751" s="661" t="s">
        <v>6161</v>
      </c>
      <c r="D751" s="661" t="s">
        <v>6816</v>
      </c>
      <c r="E751" s="661" t="s">
        <v>6817</v>
      </c>
      <c r="F751" s="664"/>
      <c r="G751" s="664"/>
      <c r="H751" s="664"/>
      <c r="I751" s="664"/>
      <c r="J751" s="664">
        <v>5447</v>
      </c>
      <c r="K751" s="664">
        <v>2854228</v>
      </c>
      <c r="L751" s="664"/>
      <c r="M751" s="664">
        <v>524</v>
      </c>
      <c r="N751" s="664">
        <v>7419</v>
      </c>
      <c r="O751" s="664">
        <v>3899014</v>
      </c>
      <c r="P751" s="677"/>
      <c r="Q751" s="665">
        <v>525.54441299366488</v>
      </c>
    </row>
    <row r="752" spans="1:17" ht="14.4" customHeight="1" x14ac:dyDescent="0.3">
      <c r="A752" s="660" t="s">
        <v>579</v>
      </c>
      <c r="B752" s="661" t="s">
        <v>7111</v>
      </c>
      <c r="C752" s="661" t="s">
        <v>6161</v>
      </c>
      <c r="D752" s="661" t="s">
        <v>6824</v>
      </c>
      <c r="E752" s="661" t="s">
        <v>6825</v>
      </c>
      <c r="F752" s="664"/>
      <c r="G752" s="664"/>
      <c r="H752" s="664"/>
      <c r="I752" s="664"/>
      <c r="J752" s="664">
        <v>471</v>
      </c>
      <c r="K752" s="664">
        <v>81012</v>
      </c>
      <c r="L752" s="664"/>
      <c r="M752" s="664">
        <v>172</v>
      </c>
      <c r="N752" s="664">
        <v>630</v>
      </c>
      <c r="O752" s="664">
        <v>109340</v>
      </c>
      <c r="P752" s="677"/>
      <c r="Q752" s="665">
        <v>173.55555555555554</v>
      </c>
    </row>
    <row r="753" spans="1:17" ht="14.4" customHeight="1" x14ac:dyDescent="0.3">
      <c r="A753" s="660" t="s">
        <v>579</v>
      </c>
      <c r="B753" s="661" t="s">
        <v>7111</v>
      </c>
      <c r="C753" s="661" t="s">
        <v>6161</v>
      </c>
      <c r="D753" s="661" t="s">
        <v>6834</v>
      </c>
      <c r="E753" s="661" t="s">
        <v>6835</v>
      </c>
      <c r="F753" s="664"/>
      <c r="G753" s="664"/>
      <c r="H753" s="664"/>
      <c r="I753" s="664"/>
      <c r="J753" s="664">
        <v>23</v>
      </c>
      <c r="K753" s="664">
        <v>7705</v>
      </c>
      <c r="L753" s="664"/>
      <c r="M753" s="664">
        <v>335</v>
      </c>
      <c r="N753" s="664">
        <v>27</v>
      </c>
      <c r="O753" s="664">
        <v>9125</v>
      </c>
      <c r="P753" s="677"/>
      <c r="Q753" s="665">
        <v>337.96296296296299</v>
      </c>
    </row>
    <row r="754" spans="1:17" ht="14.4" customHeight="1" x14ac:dyDescent="0.3">
      <c r="A754" s="660" t="s">
        <v>579</v>
      </c>
      <c r="B754" s="661" t="s">
        <v>7111</v>
      </c>
      <c r="C754" s="661" t="s">
        <v>6161</v>
      </c>
      <c r="D754" s="661" t="s">
        <v>6838</v>
      </c>
      <c r="E754" s="661" t="s">
        <v>6839</v>
      </c>
      <c r="F754" s="664"/>
      <c r="G754" s="664"/>
      <c r="H754" s="664"/>
      <c r="I754" s="664"/>
      <c r="J754" s="664">
        <v>554</v>
      </c>
      <c r="K754" s="664">
        <v>214398</v>
      </c>
      <c r="L754" s="664"/>
      <c r="M754" s="664">
        <v>387</v>
      </c>
      <c r="N754" s="664">
        <v>795</v>
      </c>
      <c r="O754" s="664">
        <v>308285</v>
      </c>
      <c r="P754" s="677"/>
      <c r="Q754" s="665">
        <v>387.77987421383648</v>
      </c>
    </row>
    <row r="755" spans="1:17" ht="14.4" customHeight="1" x14ac:dyDescent="0.3">
      <c r="A755" s="660" t="s">
        <v>579</v>
      </c>
      <c r="B755" s="661" t="s">
        <v>7111</v>
      </c>
      <c r="C755" s="661" t="s">
        <v>6161</v>
      </c>
      <c r="D755" s="661" t="s">
        <v>6840</v>
      </c>
      <c r="E755" s="661" t="s">
        <v>6841</v>
      </c>
      <c r="F755" s="664"/>
      <c r="G755" s="664"/>
      <c r="H755" s="664"/>
      <c r="I755" s="664"/>
      <c r="J755" s="664">
        <v>317</v>
      </c>
      <c r="K755" s="664">
        <v>272620</v>
      </c>
      <c r="L755" s="664"/>
      <c r="M755" s="664">
        <v>860</v>
      </c>
      <c r="N755" s="664">
        <v>332</v>
      </c>
      <c r="O755" s="664">
        <v>286132</v>
      </c>
      <c r="P755" s="677"/>
      <c r="Q755" s="665">
        <v>861.84337349397595</v>
      </c>
    </row>
    <row r="756" spans="1:17" ht="14.4" customHeight="1" x14ac:dyDescent="0.3">
      <c r="A756" s="660" t="s">
        <v>579</v>
      </c>
      <c r="B756" s="661" t="s">
        <v>7111</v>
      </c>
      <c r="C756" s="661" t="s">
        <v>6161</v>
      </c>
      <c r="D756" s="661" t="s">
        <v>6846</v>
      </c>
      <c r="E756" s="661" t="s">
        <v>6841</v>
      </c>
      <c r="F756" s="664"/>
      <c r="G756" s="664"/>
      <c r="H756" s="664"/>
      <c r="I756" s="664"/>
      <c r="J756" s="664">
        <v>5143</v>
      </c>
      <c r="K756" s="664">
        <v>4849849</v>
      </c>
      <c r="L756" s="664"/>
      <c r="M756" s="664">
        <v>943</v>
      </c>
      <c r="N756" s="664">
        <v>7085</v>
      </c>
      <c r="O756" s="664">
        <v>6691997</v>
      </c>
      <c r="P756" s="677"/>
      <c r="Q756" s="665">
        <v>944.53027522935781</v>
      </c>
    </row>
    <row r="757" spans="1:17" ht="14.4" customHeight="1" x14ac:dyDescent="0.3">
      <c r="A757" s="660" t="s">
        <v>579</v>
      </c>
      <c r="B757" s="661" t="s">
        <v>7111</v>
      </c>
      <c r="C757" s="661" t="s">
        <v>6161</v>
      </c>
      <c r="D757" s="661" t="s">
        <v>6858</v>
      </c>
      <c r="E757" s="661" t="s">
        <v>6859</v>
      </c>
      <c r="F757" s="664"/>
      <c r="G757" s="664"/>
      <c r="H757" s="664"/>
      <c r="I757" s="664"/>
      <c r="J757" s="664">
        <v>17</v>
      </c>
      <c r="K757" s="664">
        <v>28543</v>
      </c>
      <c r="L757" s="664"/>
      <c r="M757" s="664">
        <v>1679</v>
      </c>
      <c r="N757" s="664">
        <v>28</v>
      </c>
      <c r="O757" s="664">
        <v>47272</v>
      </c>
      <c r="P757" s="677"/>
      <c r="Q757" s="665">
        <v>1688.2857142857142</v>
      </c>
    </row>
    <row r="758" spans="1:17" ht="14.4" customHeight="1" x14ac:dyDescent="0.3">
      <c r="A758" s="660" t="s">
        <v>579</v>
      </c>
      <c r="B758" s="661" t="s">
        <v>7111</v>
      </c>
      <c r="C758" s="661" t="s">
        <v>6161</v>
      </c>
      <c r="D758" s="661" t="s">
        <v>6875</v>
      </c>
      <c r="E758" s="661" t="s">
        <v>6876</v>
      </c>
      <c r="F758" s="664"/>
      <c r="G758" s="664"/>
      <c r="H758" s="664"/>
      <c r="I758" s="664"/>
      <c r="J758" s="664">
        <v>3</v>
      </c>
      <c r="K758" s="664">
        <v>1818</v>
      </c>
      <c r="L758" s="664"/>
      <c r="M758" s="664">
        <v>606</v>
      </c>
      <c r="N758" s="664">
        <v>1</v>
      </c>
      <c r="O758" s="664">
        <v>610</v>
      </c>
      <c r="P758" s="677"/>
      <c r="Q758" s="665">
        <v>610</v>
      </c>
    </row>
    <row r="759" spans="1:17" ht="14.4" customHeight="1" x14ac:dyDescent="0.3">
      <c r="A759" s="660" t="s">
        <v>579</v>
      </c>
      <c r="B759" s="661" t="s">
        <v>7111</v>
      </c>
      <c r="C759" s="661" t="s">
        <v>6161</v>
      </c>
      <c r="D759" s="661" t="s">
        <v>6877</v>
      </c>
      <c r="E759" s="661" t="s">
        <v>6876</v>
      </c>
      <c r="F759" s="664"/>
      <c r="G759" s="664"/>
      <c r="H759" s="664"/>
      <c r="I759" s="664"/>
      <c r="J759" s="664"/>
      <c r="K759" s="664"/>
      <c r="L759" s="664"/>
      <c r="M759" s="664"/>
      <c r="N759" s="664">
        <v>1</v>
      </c>
      <c r="O759" s="664">
        <v>524</v>
      </c>
      <c r="P759" s="677"/>
      <c r="Q759" s="665">
        <v>524</v>
      </c>
    </row>
    <row r="760" spans="1:17" ht="14.4" customHeight="1" x14ac:dyDescent="0.3">
      <c r="A760" s="660" t="s">
        <v>579</v>
      </c>
      <c r="B760" s="661" t="s">
        <v>7112</v>
      </c>
      <c r="C760" s="661" t="s">
        <v>6161</v>
      </c>
      <c r="D760" s="661" t="s">
        <v>7113</v>
      </c>
      <c r="E760" s="661" t="s">
        <v>7114</v>
      </c>
      <c r="F760" s="664">
        <v>1</v>
      </c>
      <c r="G760" s="664">
        <v>3859</v>
      </c>
      <c r="H760" s="664">
        <v>1</v>
      </c>
      <c r="I760" s="664">
        <v>3859</v>
      </c>
      <c r="J760" s="664"/>
      <c r="K760" s="664"/>
      <c r="L760" s="664"/>
      <c r="M760" s="664"/>
      <c r="N760" s="664"/>
      <c r="O760" s="664"/>
      <c r="P760" s="677"/>
      <c r="Q760" s="665"/>
    </row>
    <row r="761" spans="1:17" ht="14.4" customHeight="1" x14ac:dyDescent="0.3">
      <c r="A761" s="660" t="s">
        <v>7115</v>
      </c>
      <c r="B761" s="661" t="s">
        <v>6160</v>
      </c>
      <c r="C761" s="661" t="s">
        <v>6161</v>
      </c>
      <c r="D761" s="661" t="s">
        <v>6170</v>
      </c>
      <c r="E761" s="661" t="s">
        <v>6171</v>
      </c>
      <c r="F761" s="664"/>
      <c r="G761" s="664"/>
      <c r="H761" s="664"/>
      <c r="I761" s="664"/>
      <c r="J761" s="664">
        <v>1</v>
      </c>
      <c r="K761" s="664">
        <v>980</v>
      </c>
      <c r="L761" s="664"/>
      <c r="M761" s="664">
        <v>980</v>
      </c>
      <c r="N761" s="664">
        <v>12</v>
      </c>
      <c r="O761" s="664">
        <v>11793</v>
      </c>
      <c r="P761" s="677"/>
      <c r="Q761" s="665">
        <v>982.75</v>
      </c>
    </row>
    <row r="762" spans="1:17" ht="14.4" customHeight="1" x14ac:dyDescent="0.3">
      <c r="A762" s="660" t="s">
        <v>7115</v>
      </c>
      <c r="B762" s="661" t="s">
        <v>6202</v>
      </c>
      <c r="C762" s="661" t="s">
        <v>6161</v>
      </c>
      <c r="D762" s="661" t="s">
        <v>6168</v>
      </c>
      <c r="E762" s="661" t="s">
        <v>6169</v>
      </c>
      <c r="F762" s="664">
        <v>1</v>
      </c>
      <c r="G762" s="664">
        <v>410</v>
      </c>
      <c r="H762" s="664">
        <v>1</v>
      </c>
      <c r="I762" s="664">
        <v>410</v>
      </c>
      <c r="J762" s="664"/>
      <c r="K762" s="664"/>
      <c r="L762" s="664"/>
      <c r="M762" s="664"/>
      <c r="N762" s="664"/>
      <c r="O762" s="664"/>
      <c r="P762" s="677"/>
      <c r="Q762" s="665"/>
    </row>
    <row r="763" spans="1:17" ht="14.4" customHeight="1" x14ac:dyDescent="0.3">
      <c r="A763" s="660" t="s">
        <v>7115</v>
      </c>
      <c r="B763" s="661" t="s">
        <v>6202</v>
      </c>
      <c r="C763" s="661" t="s">
        <v>6161</v>
      </c>
      <c r="D763" s="661" t="s">
        <v>6170</v>
      </c>
      <c r="E763" s="661" t="s">
        <v>6171</v>
      </c>
      <c r="F763" s="664">
        <v>3</v>
      </c>
      <c r="G763" s="664">
        <v>2934</v>
      </c>
      <c r="H763" s="664">
        <v>1</v>
      </c>
      <c r="I763" s="664">
        <v>978</v>
      </c>
      <c r="J763" s="664">
        <v>1</v>
      </c>
      <c r="K763" s="664">
        <v>980</v>
      </c>
      <c r="L763" s="664">
        <v>0.33401499659168371</v>
      </c>
      <c r="M763" s="664">
        <v>980</v>
      </c>
      <c r="N763" s="664"/>
      <c r="O763" s="664"/>
      <c r="P763" s="677"/>
      <c r="Q763" s="665"/>
    </row>
    <row r="764" spans="1:17" ht="14.4" customHeight="1" x14ac:dyDescent="0.3">
      <c r="A764" s="660" t="s">
        <v>7115</v>
      </c>
      <c r="B764" s="661" t="s">
        <v>6202</v>
      </c>
      <c r="C764" s="661" t="s">
        <v>6161</v>
      </c>
      <c r="D764" s="661" t="s">
        <v>6209</v>
      </c>
      <c r="E764" s="661" t="s">
        <v>6210</v>
      </c>
      <c r="F764" s="664"/>
      <c r="G764" s="664"/>
      <c r="H764" s="664"/>
      <c r="I764" s="664"/>
      <c r="J764" s="664">
        <v>1</v>
      </c>
      <c r="K764" s="664">
        <v>116</v>
      </c>
      <c r="L764" s="664"/>
      <c r="M764" s="664">
        <v>116</v>
      </c>
      <c r="N764" s="664"/>
      <c r="O764" s="664"/>
      <c r="P764" s="677"/>
      <c r="Q764" s="665"/>
    </row>
    <row r="765" spans="1:17" ht="14.4" customHeight="1" thickBot="1" x14ac:dyDescent="0.35">
      <c r="A765" s="666" t="s">
        <v>7115</v>
      </c>
      <c r="B765" s="667" t="s">
        <v>6202</v>
      </c>
      <c r="C765" s="667" t="s">
        <v>6161</v>
      </c>
      <c r="D765" s="667" t="s">
        <v>6233</v>
      </c>
      <c r="E765" s="667" t="s">
        <v>6234</v>
      </c>
      <c r="F765" s="670"/>
      <c r="G765" s="670"/>
      <c r="H765" s="670"/>
      <c r="I765" s="670"/>
      <c r="J765" s="670"/>
      <c r="K765" s="670"/>
      <c r="L765" s="670"/>
      <c r="M765" s="670"/>
      <c r="N765" s="670">
        <v>1</v>
      </c>
      <c r="O765" s="670">
        <v>348</v>
      </c>
      <c r="P765" s="678"/>
      <c r="Q765" s="671">
        <v>348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4721.4489999999996</v>
      </c>
      <c r="C5" s="114">
        <v>3936.3440000000001</v>
      </c>
      <c r="D5" s="114">
        <v>4438.3010000000004</v>
      </c>
      <c r="E5" s="131">
        <v>0.94002942740671369</v>
      </c>
      <c r="F5" s="132">
        <v>432</v>
      </c>
      <c r="G5" s="114">
        <v>366</v>
      </c>
      <c r="H5" s="114">
        <v>422</v>
      </c>
      <c r="I5" s="133">
        <v>0.97685185185185186</v>
      </c>
      <c r="J5" s="123"/>
      <c r="K5" s="123"/>
      <c r="L5" s="7">
        <f>D5-B5</f>
        <v>-283.14799999999923</v>
      </c>
      <c r="M5" s="8">
        <f>H5-F5</f>
        <v>-10</v>
      </c>
    </row>
    <row r="6" spans="1:13" ht="14.4" hidden="1" customHeight="1" outlineLevel="1" x14ac:dyDescent="0.3">
      <c r="A6" s="119" t="s">
        <v>170</v>
      </c>
      <c r="B6" s="122">
        <v>585.40099999999995</v>
      </c>
      <c r="C6" s="113">
        <v>557.50800000000004</v>
      </c>
      <c r="D6" s="113">
        <v>666.81</v>
      </c>
      <c r="E6" s="134">
        <v>1.1390653586174264</v>
      </c>
      <c r="F6" s="135">
        <v>55</v>
      </c>
      <c r="G6" s="113">
        <v>49</v>
      </c>
      <c r="H6" s="113">
        <v>69</v>
      </c>
      <c r="I6" s="136">
        <v>1.2545454545454546</v>
      </c>
      <c r="J6" s="123"/>
      <c r="K6" s="123"/>
      <c r="L6" s="5">
        <f t="shared" ref="L6:L11" si="0">D6-B6</f>
        <v>81.408999999999992</v>
      </c>
      <c r="M6" s="6">
        <f t="shared" ref="M6:M13" si="1">H6-F6</f>
        <v>14</v>
      </c>
    </row>
    <row r="7" spans="1:13" ht="14.4" hidden="1" customHeight="1" outlineLevel="1" x14ac:dyDescent="0.3">
      <c r="A7" s="119" t="s">
        <v>171</v>
      </c>
      <c r="B7" s="122">
        <v>1197.4269999999999</v>
      </c>
      <c r="C7" s="113">
        <v>1233.5630000000001</v>
      </c>
      <c r="D7" s="113">
        <v>1394.3420000000001</v>
      </c>
      <c r="E7" s="134">
        <v>1.1644484381928921</v>
      </c>
      <c r="F7" s="135">
        <v>114</v>
      </c>
      <c r="G7" s="113">
        <v>113</v>
      </c>
      <c r="H7" s="113">
        <v>122</v>
      </c>
      <c r="I7" s="136">
        <v>1.0701754385964912</v>
      </c>
      <c r="J7" s="123"/>
      <c r="K7" s="123"/>
      <c r="L7" s="5">
        <f t="shared" si="0"/>
        <v>196.91500000000019</v>
      </c>
      <c r="M7" s="6">
        <f t="shared" si="1"/>
        <v>8</v>
      </c>
    </row>
    <row r="8" spans="1:13" ht="14.4" hidden="1" customHeight="1" outlineLevel="1" x14ac:dyDescent="0.3">
      <c r="A8" s="119" t="s">
        <v>172</v>
      </c>
      <c r="B8" s="122">
        <v>171.59299999999999</v>
      </c>
      <c r="C8" s="113">
        <v>124.61499999999999</v>
      </c>
      <c r="D8" s="113">
        <v>113.02200000000001</v>
      </c>
      <c r="E8" s="134">
        <v>0.65866323218313105</v>
      </c>
      <c r="F8" s="135">
        <v>16</v>
      </c>
      <c r="G8" s="113">
        <v>15</v>
      </c>
      <c r="H8" s="113">
        <v>16</v>
      </c>
      <c r="I8" s="136">
        <v>1</v>
      </c>
      <c r="J8" s="123"/>
      <c r="K8" s="123"/>
      <c r="L8" s="5">
        <f t="shared" si="0"/>
        <v>-58.570999999999984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581</v>
      </c>
      <c r="F9" s="135">
        <v>0</v>
      </c>
      <c r="G9" s="113">
        <v>0</v>
      </c>
      <c r="H9" s="113">
        <v>0</v>
      </c>
      <c r="I9" s="136" t="s">
        <v>581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615.79300000000001</v>
      </c>
      <c r="C10" s="113">
        <v>564.55399999999997</v>
      </c>
      <c r="D10" s="113">
        <v>624.91399999999999</v>
      </c>
      <c r="E10" s="134">
        <v>1.0148117955221965</v>
      </c>
      <c r="F10" s="135">
        <v>60</v>
      </c>
      <c r="G10" s="113">
        <v>51</v>
      </c>
      <c r="H10" s="113">
        <v>65</v>
      </c>
      <c r="I10" s="136">
        <v>1.0833333333333333</v>
      </c>
      <c r="J10" s="123"/>
      <c r="K10" s="123"/>
      <c r="L10" s="5">
        <f t="shared" si="0"/>
        <v>9.1209999999999809</v>
      </c>
      <c r="M10" s="6">
        <f t="shared" si="1"/>
        <v>5</v>
      </c>
    </row>
    <row r="11" spans="1:13" ht="14.4" hidden="1" customHeight="1" outlineLevel="1" x14ac:dyDescent="0.3">
      <c r="A11" s="119" t="s">
        <v>175</v>
      </c>
      <c r="B11" s="122">
        <v>192.137</v>
      </c>
      <c r="C11" s="113">
        <v>273.02100000000002</v>
      </c>
      <c r="D11" s="113">
        <v>200.779</v>
      </c>
      <c r="E11" s="134">
        <v>1.044978322759281</v>
      </c>
      <c r="F11" s="135">
        <v>15</v>
      </c>
      <c r="G11" s="113">
        <v>22</v>
      </c>
      <c r="H11" s="113">
        <v>24</v>
      </c>
      <c r="I11" s="136">
        <v>1.6</v>
      </c>
      <c r="J11" s="123"/>
      <c r="K11" s="123"/>
      <c r="L11" s="5">
        <f t="shared" si="0"/>
        <v>8.6419999999999959</v>
      </c>
      <c r="M11" s="6">
        <f t="shared" si="1"/>
        <v>9</v>
      </c>
    </row>
    <row r="12" spans="1:13" ht="14.4" hidden="1" customHeight="1" outlineLevel="1" thickBot="1" x14ac:dyDescent="0.35">
      <c r="A12" s="244" t="s">
        <v>233</v>
      </c>
      <c r="B12" s="245">
        <v>24.556000000000001</v>
      </c>
      <c r="C12" s="246">
        <v>12.701000000000001</v>
      </c>
      <c r="D12" s="246">
        <v>21.456</v>
      </c>
      <c r="E12" s="247"/>
      <c r="F12" s="248">
        <v>2</v>
      </c>
      <c r="G12" s="246">
        <v>1</v>
      </c>
      <c r="H12" s="246">
        <v>4</v>
      </c>
      <c r="I12" s="249"/>
      <c r="J12" s="123"/>
      <c r="K12" s="123"/>
      <c r="L12" s="250">
        <f>D12-B12</f>
        <v>-3.1000000000000014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7508.3559999999979</v>
      </c>
      <c r="C13" s="116">
        <f>SUM(C5:C12)</f>
        <v>6702.3059999999996</v>
      </c>
      <c r="D13" s="116">
        <f>SUM(D5:D12)</f>
        <v>7459.6240000000016</v>
      </c>
      <c r="E13" s="137">
        <f>IF(OR(D13=0,B13=0),0,D13/B13)</f>
        <v>0.9935096311362972</v>
      </c>
      <c r="F13" s="138">
        <f>SUM(F5:F12)</f>
        <v>694</v>
      </c>
      <c r="G13" s="116">
        <f>SUM(G5:G12)</f>
        <v>617</v>
      </c>
      <c r="H13" s="116">
        <f>SUM(H5:H12)</f>
        <v>722</v>
      </c>
      <c r="I13" s="139">
        <f>IF(OR(H13=0,F13=0),0,H13/F13)</f>
        <v>1.0403458213256485</v>
      </c>
      <c r="J13" s="123"/>
      <c r="K13" s="123"/>
      <c r="L13" s="129">
        <f>D13-B13</f>
        <v>-48.731999999996333</v>
      </c>
      <c r="M13" s="140">
        <f t="shared" si="1"/>
        <v>28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4600.2370000000001</v>
      </c>
      <c r="C18" s="114">
        <v>3681.2089999999998</v>
      </c>
      <c r="D18" s="114">
        <v>4245.01</v>
      </c>
      <c r="E18" s="131">
        <v>0.92278071760215841</v>
      </c>
      <c r="F18" s="121">
        <v>425</v>
      </c>
      <c r="G18" s="114">
        <v>356</v>
      </c>
      <c r="H18" s="114">
        <v>415</v>
      </c>
      <c r="I18" s="133">
        <v>0.97647058823529409</v>
      </c>
      <c r="J18" s="571">
        <f>0.97*0.976</f>
        <v>0.94672000000000001</v>
      </c>
      <c r="K18" s="572"/>
      <c r="L18" s="147">
        <f>D18-B18</f>
        <v>-355.22699999999986</v>
      </c>
      <c r="M18" s="148">
        <f>H18-F18</f>
        <v>-10</v>
      </c>
    </row>
    <row r="19" spans="1:13" ht="14.4" hidden="1" customHeight="1" outlineLevel="1" x14ac:dyDescent="0.3">
      <c r="A19" s="119" t="s">
        <v>170</v>
      </c>
      <c r="B19" s="122">
        <v>553.92899999999997</v>
      </c>
      <c r="C19" s="113">
        <v>557.50800000000004</v>
      </c>
      <c r="D19" s="113">
        <v>653.53499999999997</v>
      </c>
      <c r="E19" s="134">
        <v>1.1798172690001787</v>
      </c>
      <c r="F19" s="122">
        <v>53</v>
      </c>
      <c r="G19" s="113">
        <v>49</v>
      </c>
      <c r="H19" s="113">
        <v>68</v>
      </c>
      <c r="I19" s="136">
        <v>1.2830188679245282</v>
      </c>
      <c r="J19" s="571">
        <f>0.97*1.096</f>
        <v>1.0631200000000001</v>
      </c>
      <c r="K19" s="572"/>
      <c r="L19" s="149">
        <f t="shared" ref="L19:L26" si="2">D19-B19</f>
        <v>99.605999999999995</v>
      </c>
      <c r="M19" s="150">
        <f t="shared" ref="M19:M26" si="3">H19-F19</f>
        <v>15</v>
      </c>
    </row>
    <row r="20" spans="1:13" ht="14.4" hidden="1" customHeight="1" outlineLevel="1" x14ac:dyDescent="0.3">
      <c r="A20" s="119" t="s">
        <v>171</v>
      </c>
      <c r="B20" s="122">
        <v>1160.232</v>
      </c>
      <c r="C20" s="113">
        <v>1169.3920000000001</v>
      </c>
      <c r="D20" s="113">
        <v>1297.8150000000001</v>
      </c>
      <c r="E20" s="134">
        <v>1.118582318019155</v>
      </c>
      <c r="F20" s="122">
        <v>112</v>
      </c>
      <c r="G20" s="113">
        <v>111</v>
      </c>
      <c r="H20" s="113">
        <v>119</v>
      </c>
      <c r="I20" s="136">
        <v>1.0625</v>
      </c>
      <c r="J20" s="571">
        <f>0.97*1.047</f>
        <v>1.01559</v>
      </c>
      <c r="K20" s="572"/>
      <c r="L20" s="149">
        <f t="shared" si="2"/>
        <v>137.58300000000008</v>
      </c>
      <c r="M20" s="150">
        <f t="shared" si="3"/>
        <v>7</v>
      </c>
    </row>
    <row r="21" spans="1:13" ht="14.4" hidden="1" customHeight="1" outlineLevel="1" x14ac:dyDescent="0.3">
      <c r="A21" s="119" t="s">
        <v>172</v>
      </c>
      <c r="B21" s="122">
        <v>171.59299999999999</v>
      </c>
      <c r="C21" s="113">
        <v>115.746</v>
      </c>
      <c r="D21" s="113">
        <v>88.843000000000004</v>
      </c>
      <c r="E21" s="134">
        <v>0.51775422074327049</v>
      </c>
      <c r="F21" s="122">
        <v>16</v>
      </c>
      <c r="G21" s="113">
        <v>13</v>
      </c>
      <c r="H21" s="113">
        <v>14</v>
      </c>
      <c r="I21" s="136">
        <v>0.875</v>
      </c>
      <c r="J21" s="571">
        <f>0.97*1.091</f>
        <v>1.05827</v>
      </c>
      <c r="K21" s="572"/>
      <c r="L21" s="149">
        <f t="shared" si="2"/>
        <v>-82.749999999999986</v>
      </c>
      <c r="M21" s="150">
        <f t="shared" si="3"/>
        <v>-2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581</v>
      </c>
      <c r="F22" s="122">
        <v>0</v>
      </c>
      <c r="G22" s="113">
        <v>0</v>
      </c>
      <c r="H22" s="113">
        <v>0</v>
      </c>
      <c r="I22" s="136" t="s">
        <v>581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615.79300000000001</v>
      </c>
      <c r="C23" s="113">
        <v>532.02099999999996</v>
      </c>
      <c r="D23" s="113">
        <v>587.822</v>
      </c>
      <c r="E23" s="134">
        <v>0.95457726866008541</v>
      </c>
      <c r="F23" s="122">
        <v>60</v>
      </c>
      <c r="G23" s="113">
        <v>50</v>
      </c>
      <c r="H23" s="113">
        <v>63</v>
      </c>
      <c r="I23" s="136">
        <v>1.05</v>
      </c>
      <c r="J23" s="571">
        <f>0.97*1.096</f>
        <v>1.0631200000000001</v>
      </c>
      <c r="K23" s="572"/>
      <c r="L23" s="149">
        <f t="shared" si="2"/>
        <v>-27.971000000000004</v>
      </c>
      <c r="M23" s="150">
        <f t="shared" si="3"/>
        <v>3</v>
      </c>
    </row>
    <row r="24" spans="1:13" ht="14.4" hidden="1" customHeight="1" outlineLevel="1" x14ac:dyDescent="0.3">
      <c r="A24" s="119" t="s">
        <v>175</v>
      </c>
      <c r="B24" s="122">
        <v>192.137</v>
      </c>
      <c r="C24" s="113">
        <v>273.02100000000002</v>
      </c>
      <c r="D24" s="113">
        <v>200.779</v>
      </c>
      <c r="E24" s="134">
        <v>1.044978322759281</v>
      </c>
      <c r="F24" s="122">
        <v>15</v>
      </c>
      <c r="G24" s="113">
        <v>22</v>
      </c>
      <c r="H24" s="113">
        <v>24</v>
      </c>
      <c r="I24" s="136">
        <v>1.6</v>
      </c>
      <c r="J24" s="571">
        <f>0.97*0.989</f>
        <v>0.95933000000000002</v>
      </c>
      <c r="K24" s="572"/>
      <c r="L24" s="149">
        <f t="shared" si="2"/>
        <v>8.6419999999999959</v>
      </c>
      <c r="M24" s="150">
        <f t="shared" si="3"/>
        <v>9</v>
      </c>
    </row>
    <row r="25" spans="1:13" ht="14.4" hidden="1" customHeight="1" outlineLevel="1" thickBot="1" x14ac:dyDescent="0.35">
      <c r="A25" s="244" t="s">
        <v>233</v>
      </c>
      <c r="B25" s="245">
        <v>24.556000000000001</v>
      </c>
      <c r="C25" s="246">
        <v>12.701000000000001</v>
      </c>
      <c r="D25" s="246">
        <v>21.456</v>
      </c>
      <c r="E25" s="247"/>
      <c r="F25" s="245">
        <v>2</v>
      </c>
      <c r="G25" s="246">
        <v>1</v>
      </c>
      <c r="H25" s="246">
        <v>4</v>
      </c>
      <c r="I25" s="249"/>
      <c r="J25" s="365"/>
      <c r="K25" s="366"/>
      <c r="L25" s="252">
        <f>D25-B25</f>
        <v>-3.1000000000000014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7318.476999999999</v>
      </c>
      <c r="C26" s="153">
        <f>SUM(C18:C25)</f>
        <v>6341.597999999999</v>
      </c>
      <c r="D26" s="153">
        <f>SUM(D18:D25)</f>
        <v>7095.26</v>
      </c>
      <c r="E26" s="154">
        <f>IF(OR(D26=0,B26=0),0,D26/B26)</f>
        <v>0.96949952838548259</v>
      </c>
      <c r="F26" s="152">
        <f>SUM(F18:F25)</f>
        <v>683</v>
      </c>
      <c r="G26" s="153">
        <f>SUM(G18:G25)</f>
        <v>602</v>
      </c>
      <c r="H26" s="153">
        <f>SUM(H18:H25)</f>
        <v>707</v>
      </c>
      <c r="I26" s="155">
        <f>IF(OR(H26=0,F26=0),0,H26/F26)</f>
        <v>1.0351390922401171</v>
      </c>
      <c r="J26" s="123"/>
      <c r="K26" s="123"/>
      <c r="L26" s="145">
        <f t="shared" si="2"/>
        <v>-223.21699999999873</v>
      </c>
      <c r="M26" s="156">
        <f t="shared" si="3"/>
        <v>24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121.212</v>
      </c>
      <c r="C31" s="114">
        <v>255.13499999999999</v>
      </c>
      <c r="D31" s="114">
        <v>193.291</v>
      </c>
      <c r="E31" s="131">
        <v>1.5946523446523446</v>
      </c>
      <c r="F31" s="132">
        <v>7</v>
      </c>
      <c r="G31" s="114">
        <v>10</v>
      </c>
      <c r="H31" s="114">
        <v>7</v>
      </c>
      <c r="I31" s="133">
        <v>1</v>
      </c>
      <c r="J31" s="158"/>
      <c r="K31" s="158"/>
      <c r="L31" s="147">
        <f t="shared" ref="L31:L39" si="4">D31-B31</f>
        <v>72.078999999999994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31.472000000000001</v>
      </c>
      <c r="C32" s="113">
        <v>0</v>
      </c>
      <c r="D32" s="113">
        <v>13.275</v>
      </c>
      <c r="E32" s="134">
        <v>0.42180350788002036</v>
      </c>
      <c r="F32" s="135">
        <v>2</v>
      </c>
      <c r="G32" s="113">
        <v>0</v>
      </c>
      <c r="H32" s="113">
        <v>1</v>
      </c>
      <c r="I32" s="136">
        <v>0.5</v>
      </c>
      <c r="J32" s="158"/>
      <c r="K32" s="158"/>
      <c r="L32" s="149">
        <f t="shared" si="4"/>
        <v>-18.197000000000003</v>
      </c>
      <c r="M32" s="150">
        <f t="shared" si="5"/>
        <v>-1</v>
      </c>
    </row>
    <row r="33" spans="1:13" ht="14.4" hidden="1" customHeight="1" outlineLevel="1" x14ac:dyDescent="0.3">
      <c r="A33" s="119" t="s">
        <v>171</v>
      </c>
      <c r="B33" s="122">
        <v>37.195</v>
      </c>
      <c r="C33" s="113">
        <v>64.171000000000006</v>
      </c>
      <c r="D33" s="113">
        <v>96.527000000000001</v>
      </c>
      <c r="E33" s="134">
        <v>2.5951606398709504</v>
      </c>
      <c r="F33" s="135">
        <v>2</v>
      </c>
      <c r="G33" s="113">
        <v>2</v>
      </c>
      <c r="H33" s="113">
        <v>3</v>
      </c>
      <c r="I33" s="136">
        <v>1.5</v>
      </c>
      <c r="J33" s="158"/>
      <c r="K33" s="158"/>
      <c r="L33" s="149">
        <f t="shared" si="4"/>
        <v>59.332000000000001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8.8689999999999998</v>
      </c>
      <c r="D34" s="113">
        <v>24.178999999999998</v>
      </c>
      <c r="E34" s="134" t="s">
        <v>581</v>
      </c>
      <c r="F34" s="135">
        <v>0</v>
      </c>
      <c r="G34" s="113">
        <v>2</v>
      </c>
      <c r="H34" s="113">
        <v>2</v>
      </c>
      <c r="I34" s="136" t="s">
        <v>581</v>
      </c>
      <c r="J34" s="158"/>
      <c r="K34" s="158"/>
      <c r="L34" s="149">
        <f t="shared" si="4"/>
        <v>24.178999999999998</v>
      </c>
      <c r="M34" s="150">
        <f t="shared" si="5"/>
        <v>2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581</v>
      </c>
      <c r="F35" s="135">
        <v>0</v>
      </c>
      <c r="G35" s="113">
        <v>0</v>
      </c>
      <c r="H35" s="113">
        <v>0</v>
      </c>
      <c r="I35" s="136" t="s">
        <v>581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32.533000000000001</v>
      </c>
      <c r="D36" s="113">
        <v>37.091999999999999</v>
      </c>
      <c r="E36" s="134" t="s">
        <v>581</v>
      </c>
      <c r="F36" s="135">
        <v>0</v>
      </c>
      <c r="G36" s="113">
        <v>1</v>
      </c>
      <c r="H36" s="113">
        <v>2</v>
      </c>
      <c r="I36" s="136" t="s">
        <v>581</v>
      </c>
      <c r="J36" s="158"/>
      <c r="K36" s="158"/>
      <c r="L36" s="149">
        <f t="shared" si="4"/>
        <v>37.091999999999999</v>
      </c>
      <c r="M36" s="150">
        <f t="shared" si="5"/>
        <v>2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581</v>
      </c>
      <c r="F37" s="135">
        <v>0</v>
      </c>
      <c r="G37" s="113">
        <v>0</v>
      </c>
      <c r="H37" s="113">
        <v>0</v>
      </c>
      <c r="I37" s="136" t="s">
        <v>581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189.87899999999999</v>
      </c>
      <c r="C39" s="166">
        <f>SUM(C31:C38)</f>
        <v>360.70799999999997</v>
      </c>
      <c r="D39" s="166">
        <f>SUM(D31:D38)</f>
        <v>364.36399999999998</v>
      </c>
      <c r="E39" s="167">
        <f>IF(OR(D39=0,B39=0),0,D39/B39)</f>
        <v>1.9189273168702172</v>
      </c>
      <c r="F39" s="168">
        <f>SUM(F31:F38)</f>
        <v>11</v>
      </c>
      <c r="G39" s="166">
        <f>SUM(G31:G38)</f>
        <v>15</v>
      </c>
      <c r="H39" s="166">
        <f>SUM(H31:H38)</f>
        <v>15</v>
      </c>
      <c r="I39" s="169">
        <f>IF(OR(H39=0,F39=0),0,H39/F39)</f>
        <v>1.3636363636363635</v>
      </c>
      <c r="J39" s="158"/>
      <c r="K39" s="158"/>
      <c r="L39" s="163">
        <f t="shared" si="4"/>
        <v>174.48499999999999</v>
      </c>
      <c r="M39" s="170">
        <f t="shared" si="5"/>
        <v>4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626.28</v>
      </c>
      <c r="C33" s="203">
        <v>550</v>
      </c>
      <c r="D33" s="84">
        <f>IF(C33="","",C33-B33)</f>
        <v>-76.279999999999973</v>
      </c>
      <c r="E33" s="85">
        <f>IF(C33="","",C33/B33)</f>
        <v>0.87820144344382711</v>
      </c>
      <c r="F33" s="86">
        <v>51.29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1442.47</v>
      </c>
      <c r="C34" s="204">
        <v>1376</v>
      </c>
      <c r="D34" s="87">
        <f t="shared" ref="D34:D45" si="0">IF(C34="","",C34-B34)</f>
        <v>-66.470000000000027</v>
      </c>
      <c r="E34" s="88">
        <f t="shared" ref="E34:E45" si="1">IF(C34="","",C34/B34)</f>
        <v>0.95391931894597459</v>
      </c>
      <c r="F34" s="89">
        <v>176.65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2278.5100000000002</v>
      </c>
      <c r="C35" s="204">
        <v>2176</v>
      </c>
      <c r="D35" s="87">
        <f t="shared" si="0"/>
        <v>-102.51000000000022</v>
      </c>
      <c r="E35" s="88">
        <f t="shared" si="1"/>
        <v>0.95501007237185698</v>
      </c>
      <c r="F35" s="89">
        <v>280.04000000000002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3183.17</v>
      </c>
      <c r="C36" s="204">
        <v>3140</v>
      </c>
      <c r="D36" s="87">
        <f t="shared" si="0"/>
        <v>-43.170000000000073</v>
      </c>
      <c r="E36" s="88">
        <f t="shared" si="1"/>
        <v>0.98643804760663112</v>
      </c>
      <c r="F36" s="89">
        <v>460.3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3923.83</v>
      </c>
      <c r="C37" s="204">
        <v>3821</v>
      </c>
      <c r="D37" s="87">
        <f t="shared" si="0"/>
        <v>-102.82999999999993</v>
      </c>
      <c r="E37" s="88">
        <f t="shared" si="1"/>
        <v>0.97379346200013761</v>
      </c>
      <c r="F37" s="89">
        <v>523.25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4708.6899999999996</v>
      </c>
      <c r="C38" s="204">
        <v>4537</v>
      </c>
      <c r="D38" s="87">
        <f t="shared" si="0"/>
        <v>-171.6899999999996</v>
      </c>
      <c r="E38" s="88">
        <f t="shared" si="1"/>
        <v>0.96353762936188203</v>
      </c>
      <c r="F38" s="89">
        <v>580.30999999999995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5797.94</v>
      </c>
      <c r="C39" s="204">
        <v>5564</v>
      </c>
      <c r="D39" s="87">
        <f t="shared" si="0"/>
        <v>-233.9399999999996</v>
      </c>
      <c r="E39" s="88">
        <f t="shared" si="1"/>
        <v>0.95965118645587921</v>
      </c>
      <c r="F39" s="89">
        <v>681.06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6444.76</v>
      </c>
      <c r="C40" s="204">
        <v>6155</v>
      </c>
      <c r="D40" s="87">
        <f t="shared" si="0"/>
        <v>-289.76000000000022</v>
      </c>
      <c r="E40" s="88">
        <f t="shared" si="1"/>
        <v>0.95503944289624432</v>
      </c>
      <c r="F40" s="89">
        <v>739.05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7357.71</v>
      </c>
      <c r="C41" s="204">
        <v>6925</v>
      </c>
      <c r="D41" s="87">
        <f t="shared" si="0"/>
        <v>-432.71000000000004</v>
      </c>
      <c r="E41" s="88">
        <f t="shared" si="1"/>
        <v>0.94118958208464321</v>
      </c>
      <c r="F41" s="89">
        <v>794.16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8025.65</v>
      </c>
      <c r="C42" s="204">
        <v>7682</v>
      </c>
      <c r="D42" s="87">
        <f t="shared" si="0"/>
        <v>-343.64999999999964</v>
      </c>
      <c r="E42" s="88">
        <f t="shared" si="1"/>
        <v>0.95718103829596357</v>
      </c>
      <c r="F42" s="89">
        <v>944.87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8918.41</v>
      </c>
      <c r="C43" s="204">
        <v>8622</v>
      </c>
      <c r="D43" s="87">
        <f t="shared" si="0"/>
        <v>-296.40999999999985</v>
      </c>
      <c r="E43" s="88">
        <f t="shared" si="1"/>
        <v>0.96676425506340258</v>
      </c>
      <c r="F43" s="89">
        <v>1119.96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7288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9" t="s">
        <v>7117</v>
      </c>
      <c r="B5" s="851">
        <v>2</v>
      </c>
      <c r="C5" s="852">
        <v>16.66</v>
      </c>
      <c r="D5" s="853">
        <v>18</v>
      </c>
      <c r="E5" s="854"/>
      <c r="F5" s="855"/>
      <c r="G5" s="856"/>
      <c r="H5" s="857"/>
      <c r="I5" s="855"/>
      <c r="J5" s="856"/>
      <c r="K5" s="858">
        <v>8.33</v>
      </c>
      <c r="L5" s="857">
        <v>6</v>
      </c>
      <c r="M5" s="857">
        <v>53</v>
      </c>
      <c r="N5" s="859">
        <v>17.510000000000002</v>
      </c>
      <c r="O5" s="857" t="s">
        <v>7118</v>
      </c>
      <c r="P5" s="860" t="s">
        <v>7119</v>
      </c>
      <c r="Q5" s="861">
        <f>H5-B5</f>
        <v>-2</v>
      </c>
      <c r="R5" s="861">
        <f>I5-C5</f>
        <v>-16.66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7120</v>
      </c>
      <c r="B6" s="832"/>
      <c r="C6" s="834"/>
      <c r="D6" s="835"/>
      <c r="E6" s="830"/>
      <c r="F6" s="814"/>
      <c r="G6" s="815"/>
      <c r="H6" s="821">
        <v>1</v>
      </c>
      <c r="I6" s="822">
        <v>85.16</v>
      </c>
      <c r="J6" s="823">
        <v>122</v>
      </c>
      <c r="K6" s="817">
        <v>80.540000000000006</v>
      </c>
      <c r="L6" s="816">
        <v>75</v>
      </c>
      <c r="M6" s="816">
        <v>376</v>
      </c>
      <c r="N6" s="818">
        <v>125.28</v>
      </c>
      <c r="O6" s="816" t="s">
        <v>7118</v>
      </c>
      <c r="P6" s="831" t="s">
        <v>7121</v>
      </c>
      <c r="Q6" s="819">
        <f t="shared" ref="Q6:R69" si="0">H6-B6</f>
        <v>1</v>
      </c>
      <c r="R6" s="819">
        <f t="shared" si="0"/>
        <v>85.16</v>
      </c>
      <c r="S6" s="832">
        <f t="shared" ref="S6:S69" si="1">IF(H6=0,"",H6*N6)</f>
        <v>125.28</v>
      </c>
      <c r="T6" s="832">
        <f t="shared" ref="T6:T69" si="2">IF(H6=0,"",H6*J6)</f>
        <v>122</v>
      </c>
      <c r="U6" s="832">
        <f t="shared" ref="U6:U69" si="3">IF(H6=0,"",T6-S6)</f>
        <v>-3.2800000000000011</v>
      </c>
      <c r="V6" s="833">
        <f t="shared" ref="V6:V69" si="4">IF(H6=0,"",T6/S6)</f>
        <v>0.9738186462324393</v>
      </c>
      <c r="W6" s="820"/>
    </row>
    <row r="7" spans="1:23" ht="14.4" customHeight="1" x14ac:dyDescent="0.3">
      <c r="A7" s="880" t="s">
        <v>7122</v>
      </c>
      <c r="B7" s="832">
        <v>2</v>
      </c>
      <c r="C7" s="834">
        <v>116.16</v>
      </c>
      <c r="D7" s="835">
        <v>70</v>
      </c>
      <c r="E7" s="821">
        <v>3</v>
      </c>
      <c r="F7" s="822">
        <v>176.01</v>
      </c>
      <c r="G7" s="823">
        <v>70</v>
      </c>
      <c r="H7" s="816"/>
      <c r="I7" s="814"/>
      <c r="J7" s="815"/>
      <c r="K7" s="817">
        <v>58.08</v>
      </c>
      <c r="L7" s="816">
        <v>43</v>
      </c>
      <c r="M7" s="816">
        <v>225</v>
      </c>
      <c r="N7" s="818">
        <v>74.959999999999994</v>
      </c>
      <c r="O7" s="816" t="s">
        <v>7118</v>
      </c>
      <c r="P7" s="831" t="s">
        <v>7123</v>
      </c>
      <c r="Q7" s="819">
        <f t="shared" si="0"/>
        <v>-2</v>
      </c>
      <c r="R7" s="819">
        <f t="shared" si="0"/>
        <v>-116.16</v>
      </c>
      <c r="S7" s="832" t="str">
        <f t="shared" si="1"/>
        <v/>
      </c>
      <c r="T7" s="832" t="str">
        <f t="shared" si="2"/>
        <v/>
      </c>
      <c r="U7" s="832" t="str">
        <f t="shared" si="3"/>
        <v/>
      </c>
      <c r="V7" s="833" t="str">
        <f t="shared" si="4"/>
        <v/>
      </c>
      <c r="W7" s="820"/>
    </row>
    <row r="8" spans="1:23" ht="14.4" customHeight="1" x14ac:dyDescent="0.3">
      <c r="A8" s="880" t="s">
        <v>7124</v>
      </c>
      <c r="B8" s="832">
        <v>3</v>
      </c>
      <c r="C8" s="834">
        <v>110.01</v>
      </c>
      <c r="D8" s="835">
        <v>27.3</v>
      </c>
      <c r="E8" s="821">
        <v>8</v>
      </c>
      <c r="F8" s="822">
        <v>314.93</v>
      </c>
      <c r="G8" s="823">
        <v>43.5</v>
      </c>
      <c r="H8" s="816">
        <v>4</v>
      </c>
      <c r="I8" s="814">
        <v>147.26</v>
      </c>
      <c r="J8" s="815">
        <v>45.8</v>
      </c>
      <c r="K8" s="817">
        <v>36.67</v>
      </c>
      <c r="L8" s="816">
        <v>22</v>
      </c>
      <c r="M8" s="816">
        <v>149</v>
      </c>
      <c r="N8" s="818">
        <v>49.56</v>
      </c>
      <c r="O8" s="816" t="s">
        <v>7118</v>
      </c>
      <c r="P8" s="831" t="s">
        <v>7125</v>
      </c>
      <c r="Q8" s="819">
        <f t="shared" si="0"/>
        <v>1</v>
      </c>
      <c r="R8" s="819">
        <f t="shared" si="0"/>
        <v>37.249999999999986</v>
      </c>
      <c r="S8" s="832">
        <f t="shared" si="1"/>
        <v>198.24</v>
      </c>
      <c r="T8" s="832">
        <f t="shared" si="2"/>
        <v>183.2</v>
      </c>
      <c r="U8" s="832">
        <f t="shared" si="3"/>
        <v>-15.04000000000002</v>
      </c>
      <c r="V8" s="833">
        <f t="shared" si="4"/>
        <v>0.92413236481033079</v>
      </c>
      <c r="W8" s="820">
        <v>26</v>
      </c>
    </row>
    <row r="9" spans="1:23" ht="14.4" customHeight="1" x14ac:dyDescent="0.3">
      <c r="A9" s="880" t="s">
        <v>7126</v>
      </c>
      <c r="B9" s="811"/>
      <c r="C9" s="812"/>
      <c r="D9" s="813"/>
      <c r="E9" s="830"/>
      <c r="F9" s="814"/>
      <c r="G9" s="815"/>
      <c r="H9" s="816">
        <v>1</v>
      </c>
      <c r="I9" s="814">
        <v>19.57</v>
      </c>
      <c r="J9" s="815">
        <v>17</v>
      </c>
      <c r="K9" s="817">
        <v>19.57</v>
      </c>
      <c r="L9" s="816">
        <v>11</v>
      </c>
      <c r="M9" s="816">
        <v>83</v>
      </c>
      <c r="N9" s="818">
        <v>27.75</v>
      </c>
      <c r="O9" s="816" t="s">
        <v>7118</v>
      </c>
      <c r="P9" s="831" t="s">
        <v>7127</v>
      </c>
      <c r="Q9" s="819">
        <f t="shared" si="0"/>
        <v>1</v>
      </c>
      <c r="R9" s="819">
        <f t="shared" si="0"/>
        <v>19.57</v>
      </c>
      <c r="S9" s="832">
        <f t="shared" si="1"/>
        <v>27.75</v>
      </c>
      <c r="T9" s="832">
        <f t="shared" si="2"/>
        <v>17</v>
      </c>
      <c r="U9" s="832">
        <f t="shared" si="3"/>
        <v>-10.75</v>
      </c>
      <c r="V9" s="833">
        <f t="shared" si="4"/>
        <v>0.61261261261261257</v>
      </c>
      <c r="W9" s="820"/>
    </row>
    <row r="10" spans="1:23" ht="14.4" customHeight="1" x14ac:dyDescent="0.3">
      <c r="A10" s="881" t="s">
        <v>7128</v>
      </c>
      <c r="B10" s="865">
        <v>8</v>
      </c>
      <c r="C10" s="866">
        <v>184.2</v>
      </c>
      <c r="D10" s="824">
        <v>27.5</v>
      </c>
      <c r="E10" s="867">
        <v>6</v>
      </c>
      <c r="F10" s="868">
        <v>133.04</v>
      </c>
      <c r="G10" s="825">
        <v>20.2</v>
      </c>
      <c r="H10" s="869">
        <v>6</v>
      </c>
      <c r="I10" s="868">
        <v>140.61000000000001</v>
      </c>
      <c r="J10" s="825">
        <v>21.7</v>
      </c>
      <c r="K10" s="870">
        <v>22.16</v>
      </c>
      <c r="L10" s="869">
        <v>11</v>
      </c>
      <c r="M10" s="869">
        <v>98</v>
      </c>
      <c r="N10" s="871">
        <v>32.64</v>
      </c>
      <c r="O10" s="869" t="s">
        <v>7118</v>
      </c>
      <c r="P10" s="872" t="s">
        <v>7129</v>
      </c>
      <c r="Q10" s="873">
        <f t="shared" si="0"/>
        <v>-2</v>
      </c>
      <c r="R10" s="873">
        <f t="shared" si="0"/>
        <v>-43.589999999999975</v>
      </c>
      <c r="S10" s="874">
        <f t="shared" si="1"/>
        <v>195.84</v>
      </c>
      <c r="T10" s="874">
        <f t="shared" si="2"/>
        <v>130.19999999999999</v>
      </c>
      <c r="U10" s="874">
        <f t="shared" si="3"/>
        <v>-65.640000000000015</v>
      </c>
      <c r="V10" s="875">
        <f t="shared" si="4"/>
        <v>0.66482843137254899</v>
      </c>
      <c r="W10" s="826">
        <v>6</v>
      </c>
    </row>
    <row r="11" spans="1:23" ht="14.4" customHeight="1" x14ac:dyDescent="0.3">
      <c r="A11" s="880" t="s">
        <v>7130</v>
      </c>
      <c r="B11" s="832"/>
      <c r="C11" s="834"/>
      <c r="D11" s="835"/>
      <c r="E11" s="830">
        <v>1</v>
      </c>
      <c r="F11" s="814">
        <v>13.36</v>
      </c>
      <c r="G11" s="815">
        <v>12</v>
      </c>
      <c r="H11" s="821">
        <v>1</v>
      </c>
      <c r="I11" s="822">
        <v>13.07</v>
      </c>
      <c r="J11" s="823">
        <v>15</v>
      </c>
      <c r="K11" s="817">
        <v>13.07</v>
      </c>
      <c r="L11" s="816">
        <v>8</v>
      </c>
      <c r="M11" s="816">
        <v>69</v>
      </c>
      <c r="N11" s="818">
        <v>23.12</v>
      </c>
      <c r="O11" s="816" t="s">
        <v>7118</v>
      </c>
      <c r="P11" s="831" t="s">
        <v>7131</v>
      </c>
      <c r="Q11" s="819">
        <f t="shared" si="0"/>
        <v>1</v>
      </c>
      <c r="R11" s="819">
        <f t="shared" si="0"/>
        <v>13.07</v>
      </c>
      <c r="S11" s="832">
        <f t="shared" si="1"/>
        <v>23.12</v>
      </c>
      <c r="T11" s="832">
        <f t="shared" si="2"/>
        <v>15</v>
      </c>
      <c r="U11" s="832">
        <f t="shared" si="3"/>
        <v>-8.120000000000001</v>
      </c>
      <c r="V11" s="833">
        <f t="shared" si="4"/>
        <v>0.64878892733564009</v>
      </c>
      <c r="W11" s="820"/>
    </row>
    <row r="12" spans="1:23" ht="14.4" customHeight="1" x14ac:dyDescent="0.3">
      <c r="A12" s="880" t="s">
        <v>7132</v>
      </c>
      <c r="B12" s="832"/>
      <c r="C12" s="834"/>
      <c r="D12" s="835"/>
      <c r="E12" s="830"/>
      <c r="F12" s="814"/>
      <c r="G12" s="815"/>
      <c r="H12" s="821">
        <v>1</v>
      </c>
      <c r="I12" s="822">
        <v>4.62</v>
      </c>
      <c r="J12" s="823">
        <v>13</v>
      </c>
      <c r="K12" s="817">
        <v>3.82</v>
      </c>
      <c r="L12" s="816">
        <v>5</v>
      </c>
      <c r="M12" s="816">
        <v>41</v>
      </c>
      <c r="N12" s="818">
        <v>13.69</v>
      </c>
      <c r="O12" s="816" t="s">
        <v>7118</v>
      </c>
      <c r="P12" s="831" t="s">
        <v>7133</v>
      </c>
      <c r="Q12" s="819">
        <f t="shared" si="0"/>
        <v>1</v>
      </c>
      <c r="R12" s="819">
        <f t="shared" si="0"/>
        <v>4.62</v>
      </c>
      <c r="S12" s="832">
        <f t="shared" si="1"/>
        <v>13.69</v>
      </c>
      <c r="T12" s="832">
        <f t="shared" si="2"/>
        <v>13</v>
      </c>
      <c r="U12" s="832">
        <f t="shared" si="3"/>
        <v>-0.6899999999999995</v>
      </c>
      <c r="V12" s="833">
        <f t="shared" si="4"/>
        <v>0.94959824689554417</v>
      </c>
      <c r="W12" s="820"/>
    </row>
    <row r="13" spans="1:23" ht="14.4" customHeight="1" x14ac:dyDescent="0.3">
      <c r="A13" s="880" t="s">
        <v>7134</v>
      </c>
      <c r="B13" s="811">
        <v>1</v>
      </c>
      <c r="C13" s="812">
        <v>1.38</v>
      </c>
      <c r="D13" s="813">
        <v>3</v>
      </c>
      <c r="E13" s="830"/>
      <c r="F13" s="814"/>
      <c r="G13" s="815"/>
      <c r="H13" s="816"/>
      <c r="I13" s="814"/>
      <c r="J13" s="815"/>
      <c r="K13" s="817">
        <v>1.81</v>
      </c>
      <c r="L13" s="816">
        <v>4</v>
      </c>
      <c r="M13" s="816">
        <v>33</v>
      </c>
      <c r="N13" s="818">
        <v>10.84</v>
      </c>
      <c r="O13" s="816" t="s">
        <v>7118</v>
      </c>
      <c r="P13" s="831" t="s">
        <v>7135</v>
      </c>
      <c r="Q13" s="819">
        <f t="shared" si="0"/>
        <v>-1</v>
      </c>
      <c r="R13" s="819">
        <f t="shared" si="0"/>
        <v>-1.38</v>
      </c>
      <c r="S13" s="832" t="str">
        <f t="shared" si="1"/>
        <v/>
      </c>
      <c r="T13" s="832" t="str">
        <f t="shared" si="2"/>
        <v/>
      </c>
      <c r="U13" s="832" t="str">
        <f t="shared" si="3"/>
        <v/>
      </c>
      <c r="V13" s="833" t="str">
        <f t="shared" si="4"/>
        <v/>
      </c>
      <c r="W13" s="820"/>
    </row>
    <row r="14" spans="1:23" ht="14.4" customHeight="1" x14ac:dyDescent="0.3">
      <c r="A14" s="880" t="s">
        <v>7136</v>
      </c>
      <c r="B14" s="832"/>
      <c r="C14" s="834"/>
      <c r="D14" s="835"/>
      <c r="E14" s="821">
        <v>1</v>
      </c>
      <c r="F14" s="822">
        <v>0.45</v>
      </c>
      <c r="G14" s="823">
        <v>5</v>
      </c>
      <c r="H14" s="816"/>
      <c r="I14" s="814"/>
      <c r="J14" s="815"/>
      <c r="K14" s="817">
        <v>0.42</v>
      </c>
      <c r="L14" s="816">
        <v>2</v>
      </c>
      <c r="M14" s="816">
        <v>18</v>
      </c>
      <c r="N14" s="818">
        <v>5.9</v>
      </c>
      <c r="O14" s="816" t="s">
        <v>7118</v>
      </c>
      <c r="P14" s="831" t="s">
        <v>7137</v>
      </c>
      <c r="Q14" s="819">
        <f t="shared" si="0"/>
        <v>0</v>
      </c>
      <c r="R14" s="819">
        <f t="shared" si="0"/>
        <v>0</v>
      </c>
      <c r="S14" s="832" t="str">
        <f t="shared" si="1"/>
        <v/>
      </c>
      <c r="T14" s="832" t="str">
        <f t="shared" si="2"/>
        <v/>
      </c>
      <c r="U14" s="832" t="str">
        <f t="shared" si="3"/>
        <v/>
      </c>
      <c r="V14" s="833" t="str">
        <f t="shared" si="4"/>
        <v/>
      </c>
      <c r="W14" s="820"/>
    </row>
    <row r="15" spans="1:23" ht="14.4" customHeight="1" x14ac:dyDescent="0.3">
      <c r="A15" s="880" t="s">
        <v>7138</v>
      </c>
      <c r="B15" s="832"/>
      <c r="C15" s="834"/>
      <c r="D15" s="835"/>
      <c r="E15" s="821">
        <v>2</v>
      </c>
      <c r="F15" s="822">
        <v>1.79</v>
      </c>
      <c r="G15" s="823">
        <v>5.5</v>
      </c>
      <c r="H15" s="816"/>
      <c r="I15" s="814"/>
      <c r="J15" s="815"/>
      <c r="K15" s="817">
        <v>0.89</v>
      </c>
      <c r="L15" s="816">
        <v>3</v>
      </c>
      <c r="M15" s="816">
        <v>26</v>
      </c>
      <c r="N15" s="818">
        <v>8.6199999999999992</v>
      </c>
      <c r="O15" s="816" t="s">
        <v>7118</v>
      </c>
      <c r="P15" s="831" t="s">
        <v>7139</v>
      </c>
      <c r="Q15" s="819">
        <f t="shared" si="0"/>
        <v>0</v>
      </c>
      <c r="R15" s="819">
        <f t="shared" si="0"/>
        <v>0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3" t="str">
        <f t="shared" si="4"/>
        <v/>
      </c>
      <c r="W15" s="820"/>
    </row>
    <row r="16" spans="1:23" ht="14.4" customHeight="1" x14ac:dyDescent="0.3">
      <c r="A16" s="880" t="s">
        <v>7140</v>
      </c>
      <c r="B16" s="832">
        <v>1</v>
      </c>
      <c r="C16" s="834">
        <v>0.41</v>
      </c>
      <c r="D16" s="835">
        <v>2</v>
      </c>
      <c r="E16" s="830"/>
      <c r="F16" s="814"/>
      <c r="G16" s="815"/>
      <c r="H16" s="821">
        <v>1</v>
      </c>
      <c r="I16" s="822">
        <v>1.49</v>
      </c>
      <c r="J16" s="823">
        <v>1</v>
      </c>
      <c r="K16" s="817">
        <v>0.41</v>
      </c>
      <c r="L16" s="816">
        <v>1</v>
      </c>
      <c r="M16" s="816">
        <v>5</v>
      </c>
      <c r="N16" s="818">
        <v>2.4900000000000002</v>
      </c>
      <c r="O16" s="816" t="s">
        <v>7118</v>
      </c>
      <c r="P16" s="831" t="s">
        <v>7141</v>
      </c>
      <c r="Q16" s="819">
        <f t="shared" si="0"/>
        <v>0</v>
      </c>
      <c r="R16" s="819">
        <f t="shared" si="0"/>
        <v>1.08</v>
      </c>
      <c r="S16" s="832">
        <f t="shared" si="1"/>
        <v>2.4900000000000002</v>
      </c>
      <c r="T16" s="832">
        <f t="shared" si="2"/>
        <v>1</v>
      </c>
      <c r="U16" s="832">
        <f t="shared" si="3"/>
        <v>-1.4900000000000002</v>
      </c>
      <c r="V16" s="833">
        <f t="shared" si="4"/>
        <v>0.40160642570281119</v>
      </c>
      <c r="W16" s="820"/>
    </row>
    <row r="17" spans="1:23" ht="14.4" customHeight="1" x14ac:dyDescent="0.3">
      <c r="A17" s="880" t="s">
        <v>7142</v>
      </c>
      <c r="B17" s="832">
        <v>1</v>
      </c>
      <c r="C17" s="834">
        <v>31.46</v>
      </c>
      <c r="D17" s="835">
        <v>10</v>
      </c>
      <c r="E17" s="830">
        <v>7</v>
      </c>
      <c r="F17" s="814">
        <v>212.51</v>
      </c>
      <c r="G17" s="815">
        <v>14.4</v>
      </c>
      <c r="H17" s="821">
        <v>7</v>
      </c>
      <c r="I17" s="822">
        <v>201.02</v>
      </c>
      <c r="J17" s="827">
        <v>9.4</v>
      </c>
      <c r="K17" s="817">
        <v>31.46</v>
      </c>
      <c r="L17" s="816">
        <v>2</v>
      </c>
      <c r="M17" s="816">
        <v>22</v>
      </c>
      <c r="N17" s="818">
        <v>7.49</v>
      </c>
      <c r="O17" s="816" t="s">
        <v>6161</v>
      </c>
      <c r="P17" s="831" t="s">
        <v>7143</v>
      </c>
      <c r="Q17" s="819">
        <f t="shared" si="0"/>
        <v>6</v>
      </c>
      <c r="R17" s="819">
        <f t="shared" si="0"/>
        <v>169.56</v>
      </c>
      <c r="S17" s="832">
        <f t="shared" si="1"/>
        <v>52.43</v>
      </c>
      <c r="T17" s="832">
        <f t="shared" si="2"/>
        <v>65.8</v>
      </c>
      <c r="U17" s="832">
        <f t="shared" si="3"/>
        <v>13.369999999999997</v>
      </c>
      <c r="V17" s="833">
        <f t="shared" si="4"/>
        <v>1.2550066755674232</v>
      </c>
      <c r="W17" s="820">
        <v>27</v>
      </c>
    </row>
    <row r="18" spans="1:23" ht="14.4" customHeight="1" x14ac:dyDescent="0.3">
      <c r="A18" s="881" t="s">
        <v>7144</v>
      </c>
      <c r="B18" s="874">
        <v>5</v>
      </c>
      <c r="C18" s="876">
        <v>135.52000000000001</v>
      </c>
      <c r="D18" s="836">
        <v>10</v>
      </c>
      <c r="E18" s="867">
        <v>4</v>
      </c>
      <c r="F18" s="868">
        <v>130.13</v>
      </c>
      <c r="G18" s="825">
        <v>10.5</v>
      </c>
      <c r="H18" s="877">
        <v>6</v>
      </c>
      <c r="I18" s="878">
        <v>154.22999999999999</v>
      </c>
      <c r="J18" s="828">
        <v>9.6999999999999993</v>
      </c>
      <c r="K18" s="870">
        <v>32.53</v>
      </c>
      <c r="L18" s="869">
        <v>4</v>
      </c>
      <c r="M18" s="869">
        <v>35</v>
      </c>
      <c r="N18" s="871">
        <v>11.72</v>
      </c>
      <c r="O18" s="869" t="s">
        <v>6161</v>
      </c>
      <c r="P18" s="872" t="s">
        <v>7145</v>
      </c>
      <c r="Q18" s="873">
        <f t="shared" si="0"/>
        <v>1</v>
      </c>
      <c r="R18" s="873">
        <f t="shared" si="0"/>
        <v>18.70999999999998</v>
      </c>
      <c r="S18" s="874">
        <f t="shared" si="1"/>
        <v>70.320000000000007</v>
      </c>
      <c r="T18" s="874">
        <f t="shared" si="2"/>
        <v>58.199999999999996</v>
      </c>
      <c r="U18" s="874">
        <f t="shared" si="3"/>
        <v>-12.120000000000012</v>
      </c>
      <c r="V18" s="875">
        <f t="shared" si="4"/>
        <v>0.82764505119453913</v>
      </c>
      <c r="W18" s="826">
        <v>6</v>
      </c>
    </row>
    <row r="19" spans="1:23" ht="14.4" customHeight="1" x14ac:dyDescent="0.3">
      <c r="A19" s="880" t="s">
        <v>7146</v>
      </c>
      <c r="B19" s="811">
        <v>6</v>
      </c>
      <c r="C19" s="812">
        <v>91.75</v>
      </c>
      <c r="D19" s="813">
        <v>18.5</v>
      </c>
      <c r="E19" s="830">
        <v>5</v>
      </c>
      <c r="F19" s="814">
        <v>76.459999999999994</v>
      </c>
      <c r="G19" s="815">
        <v>19.399999999999999</v>
      </c>
      <c r="H19" s="816">
        <v>8</v>
      </c>
      <c r="I19" s="814">
        <v>122.34</v>
      </c>
      <c r="J19" s="827">
        <v>17.100000000000001</v>
      </c>
      <c r="K19" s="817">
        <v>15.29</v>
      </c>
      <c r="L19" s="816">
        <v>5</v>
      </c>
      <c r="M19" s="816">
        <v>47</v>
      </c>
      <c r="N19" s="818">
        <v>15.75</v>
      </c>
      <c r="O19" s="816" t="s">
        <v>7118</v>
      </c>
      <c r="P19" s="831" t="s">
        <v>7147</v>
      </c>
      <c r="Q19" s="819">
        <f t="shared" si="0"/>
        <v>2</v>
      </c>
      <c r="R19" s="819">
        <f t="shared" si="0"/>
        <v>30.590000000000003</v>
      </c>
      <c r="S19" s="832">
        <f t="shared" si="1"/>
        <v>126</v>
      </c>
      <c r="T19" s="832">
        <f t="shared" si="2"/>
        <v>136.80000000000001</v>
      </c>
      <c r="U19" s="832">
        <f t="shared" si="3"/>
        <v>10.800000000000011</v>
      </c>
      <c r="V19" s="833">
        <f t="shared" si="4"/>
        <v>1.0857142857142859</v>
      </c>
      <c r="W19" s="820">
        <v>21</v>
      </c>
    </row>
    <row r="20" spans="1:23" ht="14.4" customHeight="1" x14ac:dyDescent="0.3">
      <c r="A20" s="881" t="s">
        <v>7148</v>
      </c>
      <c r="B20" s="865">
        <v>23</v>
      </c>
      <c r="C20" s="866">
        <v>371.42</v>
      </c>
      <c r="D20" s="824">
        <v>25.5</v>
      </c>
      <c r="E20" s="867">
        <v>7</v>
      </c>
      <c r="F20" s="868">
        <v>106.14</v>
      </c>
      <c r="G20" s="825">
        <v>18.100000000000001</v>
      </c>
      <c r="H20" s="869">
        <v>14</v>
      </c>
      <c r="I20" s="868">
        <v>226.61</v>
      </c>
      <c r="J20" s="829">
        <v>20.9</v>
      </c>
      <c r="K20" s="870">
        <v>16.149999999999999</v>
      </c>
      <c r="L20" s="869">
        <v>7</v>
      </c>
      <c r="M20" s="869">
        <v>59</v>
      </c>
      <c r="N20" s="871">
        <v>19.809999999999999</v>
      </c>
      <c r="O20" s="869" t="s">
        <v>7118</v>
      </c>
      <c r="P20" s="872" t="s">
        <v>7149</v>
      </c>
      <c r="Q20" s="873">
        <f t="shared" si="0"/>
        <v>-9</v>
      </c>
      <c r="R20" s="873">
        <f t="shared" si="0"/>
        <v>-144.81</v>
      </c>
      <c r="S20" s="874">
        <f t="shared" si="1"/>
        <v>277.33999999999997</v>
      </c>
      <c r="T20" s="874">
        <f t="shared" si="2"/>
        <v>292.59999999999997</v>
      </c>
      <c r="U20" s="874">
        <f t="shared" si="3"/>
        <v>15.259999999999991</v>
      </c>
      <c r="V20" s="875">
        <f t="shared" si="4"/>
        <v>1.0550227158001009</v>
      </c>
      <c r="W20" s="826">
        <v>45</v>
      </c>
    </row>
    <row r="21" spans="1:23" ht="14.4" customHeight="1" x14ac:dyDescent="0.3">
      <c r="A21" s="881" t="s">
        <v>7150</v>
      </c>
      <c r="B21" s="865">
        <v>7</v>
      </c>
      <c r="C21" s="866">
        <v>118.75</v>
      </c>
      <c r="D21" s="824">
        <v>23.4</v>
      </c>
      <c r="E21" s="867">
        <v>7</v>
      </c>
      <c r="F21" s="868">
        <v>120.41</v>
      </c>
      <c r="G21" s="825">
        <v>22.3</v>
      </c>
      <c r="H21" s="869">
        <v>6</v>
      </c>
      <c r="I21" s="868">
        <v>110.22</v>
      </c>
      <c r="J21" s="825">
        <v>21.2</v>
      </c>
      <c r="K21" s="870">
        <v>18.440000000000001</v>
      </c>
      <c r="L21" s="869">
        <v>8</v>
      </c>
      <c r="M21" s="869">
        <v>71</v>
      </c>
      <c r="N21" s="871">
        <v>23.54</v>
      </c>
      <c r="O21" s="869" t="s">
        <v>7118</v>
      </c>
      <c r="P21" s="872" t="s">
        <v>7151</v>
      </c>
      <c r="Q21" s="873">
        <f t="shared" si="0"/>
        <v>-1</v>
      </c>
      <c r="R21" s="873">
        <f t="shared" si="0"/>
        <v>-8.5300000000000011</v>
      </c>
      <c r="S21" s="874">
        <f t="shared" si="1"/>
        <v>141.24</v>
      </c>
      <c r="T21" s="874">
        <f t="shared" si="2"/>
        <v>127.19999999999999</v>
      </c>
      <c r="U21" s="874">
        <f t="shared" si="3"/>
        <v>-14.04000000000002</v>
      </c>
      <c r="V21" s="875">
        <f t="shared" si="4"/>
        <v>0.90059473237043319</v>
      </c>
      <c r="W21" s="826">
        <v>3</v>
      </c>
    </row>
    <row r="22" spans="1:23" ht="14.4" customHeight="1" x14ac:dyDescent="0.3">
      <c r="A22" s="880" t="s">
        <v>7152</v>
      </c>
      <c r="B22" s="832">
        <v>48</v>
      </c>
      <c r="C22" s="834">
        <v>603.54999999999995</v>
      </c>
      <c r="D22" s="835">
        <v>11.4</v>
      </c>
      <c r="E22" s="830">
        <v>70</v>
      </c>
      <c r="F22" s="814">
        <v>889.04</v>
      </c>
      <c r="G22" s="815">
        <v>10.7</v>
      </c>
      <c r="H22" s="821">
        <v>68</v>
      </c>
      <c r="I22" s="822">
        <v>863.64</v>
      </c>
      <c r="J22" s="823">
        <v>10.8</v>
      </c>
      <c r="K22" s="817">
        <v>12.7</v>
      </c>
      <c r="L22" s="816">
        <v>4</v>
      </c>
      <c r="M22" s="816">
        <v>37</v>
      </c>
      <c r="N22" s="818">
        <v>12.43</v>
      </c>
      <c r="O22" s="816" t="s">
        <v>7118</v>
      </c>
      <c r="P22" s="831" t="s">
        <v>7153</v>
      </c>
      <c r="Q22" s="819">
        <f t="shared" si="0"/>
        <v>20</v>
      </c>
      <c r="R22" s="819">
        <f t="shared" si="0"/>
        <v>260.09000000000003</v>
      </c>
      <c r="S22" s="832">
        <f t="shared" si="1"/>
        <v>845.24</v>
      </c>
      <c r="T22" s="832">
        <f t="shared" si="2"/>
        <v>734.40000000000009</v>
      </c>
      <c r="U22" s="832">
        <f t="shared" si="3"/>
        <v>-110.83999999999992</v>
      </c>
      <c r="V22" s="833">
        <f t="shared" si="4"/>
        <v>0.8688656476267097</v>
      </c>
      <c r="W22" s="820">
        <v>41</v>
      </c>
    </row>
    <row r="23" spans="1:23" ht="14.4" customHeight="1" x14ac:dyDescent="0.3">
      <c r="A23" s="881" t="s">
        <v>7154</v>
      </c>
      <c r="B23" s="874">
        <v>82</v>
      </c>
      <c r="C23" s="876">
        <v>1084.6600000000001</v>
      </c>
      <c r="D23" s="836">
        <v>14.6</v>
      </c>
      <c r="E23" s="867">
        <v>52</v>
      </c>
      <c r="F23" s="868">
        <v>687.84</v>
      </c>
      <c r="G23" s="825">
        <v>11.9</v>
      </c>
      <c r="H23" s="877">
        <v>70</v>
      </c>
      <c r="I23" s="878">
        <v>928.38</v>
      </c>
      <c r="J23" s="829">
        <v>14.8</v>
      </c>
      <c r="K23" s="870">
        <v>13.23</v>
      </c>
      <c r="L23" s="869">
        <v>5</v>
      </c>
      <c r="M23" s="869">
        <v>42</v>
      </c>
      <c r="N23" s="871">
        <v>14.04</v>
      </c>
      <c r="O23" s="869" t="s">
        <v>7118</v>
      </c>
      <c r="P23" s="872" t="s">
        <v>7155</v>
      </c>
      <c r="Q23" s="873">
        <f t="shared" si="0"/>
        <v>-12</v>
      </c>
      <c r="R23" s="873">
        <f t="shared" si="0"/>
        <v>-156.28000000000009</v>
      </c>
      <c r="S23" s="874">
        <f t="shared" si="1"/>
        <v>982.8</v>
      </c>
      <c r="T23" s="874">
        <f t="shared" si="2"/>
        <v>1036</v>
      </c>
      <c r="U23" s="874">
        <f t="shared" si="3"/>
        <v>53.200000000000045</v>
      </c>
      <c r="V23" s="875">
        <f t="shared" si="4"/>
        <v>1.0541310541310542</v>
      </c>
      <c r="W23" s="826">
        <v>172</v>
      </c>
    </row>
    <row r="24" spans="1:23" ht="14.4" customHeight="1" x14ac:dyDescent="0.3">
      <c r="A24" s="881" t="s">
        <v>7156</v>
      </c>
      <c r="B24" s="874">
        <v>21</v>
      </c>
      <c r="C24" s="876">
        <v>336.24</v>
      </c>
      <c r="D24" s="836">
        <v>16.5</v>
      </c>
      <c r="E24" s="867">
        <v>12</v>
      </c>
      <c r="F24" s="868">
        <v>203.74</v>
      </c>
      <c r="G24" s="825">
        <v>21.2</v>
      </c>
      <c r="H24" s="877">
        <v>13</v>
      </c>
      <c r="I24" s="878">
        <v>213.71</v>
      </c>
      <c r="J24" s="828">
        <v>14.5</v>
      </c>
      <c r="K24" s="870">
        <v>16.59</v>
      </c>
      <c r="L24" s="869">
        <v>6</v>
      </c>
      <c r="M24" s="869">
        <v>55</v>
      </c>
      <c r="N24" s="871">
        <v>18.350000000000001</v>
      </c>
      <c r="O24" s="869" t="s">
        <v>7118</v>
      </c>
      <c r="P24" s="872" t="s">
        <v>7157</v>
      </c>
      <c r="Q24" s="873">
        <f t="shared" si="0"/>
        <v>-8</v>
      </c>
      <c r="R24" s="873">
        <f t="shared" si="0"/>
        <v>-122.53</v>
      </c>
      <c r="S24" s="874">
        <f t="shared" si="1"/>
        <v>238.55</v>
      </c>
      <c r="T24" s="874">
        <f t="shared" si="2"/>
        <v>188.5</v>
      </c>
      <c r="U24" s="874">
        <f t="shared" si="3"/>
        <v>-50.050000000000011</v>
      </c>
      <c r="V24" s="875">
        <f t="shared" si="4"/>
        <v>0.7901907356948229</v>
      </c>
      <c r="W24" s="826">
        <v>18</v>
      </c>
    </row>
    <row r="25" spans="1:23" ht="14.4" customHeight="1" x14ac:dyDescent="0.3">
      <c r="A25" s="880" t="s">
        <v>7158</v>
      </c>
      <c r="B25" s="832">
        <v>34</v>
      </c>
      <c r="C25" s="834">
        <v>372.39</v>
      </c>
      <c r="D25" s="835">
        <v>12.6</v>
      </c>
      <c r="E25" s="830">
        <v>77</v>
      </c>
      <c r="F25" s="814">
        <v>854.86</v>
      </c>
      <c r="G25" s="815">
        <v>13.4</v>
      </c>
      <c r="H25" s="821">
        <v>106</v>
      </c>
      <c r="I25" s="822">
        <v>1167.24</v>
      </c>
      <c r="J25" s="823">
        <v>13.6</v>
      </c>
      <c r="K25" s="817">
        <v>10.97</v>
      </c>
      <c r="L25" s="816">
        <v>5</v>
      </c>
      <c r="M25" s="816">
        <v>42</v>
      </c>
      <c r="N25" s="818">
        <v>13.91</v>
      </c>
      <c r="O25" s="816" t="s">
        <v>7118</v>
      </c>
      <c r="P25" s="831" t="s">
        <v>7159</v>
      </c>
      <c r="Q25" s="819">
        <f t="shared" si="0"/>
        <v>72</v>
      </c>
      <c r="R25" s="819">
        <f t="shared" si="0"/>
        <v>794.85</v>
      </c>
      <c r="S25" s="832">
        <f t="shared" si="1"/>
        <v>1474.46</v>
      </c>
      <c r="T25" s="832">
        <f t="shared" si="2"/>
        <v>1441.6</v>
      </c>
      <c r="U25" s="832">
        <f t="shared" si="3"/>
        <v>-32.860000000000127</v>
      </c>
      <c r="V25" s="833">
        <f t="shared" si="4"/>
        <v>0.9777138749101365</v>
      </c>
      <c r="W25" s="820">
        <v>170</v>
      </c>
    </row>
    <row r="26" spans="1:23" ht="14.4" customHeight="1" x14ac:dyDescent="0.3">
      <c r="A26" s="881" t="s">
        <v>7160</v>
      </c>
      <c r="B26" s="874">
        <v>50</v>
      </c>
      <c r="C26" s="876">
        <v>572.94000000000005</v>
      </c>
      <c r="D26" s="836">
        <v>17.5</v>
      </c>
      <c r="E26" s="867">
        <v>13</v>
      </c>
      <c r="F26" s="868">
        <v>148.34</v>
      </c>
      <c r="G26" s="825">
        <v>14</v>
      </c>
      <c r="H26" s="877">
        <v>33</v>
      </c>
      <c r="I26" s="878">
        <v>379.46</v>
      </c>
      <c r="J26" s="829">
        <v>16.399999999999999</v>
      </c>
      <c r="K26" s="870">
        <v>11.45</v>
      </c>
      <c r="L26" s="869">
        <v>5</v>
      </c>
      <c r="M26" s="869">
        <v>45</v>
      </c>
      <c r="N26" s="871">
        <v>14.9</v>
      </c>
      <c r="O26" s="869" t="s">
        <v>7118</v>
      </c>
      <c r="P26" s="872" t="s">
        <v>7161</v>
      </c>
      <c r="Q26" s="873">
        <f t="shared" si="0"/>
        <v>-17</v>
      </c>
      <c r="R26" s="873">
        <f t="shared" si="0"/>
        <v>-193.48000000000008</v>
      </c>
      <c r="S26" s="874">
        <f t="shared" si="1"/>
        <v>491.7</v>
      </c>
      <c r="T26" s="874">
        <f t="shared" si="2"/>
        <v>541.19999999999993</v>
      </c>
      <c r="U26" s="874">
        <f t="shared" si="3"/>
        <v>49.499999999999943</v>
      </c>
      <c r="V26" s="875">
        <f t="shared" si="4"/>
        <v>1.1006711409395973</v>
      </c>
      <c r="W26" s="826">
        <v>108</v>
      </c>
    </row>
    <row r="27" spans="1:23" ht="14.4" customHeight="1" x14ac:dyDescent="0.3">
      <c r="A27" s="881" t="s">
        <v>7162</v>
      </c>
      <c r="B27" s="874">
        <v>53</v>
      </c>
      <c r="C27" s="876">
        <v>650.04999999999995</v>
      </c>
      <c r="D27" s="836">
        <v>14.6</v>
      </c>
      <c r="E27" s="867">
        <v>15</v>
      </c>
      <c r="F27" s="868">
        <v>190.13</v>
      </c>
      <c r="G27" s="825">
        <v>14.7</v>
      </c>
      <c r="H27" s="877">
        <v>18</v>
      </c>
      <c r="I27" s="878">
        <v>227.77</v>
      </c>
      <c r="J27" s="829">
        <v>17.600000000000001</v>
      </c>
      <c r="K27" s="870">
        <v>12.28</v>
      </c>
      <c r="L27" s="869">
        <v>6</v>
      </c>
      <c r="M27" s="869">
        <v>52</v>
      </c>
      <c r="N27" s="871">
        <v>17.27</v>
      </c>
      <c r="O27" s="869" t="s">
        <v>7118</v>
      </c>
      <c r="P27" s="872" t="s">
        <v>7163</v>
      </c>
      <c r="Q27" s="873">
        <f t="shared" si="0"/>
        <v>-35</v>
      </c>
      <c r="R27" s="873">
        <f t="shared" si="0"/>
        <v>-422.28</v>
      </c>
      <c r="S27" s="874">
        <f t="shared" si="1"/>
        <v>310.86</v>
      </c>
      <c r="T27" s="874">
        <f t="shared" si="2"/>
        <v>316.8</v>
      </c>
      <c r="U27" s="874">
        <f t="shared" si="3"/>
        <v>5.9399999999999977</v>
      </c>
      <c r="V27" s="875">
        <f t="shared" si="4"/>
        <v>1.0191082802547771</v>
      </c>
      <c r="W27" s="826">
        <v>67</v>
      </c>
    </row>
    <row r="28" spans="1:23" ht="14.4" customHeight="1" x14ac:dyDescent="0.3">
      <c r="A28" s="880" t="s">
        <v>7164</v>
      </c>
      <c r="B28" s="811">
        <v>130</v>
      </c>
      <c r="C28" s="812">
        <v>1240.03</v>
      </c>
      <c r="D28" s="813">
        <v>9.8000000000000007</v>
      </c>
      <c r="E28" s="830">
        <v>176</v>
      </c>
      <c r="F28" s="814">
        <v>1678.81</v>
      </c>
      <c r="G28" s="815">
        <v>9.5</v>
      </c>
      <c r="H28" s="816">
        <v>182</v>
      </c>
      <c r="I28" s="814">
        <v>1736.04</v>
      </c>
      <c r="J28" s="815">
        <v>9.8000000000000007</v>
      </c>
      <c r="K28" s="817">
        <v>9.5399999999999991</v>
      </c>
      <c r="L28" s="816">
        <v>3</v>
      </c>
      <c r="M28" s="816">
        <v>31</v>
      </c>
      <c r="N28" s="818">
        <v>10.38</v>
      </c>
      <c r="O28" s="816" t="s">
        <v>7118</v>
      </c>
      <c r="P28" s="831" t="s">
        <v>7165</v>
      </c>
      <c r="Q28" s="819">
        <f t="shared" si="0"/>
        <v>52</v>
      </c>
      <c r="R28" s="819">
        <f t="shared" si="0"/>
        <v>496.01</v>
      </c>
      <c r="S28" s="832">
        <f t="shared" si="1"/>
        <v>1889.16</v>
      </c>
      <c r="T28" s="832">
        <f t="shared" si="2"/>
        <v>1783.6000000000001</v>
      </c>
      <c r="U28" s="832">
        <f t="shared" si="3"/>
        <v>-105.55999999999995</v>
      </c>
      <c r="V28" s="833">
        <f t="shared" si="4"/>
        <v>0.94412331406551064</v>
      </c>
      <c r="W28" s="820">
        <v>84</v>
      </c>
    </row>
    <row r="29" spans="1:23" ht="14.4" customHeight="1" x14ac:dyDescent="0.3">
      <c r="A29" s="881" t="s">
        <v>7166</v>
      </c>
      <c r="B29" s="865">
        <v>94</v>
      </c>
      <c r="C29" s="866">
        <v>918.68</v>
      </c>
      <c r="D29" s="824">
        <v>11.1</v>
      </c>
      <c r="E29" s="867">
        <v>28</v>
      </c>
      <c r="F29" s="868">
        <v>283.44</v>
      </c>
      <c r="G29" s="825">
        <v>14</v>
      </c>
      <c r="H29" s="869">
        <v>24</v>
      </c>
      <c r="I29" s="868">
        <v>239.52</v>
      </c>
      <c r="J29" s="829">
        <v>14.3</v>
      </c>
      <c r="K29" s="870">
        <v>9.8000000000000007</v>
      </c>
      <c r="L29" s="869">
        <v>4</v>
      </c>
      <c r="M29" s="869">
        <v>34</v>
      </c>
      <c r="N29" s="871">
        <v>11.24</v>
      </c>
      <c r="O29" s="869" t="s">
        <v>7118</v>
      </c>
      <c r="P29" s="872" t="s">
        <v>7167</v>
      </c>
      <c r="Q29" s="873">
        <f t="shared" si="0"/>
        <v>-70</v>
      </c>
      <c r="R29" s="873">
        <f t="shared" si="0"/>
        <v>-679.16</v>
      </c>
      <c r="S29" s="874">
        <f t="shared" si="1"/>
        <v>269.76</v>
      </c>
      <c r="T29" s="874">
        <f t="shared" si="2"/>
        <v>343.20000000000005</v>
      </c>
      <c r="U29" s="874">
        <f t="shared" si="3"/>
        <v>73.440000000000055</v>
      </c>
      <c r="V29" s="875">
        <f t="shared" si="4"/>
        <v>1.2722419928825626</v>
      </c>
      <c r="W29" s="826">
        <v>96</v>
      </c>
    </row>
    <row r="30" spans="1:23" ht="14.4" customHeight="1" x14ac:dyDescent="0.3">
      <c r="A30" s="881" t="s">
        <v>7168</v>
      </c>
      <c r="B30" s="865">
        <v>26</v>
      </c>
      <c r="C30" s="866">
        <v>279.58999999999997</v>
      </c>
      <c r="D30" s="824">
        <v>14.4</v>
      </c>
      <c r="E30" s="867">
        <v>23</v>
      </c>
      <c r="F30" s="868">
        <v>257.16000000000003</v>
      </c>
      <c r="G30" s="825">
        <v>15.8</v>
      </c>
      <c r="H30" s="869">
        <v>8</v>
      </c>
      <c r="I30" s="868">
        <v>87.99</v>
      </c>
      <c r="J30" s="829">
        <v>14.1</v>
      </c>
      <c r="K30" s="870">
        <v>11</v>
      </c>
      <c r="L30" s="869">
        <v>4</v>
      </c>
      <c r="M30" s="869">
        <v>39</v>
      </c>
      <c r="N30" s="871">
        <v>13.12</v>
      </c>
      <c r="O30" s="869" t="s">
        <v>7118</v>
      </c>
      <c r="P30" s="872" t="s">
        <v>7169</v>
      </c>
      <c r="Q30" s="873">
        <f t="shared" si="0"/>
        <v>-18</v>
      </c>
      <c r="R30" s="873">
        <f t="shared" si="0"/>
        <v>-191.59999999999997</v>
      </c>
      <c r="S30" s="874">
        <f t="shared" si="1"/>
        <v>104.96</v>
      </c>
      <c r="T30" s="874">
        <f t="shared" si="2"/>
        <v>112.8</v>
      </c>
      <c r="U30" s="874">
        <f t="shared" si="3"/>
        <v>7.8400000000000034</v>
      </c>
      <c r="V30" s="875">
        <f t="shared" si="4"/>
        <v>1.0746951219512195</v>
      </c>
      <c r="W30" s="826">
        <v>17</v>
      </c>
    </row>
    <row r="31" spans="1:23" ht="14.4" customHeight="1" x14ac:dyDescent="0.3">
      <c r="A31" s="880" t="s">
        <v>7170</v>
      </c>
      <c r="B31" s="832">
        <v>1</v>
      </c>
      <c r="C31" s="834">
        <v>6.08</v>
      </c>
      <c r="D31" s="835">
        <v>10</v>
      </c>
      <c r="E31" s="830"/>
      <c r="F31" s="814"/>
      <c r="G31" s="815"/>
      <c r="H31" s="821">
        <v>1</v>
      </c>
      <c r="I31" s="822">
        <v>6.74</v>
      </c>
      <c r="J31" s="823">
        <v>5</v>
      </c>
      <c r="K31" s="817">
        <v>4.6399999999999997</v>
      </c>
      <c r="L31" s="816">
        <v>4</v>
      </c>
      <c r="M31" s="816">
        <v>35</v>
      </c>
      <c r="N31" s="818">
        <v>11.72</v>
      </c>
      <c r="O31" s="816" t="s">
        <v>7118</v>
      </c>
      <c r="P31" s="831" t="s">
        <v>7171</v>
      </c>
      <c r="Q31" s="819">
        <f t="shared" si="0"/>
        <v>0</v>
      </c>
      <c r="R31" s="819">
        <f t="shared" si="0"/>
        <v>0.66000000000000014</v>
      </c>
      <c r="S31" s="832">
        <f t="shared" si="1"/>
        <v>11.72</v>
      </c>
      <c r="T31" s="832">
        <f t="shared" si="2"/>
        <v>5</v>
      </c>
      <c r="U31" s="832">
        <f t="shared" si="3"/>
        <v>-6.7200000000000006</v>
      </c>
      <c r="V31" s="833">
        <f t="shared" si="4"/>
        <v>0.42662116040955628</v>
      </c>
      <c r="W31" s="820"/>
    </row>
    <row r="32" spans="1:23" ht="14.4" customHeight="1" x14ac:dyDescent="0.3">
      <c r="A32" s="881" t="s">
        <v>7172</v>
      </c>
      <c r="B32" s="874"/>
      <c r="C32" s="876"/>
      <c r="D32" s="836"/>
      <c r="E32" s="867">
        <v>1</v>
      </c>
      <c r="F32" s="868">
        <v>9.33</v>
      </c>
      <c r="G32" s="825">
        <v>8</v>
      </c>
      <c r="H32" s="877">
        <v>1</v>
      </c>
      <c r="I32" s="878">
        <v>9.86</v>
      </c>
      <c r="J32" s="828">
        <v>8</v>
      </c>
      <c r="K32" s="870">
        <v>8.16</v>
      </c>
      <c r="L32" s="869">
        <v>5</v>
      </c>
      <c r="M32" s="869">
        <v>47</v>
      </c>
      <c r="N32" s="871">
        <v>15.54</v>
      </c>
      <c r="O32" s="869" t="s">
        <v>7118</v>
      </c>
      <c r="P32" s="872" t="s">
        <v>7173</v>
      </c>
      <c r="Q32" s="873">
        <f t="shared" si="0"/>
        <v>1</v>
      </c>
      <c r="R32" s="873">
        <f t="shared" si="0"/>
        <v>9.86</v>
      </c>
      <c r="S32" s="874">
        <f t="shared" si="1"/>
        <v>15.54</v>
      </c>
      <c r="T32" s="874">
        <f t="shared" si="2"/>
        <v>8</v>
      </c>
      <c r="U32" s="874">
        <f t="shared" si="3"/>
        <v>-7.5399999999999991</v>
      </c>
      <c r="V32" s="875">
        <f t="shared" si="4"/>
        <v>0.51480051480051481</v>
      </c>
      <c r="W32" s="826"/>
    </row>
    <row r="33" spans="1:23" ht="14.4" customHeight="1" x14ac:dyDescent="0.3">
      <c r="A33" s="880" t="s">
        <v>7174</v>
      </c>
      <c r="B33" s="832"/>
      <c r="C33" s="834"/>
      <c r="D33" s="835"/>
      <c r="E33" s="821">
        <v>1</v>
      </c>
      <c r="F33" s="822">
        <v>3.67</v>
      </c>
      <c r="G33" s="823">
        <v>3</v>
      </c>
      <c r="H33" s="816"/>
      <c r="I33" s="814"/>
      <c r="J33" s="815"/>
      <c r="K33" s="817">
        <v>3.67</v>
      </c>
      <c r="L33" s="816">
        <v>2</v>
      </c>
      <c r="M33" s="816">
        <v>14</v>
      </c>
      <c r="N33" s="818">
        <v>4.54</v>
      </c>
      <c r="O33" s="816" t="s">
        <v>7118</v>
      </c>
      <c r="P33" s="831" t="s">
        <v>7175</v>
      </c>
      <c r="Q33" s="819">
        <f t="shared" si="0"/>
        <v>0</v>
      </c>
      <c r="R33" s="819">
        <f t="shared" si="0"/>
        <v>0</v>
      </c>
      <c r="S33" s="832" t="str">
        <f t="shared" si="1"/>
        <v/>
      </c>
      <c r="T33" s="832" t="str">
        <f t="shared" si="2"/>
        <v/>
      </c>
      <c r="U33" s="832" t="str">
        <f t="shared" si="3"/>
        <v/>
      </c>
      <c r="V33" s="833" t="str">
        <f t="shared" si="4"/>
        <v/>
      </c>
      <c r="W33" s="820"/>
    </row>
    <row r="34" spans="1:23" ht="14.4" customHeight="1" x14ac:dyDescent="0.3">
      <c r="A34" s="881" t="s">
        <v>7176</v>
      </c>
      <c r="B34" s="874">
        <v>1</v>
      </c>
      <c r="C34" s="876">
        <v>5.0599999999999996</v>
      </c>
      <c r="D34" s="836">
        <v>26</v>
      </c>
      <c r="E34" s="877"/>
      <c r="F34" s="878"/>
      <c r="G34" s="828"/>
      <c r="H34" s="869"/>
      <c r="I34" s="868"/>
      <c r="J34" s="825"/>
      <c r="K34" s="870">
        <v>3.96</v>
      </c>
      <c r="L34" s="869">
        <v>2</v>
      </c>
      <c r="M34" s="869">
        <v>19</v>
      </c>
      <c r="N34" s="871">
        <v>6.43</v>
      </c>
      <c r="O34" s="869" t="s">
        <v>7118</v>
      </c>
      <c r="P34" s="872" t="s">
        <v>7177</v>
      </c>
      <c r="Q34" s="873">
        <f t="shared" si="0"/>
        <v>-1</v>
      </c>
      <c r="R34" s="873">
        <f t="shared" si="0"/>
        <v>-5.0599999999999996</v>
      </c>
      <c r="S34" s="874" t="str">
        <f t="shared" si="1"/>
        <v/>
      </c>
      <c r="T34" s="874" t="str">
        <f t="shared" si="2"/>
        <v/>
      </c>
      <c r="U34" s="874" t="str">
        <f t="shared" si="3"/>
        <v/>
      </c>
      <c r="V34" s="875" t="str">
        <f t="shared" si="4"/>
        <v/>
      </c>
      <c r="W34" s="826"/>
    </row>
    <row r="35" spans="1:23" ht="14.4" customHeight="1" x14ac:dyDescent="0.3">
      <c r="A35" s="881" t="s">
        <v>7178</v>
      </c>
      <c r="B35" s="874">
        <v>1</v>
      </c>
      <c r="C35" s="876">
        <v>5.1100000000000003</v>
      </c>
      <c r="D35" s="836">
        <v>9</v>
      </c>
      <c r="E35" s="877">
        <v>1</v>
      </c>
      <c r="F35" s="878">
        <v>5.1100000000000003</v>
      </c>
      <c r="G35" s="828">
        <v>14</v>
      </c>
      <c r="H35" s="869"/>
      <c r="I35" s="868"/>
      <c r="J35" s="825"/>
      <c r="K35" s="870">
        <v>5.1100000000000003</v>
      </c>
      <c r="L35" s="869">
        <v>3</v>
      </c>
      <c r="M35" s="869">
        <v>23</v>
      </c>
      <c r="N35" s="871">
        <v>7.75</v>
      </c>
      <c r="O35" s="869" t="s">
        <v>7118</v>
      </c>
      <c r="P35" s="872" t="s">
        <v>7179</v>
      </c>
      <c r="Q35" s="873">
        <f t="shared" si="0"/>
        <v>-1</v>
      </c>
      <c r="R35" s="873">
        <f t="shared" si="0"/>
        <v>-5.1100000000000003</v>
      </c>
      <c r="S35" s="874" t="str">
        <f t="shared" si="1"/>
        <v/>
      </c>
      <c r="T35" s="874" t="str">
        <f t="shared" si="2"/>
        <v/>
      </c>
      <c r="U35" s="874" t="str">
        <f t="shared" si="3"/>
        <v/>
      </c>
      <c r="V35" s="875" t="str">
        <f t="shared" si="4"/>
        <v/>
      </c>
      <c r="W35" s="826"/>
    </row>
    <row r="36" spans="1:23" ht="14.4" customHeight="1" x14ac:dyDescent="0.3">
      <c r="A36" s="880" t="s">
        <v>7180</v>
      </c>
      <c r="B36" s="811"/>
      <c r="C36" s="812"/>
      <c r="D36" s="813"/>
      <c r="E36" s="830">
        <v>1</v>
      </c>
      <c r="F36" s="814">
        <v>4.3099999999999996</v>
      </c>
      <c r="G36" s="815">
        <v>7</v>
      </c>
      <c r="H36" s="816"/>
      <c r="I36" s="814"/>
      <c r="J36" s="815"/>
      <c r="K36" s="817">
        <v>4.3099999999999996</v>
      </c>
      <c r="L36" s="816">
        <v>2</v>
      </c>
      <c r="M36" s="816">
        <v>15</v>
      </c>
      <c r="N36" s="818">
        <v>5.05</v>
      </c>
      <c r="O36" s="816" t="s">
        <v>6161</v>
      </c>
      <c r="P36" s="831" t="s">
        <v>7181</v>
      </c>
      <c r="Q36" s="819">
        <f t="shared" si="0"/>
        <v>0</v>
      </c>
      <c r="R36" s="819">
        <f t="shared" si="0"/>
        <v>0</v>
      </c>
      <c r="S36" s="832" t="str">
        <f t="shared" si="1"/>
        <v/>
      </c>
      <c r="T36" s="832" t="str">
        <f t="shared" si="2"/>
        <v/>
      </c>
      <c r="U36" s="832" t="str">
        <f t="shared" si="3"/>
        <v/>
      </c>
      <c r="V36" s="833" t="str">
        <f t="shared" si="4"/>
        <v/>
      </c>
      <c r="W36" s="820"/>
    </row>
    <row r="37" spans="1:23" ht="14.4" customHeight="1" x14ac:dyDescent="0.3">
      <c r="A37" s="881" t="s">
        <v>7182</v>
      </c>
      <c r="B37" s="865">
        <v>5</v>
      </c>
      <c r="C37" s="866">
        <v>22.9</v>
      </c>
      <c r="D37" s="824">
        <v>14.2</v>
      </c>
      <c r="E37" s="867">
        <v>3</v>
      </c>
      <c r="F37" s="868">
        <v>13.76</v>
      </c>
      <c r="G37" s="825">
        <v>13.7</v>
      </c>
      <c r="H37" s="869">
        <v>2</v>
      </c>
      <c r="I37" s="868">
        <v>9.1199999999999992</v>
      </c>
      <c r="J37" s="829">
        <v>10</v>
      </c>
      <c r="K37" s="870">
        <v>4.5599999999999996</v>
      </c>
      <c r="L37" s="869">
        <v>3</v>
      </c>
      <c r="M37" s="869">
        <v>23</v>
      </c>
      <c r="N37" s="871">
        <v>7.66</v>
      </c>
      <c r="O37" s="869" t="s">
        <v>6161</v>
      </c>
      <c r="P37" s="872" t="s">
        <v>7183</v>
      </c>
      <c r="Q37" s="873">
        <f t="shared" si="0"/>
        <v>-3</v>
      </c>
      <c r="R37" s="873">
        <f t="shared" si="0"/>
        <v>-13.78</v>
      </c>
      <c r="S37" s="874">
        <f t="shared" si="1"/>
        <v>15.32</v>
      </c>
      <c r="T37" s="874">
        <f t="shared" si="2"/>
        <v>20</v>
      </c>
      <c r="U37" s="874">
        <f t="shared" si="3"/>
        <v>4.68</v>
      </c>
      <c r="V37" s="875">
        <f t="shared" si="4"/>
        <v>1.3054830287206267</v>
      </c>
      <c r="W37" s="826">
        <v>5</v>
      </c>
    </row>
    <row r="38" spans="1:23" ht="14.4" customHeight="1" x14ac:dyDescent="0.3">
      <c r="A38" s="880" t="s">
        <v>7184</v>
      </c>
      <c r="B38" s="832"/>
      <c r="C38" s="834"/>
      <c r="D38" s="835"/>
      <c r="E38" s="830"/>
      <c r="F38" s="814"/>
      <c r="G38" s="815"/>
      <c r="H38" s="821">
        <v>12</v>
      </c>
      <c r="I38" s="822">
        <v>112.42</v>
      </c>
      <c r="J38" s="823">
        <v>9.5</v>
      </c>
      <c r="K38" s="817">
        <v>9.91</v>
      </c>
      <c r="L38" s="816">
        <v>5</v>
      </c>
      <c r="M38" s="816">
        <v>42</v>
      </c>
      <c r="N38" s="818">
        <v>13.98</v>
      </c>
      <c r="O38" s="816" t="s">
        <v>7118</v>
      </c>
      <c r="P38" s="831" t="s">
        <v>7185</v>
      </c>
      <c r="Q38" s="819">
        <f t="shared" si="0"/>
        <v>12</v>
      </c>
      <c r="R38" s="819">
        <f t="shared" si="0"/>
        <v>112.42</v>
      </c>
      <c r="S38" s="832">
        <f t="shared" si="1"/>
        <v>167.76</v>
      </c>
      <c r="T38" s="832">
        <f t="shared" si="2"/>
        <v>114</v>
      </c>
      <c r="U38" s="832">
        <f t="shared" si="3"/>
        <v>-53.759999999999991</v>
      </c>
      <c r="V38" s="833">
        <f t="shared" si="4"/>
        <v>0.67954220314735336</v>
      </c>
      <c r="W38" s="820">
        <v>3</v>
      </c>
    </row>
    <row r="39" spans="1:23" ht="14.4" customHeight="1" x14ac:dyDescent="0.3">
      <c r="A39" s="881" t="s">
        <v>7186</v>
      </c>
      <c r="B39" s="874">
        <v>14</v>
      </c>
      <c r="C39" s="876">
        <v>155.66999999999999</v>
      </c>
      <c r="D39" s="836">
        <v>8.6</v>
      </c>
      <c r="E39" s="867">
        <v>8</v>
      </c>
      <c r="F39" s="868">
        <v>88.93</v>
      </c>
      <c r="G39" s="825">
        <v>9</v>
      </c>
      <c r="H39" s="877">
        <v>5</v>
      </c>
      <c r="I39" s="878">
        <v>55.57</v>
      </c>
      <c r="J39" s="828">
        <v>12.8</v>
      </c>
      <c r="K39" s="870">
        <v>11.48</v>
      </c>
      <c r="L39" s="869">
        <v>5</v>
      </c>
      <c r="M39" s="869">
        <v>47</v>
      </c>
      <c r="N39" s="871">
        <v>15.75</v>
      </c>
      <c r="O39" s="869" t="s">
        <v>7118</v>
      </c>
      <c r="P39" s="872" t="s">
        <v>7187</v>
      </c>
      <c r="Q39" s="873">
        <f t="shared" si="0"/>
        <v>-9</v>
      </c>
      <c r="R39" s="873">
        <f t="shared" si="0"/>
        <v>-100.1</v>
      </c>
      <c r="S39" s="874">
        <f t="shared" si="1"/>
        <v>78.75</v>
      </c>
      <c r="T39" s="874">
        <f t="shared" si="2"/>
        <v>64</v>
      </c>
      <c r="U39" s="874">
        <f t="shared" si="3"/>
        <v>-14.75</v>
      </c>
      <c r="V39" s="875">
        <f t="shared" si="4"/>
        <v>0.8126984126984127</v>
      </c>
      <c r="W39" s="826">
        <v>18</v>
      </c>
    </row>
    <row r="40" spans="1:23" ht="14.4" customHeight="1" x14ac:dyDescent="0.3">
      <c r="A40" s="881" t="s">
        <v>7188</v>
      </c>
      <c r="B40" s="874">
        <v>1</v>
      </c>
      <c r="C40" s="876">
        <v>13.27</v>
      </c>
      <c r="D40" s="836">
        <v>25</v>
      </c>
      <c r="E40" s="867">
        <v>2</v>
      </c>
      <c r="F40" s="868">
        <v>25.44</v>
      </c>
      <c r="G40" s="825">
        <v>7.5</v>
      </c>
      <c r="H40" s="877">
        <v>7</v>
      </c>
      <c r="I40" s="878">
        <v>78.709999999999994</v>
      </c>
      <c r="J40" s="828">
        <v>15</v>
      </c>
      <c r="K40" s="870">
        <v>13.27</v>
      </c>
      <c r="L40" s="869">
        <v>5</v>
      </c>
      <c r="M40" s="869">
        <v>48</v>
      </c>
      <c r="N40" s="871">
        <v>16.11</v>
      </c>
      <c r="O40" s="869" t="s">
        <v>7118</v>
      </c>
      <c r="P40" s="872" t="s">
        <v>7189</v>
      </c>
      <c r="Q40" s="873">
        <f t="shared" si="0"/>
        <v>6</v>
      </c>
      <c r="R40" s="873">
        <f t="shared" si="0"/>
        <v>65.44</v>
      </c>
      <c r="S40" s="874">
        <f t="shared" si="1"/>
        <v>112.77</v>
      </c>
      <c r="T40" s="874">
        <f t="shared" si="2"/>
        <v>105</v>
      </c>
      <c r="U40" s="874">
        <f t="shared" si="3"/>
        <v>-7.769999999999996</v>
      </c>
      <c r="V40" s="875">
        <f t="shared" si="4"/>
        <v>0.93109869646182497</v>
      </c>
      <c r="W40" s="826">
        <v>30</v>
      </c>
    </row>
    <row r="41" spans="1:23" ht="14.4" customHeight="1" x14ac:dyDescent="0.3">
      <c r="A41" s="880" t="s">
        <v>7190</v>
      </c>
      <c r="B41" s="832"/>
      <c r="C41" s="834"/>
      <c r="D41" s="835"/>
      <c r="E41" s="830">
        <v>1</v>
      </c>
      <c r="F41" s="814">
        <v>3.26</v>
      </c>
      <c r="G41" s="815">
        <v>3</v>
      </c>
      <c r="H41" s="821">
        <v>10</v>
      </c>
      <c r="I41" s="822">
        <v>23.6</v>
      </c>
      <c r="J41" s="827">
        <v>3.2</v>
      </c>
      <c r="K41" s="817">
        <v>3.26</v>
      </c>
      <c r="L41" s="816">
        <v>1</v>
      </c>
      <c r="M41" s="816">
        <v>9</v>
      </c>
      <c r="N41" s="818">
        <v>3.12</v>
      </c>
      <c r="O41" s="816" t="s">
        <v>7118</v>
      </c>
      <c r="P41" s="831" t="s">
        <v>7191</v>
      </c>
      <c r="Q41" s="819">
        <f t="shared" si="0"/>
        <v>10</v>
      </c>
      <c r="R41" s="819">
        <f t="shared" si="0"/>
        <v>23.6</v>
      </c>
      <c r="S41" s="832">
        <f t="shared" si="1"/>
        <v>31.200000000000003</v>
      </c>
      <c r="T41" s="832">
        <f t="shared" si="2"/>
        <v>32</v>
      </c>
      <c r="U41" s="832">
        <f t="shared" si="3"/>
        <v>0.79999999999999716</v>
      </c>
      <c r="V41" s="833">
        <f t="shared" si="4"/>
        <v>1.0256410256410255</v>
      </c>
      <c r="W41" s="820">
        <v>9</v>
      </c>
    </row>
    <row r="42" spans="1:23" ht="14.4" customHeight="1" x14ac:dyDescent="0.3">
      <c r="A42" s="881" t="s">
        <v>7192</v>
      </c>
      <c r="B42" s="874"/>
      <c r="C42" s="876"/>
      <c r="D42" s="836"/>
      <c r="E42" s="867"/>
      <c r="F42" s="868"/>
      <c r="G42" s="825"/>
      <c r="H42" s="877">
        <v>1</v>
      </c>
      <c r="I42" s="878">
        <v>3.33</v>
      </c>
      <c r="J42" s="829">
        <v>6</v>
      </c>
      <c r="K42" s="870">
        <v>3.33</v>
      </c>
      <c r="L42" s="869">
        <v>2</v>
      </c>
      <c r="M42" s="869">
        <v>15</v>
      </c>
      <c r="N42" s="871">
        <v>4.95</v>
      </c>
      <c r="O42" s="869" t="s">
        <v>7118</v>
      </c>
      <c r="P42" s="872" t="s">
        <v>7193</v>
      </c>
      <c r="Q42" s="873">
        <f t="shared" si="0"/>
        <v>1</v>
      </c>
      <c r="R42" s="873">
        <f t="shared" si="0"/>
        <v>3.33</v>
      </c>
      <c r="S42" s="874">
        <f t="shared" si="1"/>
        <v>4.95</v>
      </c>
      <c r="T42" s="874">
        <f t="shared" si="2"/>
        <v>6</v>
      </c>
      <c r="U42" s="874">
        <f t="shared" si="3"/>
        <v>1.0499999999999998</v>
      </c>
      <c r="V42" s="875">
        <f t="shared" si="4"/>
        <v>1.2121212121212122</v>
      </c>
      <c r="W42" s="826">
        <v>1</v>
      </c>
    </row>
    <row r="43" spans="1:23" ht="14.4" customHeight="1" x14ac:dyDescent="0.3">
      <c r="A43" s="880" t="s">
        <v>7194</v>
      </c>
      <c r="B43" s="811"/>
      <c r="C43" s="812"/>
      <c r="D43" s="813"/>
      <c r="E43" s="830"/>
      <c r="F43" s="814"/>
      <c r="G43" s="815"/>
      <c r="H43" s="816">
        <v>1</v>
      </c>
      <c r="I43" s="814">
        <v>0.95</v>
      </c>
      <c r="J43" s="815">
        <v>8</v>
      </c>
      <c r="K43" s="817">
        <v>0.95</v>
      </c>
      <c r="L43" s="816">
        <v>4</v>
      </c>
      <c r="M43" s="816">
        <v>33</v>
      </c>
      <c r="N43" s="818">
        <v>10.83</v>
      </c>
      <c r="O43" s="816" t="s">
        <v>7118</v>
      </c>
      <c r="P43" s="831" t="s">
        <v>7195</v>
      </c>
      <c r="Q43" s="819">
        <f t="shared" si="0"/>
        <v>1</v>
      </c>
      <c r="R43" s="819">
        <f t="shared" si="0"/>
        <v>0.95</v>
      </c>
      <c r="S43" s="832">
        <f t="shared" si="1"/>
        <v>10.83</v>
      </c>
      <c r="T43" s="832">
        <f t="shared" si="2"/>
        <v>8</v>
      </c>
      <c r="U43" s="832">
        <f t="shared" si="3"/>
        <v>-2.83</v>
      </c>
      <c r="V43" s="833">
        <f t="shared" si="4"/>
        <v>0.73868882733148655</v>
      </c>
      <c r="W43" s="820"/>
    </row>
    <row r="44" spans="1:23" ht="14.4" customHeight="1" x14ac:dyDescent="0.3">
      <c r="A44" s="881" t="s">
        <v>7196</v>
      </c>
      <c r="B44" s="865">
        <v>3</v>
      </c>
      <c r="C44" s="866">
        <v>5.16</v>
      </c>
      <c r="D44" s="824">
        <v>12.3</v>
      </c>
      <c r="E44" s="867"/>
      <c r="F44" s="868"/>
      <c r="G44" s="825"/>
      <c r="H44" s="869"/>
      <c r="I44" s="868"/>
      <c r="J44" s="825"/>
      <c r="K44" s="870">
        <v>1.66</v>
      </c>
      <c r="L44" s="869">
        <v>6</v>
      </c>
      <c r="M44" s="869">
        <v>52</v>
      </c>
      <c r="N44" s="871">
        <v>17.39</v>
      </c>
      <c r="O44" s="869" t="s">
        <v>7118</v>
      </c>
      <c r="P44" s="872" t="s">
        <v>7197</v>
      </c>
      <c r="Q44" s="873">
        <f t="shared" si="0"/>
        <v>-3</v>
      </c>
      <c r="R44" s="873">
        <f t="shared" si="0"/>
        <v>-5.16</v>
      </c>
      <c r="S44" s="874" t="str">
        <f t="shared" si="1"/>
        <v/>
      </c>
      <c r="T44" s="874" t="str">
        <f t="shared" si="2"/>
        <v/>
      </c>
      <c r="U44" s="874" t="str">
        <f t="shared" si="3"/>
        <v/>
      </c>
      <c r="V44" s="875" t="str">
        <f t="shared" si="4"/>
        <v/>
      </c>
      <c r="W44" s="826"/>
    </row>
    <row r="45" spans="1:23" ht="14.4" customHeight="1" x14ac:dyDescent="0.3">
      <c r="A45" s="880" t="s">
        <v>7198</v>
      </c>
      <c r="B45" s="832"/>
      <c r="C45" s="834"/>
      <c r="D45" s="835"/>
      <c r="E45" s="830"/>
      <c r="F45" s="814"/>
      <c r="G45" s="815"/>
      <c r="H45" s="821">
        <v>1</v>
      </c>
      <c r="I45" s="822">
        <v>5.09</v>
      </c>
      <c r="J45" s="827">
        <v>7</v>
      </c>
      <c r="K45" s="817">
        <v>5.09</v>
      </c>
      <c r="L45" s="816">
        <v>2</v>
      </c>
      <c r="M45" s="816">
        <v>14</v>
      </c>
      <c r="N45" s="818">
        <v>4.57</v>
      </c>
      <c r="O45" s="816" t="s">
        <v>7118</v>
      </c>
      <c r="P45" s="831" t="s">
        <v>7199</v>
      </c>
      <c r="Q45" s="819">
        <f t="shared" si="0"/>
        <v>1</v>
      </c>
      <c r="R45" s="819">
        <f t="shared" si="0"/>
        <v>5.09</v>
      </c>
      <c r="S45" s="832">
        <f t="shared" si="1"/>
        <v>4.57</v>
      </c>
      <c r="T45" s="832">
        <f t="shared" si="2"/>
        <v>7</v>
      </c>
      <c r="U45" s="832">
        <f t="shared" si="3"/>
        <v>2.4299999999999997</v>
      </c>
      <c r="V45" s="833">
        <f t="shared" si="4"/>
        <v>1.5317286652078774</v>
      </c>
      <c r="W45" s="820">
        <v>2</v>
      </c>
    </row>
    <row r="46" spans="1:23" ht="14.4" customHeight="1" x14ac:dyDescent="0.3">
      <c r="A46" s="880" t="s">
        <v>7200</v>
      </c>
      <c r="B46" s="832"/>
      <c r="C46" s="834"/>
      <c r="D46" s="835"/>
      <c r="E46" s="830"/>
      <c r="F46" s="814"/>
      <c r="G46" s="815"/>
      <c r="H46" s="821">
        <v>1</v>
      </c>
      <c r="I46" s="822">
        <v>8.6</v>
      </c>
      <c r="J46" s="823">
        <v>2</v>
      </c>
      <c r="K46" s="817">
        <v>8.6</v>
      </c>
      <c r="L46" s="816">
        <v>1</v>
      </c>
      <c r="M46" s="816">
        <v>11</v>
      </c>
      <c r="N46" s="818">
        <v>3.52</v>
      </c>
      <c r="O46" s="816" t="s">
        <v>7118</v>
      </c>
      <c r="P46" s="831" t="s">
        <v>7201</v>
      </c>
      <c r="Q46" s="819">
        <f t="shared" si="0"/>
        <v>1</v>
      </c>
      <c r="R46" s="819">
        <f t="shared" si="0"/>
        <v>8.6</v>
      </c>
      <c r="S46" s="832">
        <f t="shared" si="1"/>
        <v>3.52</v>
      </c>
      <c r="T46" s="832">
        <f t="shared" si="2"/>
        <v>2</v>
      </c>
      <c r="U46" s="832">
        <f t="shared" si="3"/>
        <v>-1.52</v>
      </c>
      <c r="V46" s="833">
        <f t="shared" si="4"/>
        <v>0.56818181818181823</v>
      </c>
      <c r="W46" s="820"/>
    </row>
    <row r="47" spans="1:23" ht="14.4" customHeight="1" x14ac:dyDescent="0.3">
      <c r="A47" s="880" t="s">
        <v>7202</v>
      </c>
      <c r="B47" s="832"/>
      <c r="C47" s="834"/>
      <c r="D47" s="835"/>
      <c r="E47" s="821">
        <v>2</v>
      </c>
      <c r="F47" s="822">
        <v>8.91</v>
      </c>
      <c r="G47" s="823">
        <v>6</v>
      </c>
      <c r="H47" s="816">
        <v>1</v>
      </c>
      <c r="I47" s="814">
        <v>4.46</v>
      </c>
      <c r="J47" s="815">
        <v>3</v>
      </c>
      <c r="K47" s="817">
        <v>4.46</v>
      </c>
      <c r="L47" s="816">
        <v>1</v>
      </c>
      <c r="M47" s="816">
        <v>9</v>
      </c>
      <c r="N47" s="818">
        <v>3.15</v>
      </c>
      <c r="O47" s="816" t="s">
        <v>7118</v>
      </c>
      <c r="P47" s="831" t="s">
        <v>7203</v>
      </c>
      <c r="Q47" s="819">
        <f t="shared" si="0"/>
        <v>1</v>
      </c>
      <c r="R47" s="819">
        <f t="shared" si="0"/>
        <v>4.46</v>
      </c>
      <c r="S47" s="832">
        <f t="shared" si="1"/>
        <v>3.15</v>
      </c>
      <c r="T47" s="832">
        <f t="shared" si="2"/>
        <v>3</v>
      </c>
      <c r="U47" s="832">
        <f t="shared" si="3"/>
        <v>-0.14999999999999991</v>
      </c>
      <c r="V47" s="833">
        <f t="shared" si="4"/>
        <v>0.95238095238095244</v>
      </c>
      <c r="W47" s="820"/>
    </row>
    <row r="48" spans="1:23" ht="14.4" customHeight="1" x14ac:dyDescent="0.3">
      <c r="A48" s="880" t="s">
        <v>7204</v>
      </c>
      <c r="B48" s="832"/>
      <c r="C48" s="834"/>
      <c r="D48" s="835"/>
      <c r="E48" s="821">
        <v>1</v>
      </c>
      <c r="F48" s="822">
        <v>6.11</v>
      </c>
      <c r="G48" s="823">
        <v>6</v>
      </c>
      <c r="H48" s="816"/>
      <c r="I48" s="814"/>
      <c r="J48" s="815"/>
      <c r="K48" s="817">
        <v>6.11</v>
      </c>
      <c r="L48" s="816">
        <v>2</v>
      </c>
      <c r="M48" s="816">
        <v>16</v>
      </c>
      <c r="N48" s="818">
        <v>5.45</v>
      </c>
      <c r="O48" s="816" t="s">
        <v>7118</v>
      </c>
      <c r="P48" s="831" t="s">
        <v>7205</v>
      </c>
      <c r="Q48" s="819">
        <f t="shared" si="0"/>
        <v>0</v>
      </c>
      <c r="R48" s="819">
        <f t="shared" si="0"/>
        <v>0</v>
      </c>
      <c r="S48" s="832" t="str">
        <f t="shared" si="1"/>
        <v/>
      </c>
      <c r="T48" s="832" t="str">
        <f t="shared" si="2"/>
        <v/>
      </c>
      <c r="U48" s="832" t="str">
        <f t="shared" si="3"/>
        <v/>
      </c>
      <c r="V48" s="833" t="str">
        <f t="shared" si="4"/>
        <v/>
      </c>
      <c r="W48" s="820"/>
    </row>
    <row r="49" spans="1:23" ht="14.4" customHeight="1" x14ac:dyDescent="0.3">
      <c r="A49" s="880" t="s">
        <v>7206</v>
      </c>
      <c r="B49" s="832"/>
      <c r="C49" s="834"/>
      <c r="D49" s="835"/>
      <c r="E49" s="830"/>
      <c r="F49" s="814"/>
      <c r="G49" s="815"/>
      <c r="H49" s="821">
        <v>2</v>
      </c>
      <c r="I49" s="822">
        <v>1.97</v>
      </c>
      <c r="J49" s="827">
        <v>11</v>
      </c>
      <c r="K49" s="817">
        <v>0.98</v>
      </c>
      <c r="L49" s="816">
        <v>1</v>
      </c>
      <c r="M49" s="816">
        <v>12</v>
      </c>
      <c r="N49" s="818">
        <v>4.1500000000000004</v>
      </c>
      <c r="O49" s="816" t="s">
        <v>7118</v>
      </c>
      <c r="P49" s="831" t="s">
        <v>7207</v>
      </c>
      <c r="Q49" s="819">
        <f t="shared" si="0"/>
        <v>2</v>
      </c>
      <c r="R49" s="819">
        <f t="shared" si="0"/>
        <v>1.97</v>
      </c>
      <c r="S49" s="832">
        <f t="shared" si="1"/>
        <v>8.3000000000000007</v>
      </c>
      <c r="T49" s="832">
        <f t="shared" si="2"/>
        <v>22</v>
      </c>
      <c r="U49" s="832">
        <f t="shared" si="3"/>
        <v>13.7</v>
      </c>
      <c r="V49" s="833">
        <f t="shared" si="4"/>
        <v>2.6506024096385539</v>
      </c>
      <c r="W49" s="820">
        <v>14</v>
      </c>
    </row>
    <row r="50" spans="1:23" ht="14.4" customHeight="1" x14ac:dyDescent="0.3">
      <c r="A50" s="881" t="s">
        <v>7208</v>
      </c>
      <c r="B50" s="874"/>
      <c r="C50" s="876"/>
      <c r="D50" s="836"/>
      <c r="E50" s="867">
        <v>1</v>
      </c>
      <c r="F50" s="868">
        <v>1.32</v>
      </c>
      <c r="G50" s="825">
        <v>11</v>
      </c>
      <c r="H50" s="877">
        <v>1</v>
      </c>
      <c r="I50" s="878">
        <v>1.32</v>
      </c>
      <c r="J50" s="829">
        <v>8</v>
      </c>
      <c r="K50" s="870">
        <v>1.32</v>
      </c>
      <c r="L50" s="869">
        <v>2</v>
      </c>
      <c r="M50" s="869">
        <v>19</v>
      </c>
      <c r="N50" s="871">
        <v>6.46</v>
      </c>
      <c r="O50" s="869" t="s">
        <v>7118</v>
      </c>
      <c r="P50" s="872" t="s">
        <v>7209</v>
      </c>
      <c r="Q50" s="873">
        <f t="shared" si="0"/>
        <v>1</v>
      </c>
      <c r="R50" s="873">
        <f t="shared" si="0"/>
        <v>1.32</v>
      </c>
      <c r="S50" s="874">
        <f t="shared" si="1"/>
        <v>6.46</v>
      </c>
      <c r="T50" s="874">
        <f t="shared" si="2"/>
        <v>8</v>
      </c>
      <c r="U50" s="874">
        <f t="shared" si="3"/>
        <v>1.54</v>
      </c>
      <c r="V50" s="875">
        <f t="shared" si="4"/>
        <v>1.2383900928792571</v>
      </c>
      <c r="W50" s="826">
        <v>2</v>
      </c>
    </row>
    <row r="51" spans="1:23" ht="14.4" customHeight="1" x14ac:dyDescent="0.3">
      <c r="A51" s="881" t="s">
        <v>7210</v>
      </c>
      <c r="B51" s="874"/>
      <c r="C51" s="876"/>
      <c r="D51" s="836"/>
      <c r="E51" s="867">
        <v>1</v>
      </c>
      <c r="F51" s="868">
        <v>1.81</v>
      </c>
      <c r="G51" s="825">
        <v>25</v>
      </c>
      <c r="H51" s="877"/>
      <c r="I51" s="878"/>
      <c r="J51" s="828"/>
      <c r="K51" s="870">
        <v>1.81</v>
      </c>
      <c r="L51" s="869">
        <v>3</v>
      </c>
      <c r="M51" s="869">
        <v>25</v>
      </c>
      <c r="N51" s="871">
        <v>8.42</v>
      </c>
      <c r="O51" s="869" t="s">
        <v>7118</v>
      </c>
      <c r="P51" s="872" t="s">
        <v>7211</v>
      </c>
      <c r="Q51" s="873">
        <f t="shared" si="0"/>
        <v>0</v>
      </c>
      <c r="R51" s="873">
        <f t="shared" si="0"/>
        <v>0</v>
      </c>
      <c r="S51" s="874" t="str">
        <f t="shared" si="1"/>
        <v/>
      </c>
      <c r="T51" s="874" t="str">
        <f t="shared" si="2"/>
        <v/>
      </c>
      <c r="U51" s="874" t="str">
        <f t="shared" si="3"/>
        <v/>
      </c>
      <c r="V51" s="875" t="str">
        <f t="shared" si="4"/>
        <v/>
      </c>
      <c r="W51" s="826"/>
    </row>
    <row r="52" spans="1:23" ht="14.4" customHeight="1" x14ac:dyDescent="0.3">
      <c r="A52" s="880" t="s">
        <v>7212</v>
      </c>
      <c r="B52" s="832">
        <v>1</v>
      </c>
      <c r="C52" s="834">
        <v>0.62</v>
      </c>
      <c r="D52" s="835">
        <v>3</v>
      </c>
      <c r="E52" s="830">
        <v>1</v>
      </c>
      <c r="F52" s="814">
        <v>0.56000000000000005</v>
      </c>
      <c r="G52" s="815">
        <v>2</v>
      </c>
      <c r="H52" s="821">
        <v>8</v>
      </c>
      <c r="I52" s="822">
        <v>4.5199999999999996</v>
      </c>
      <c r="J52" s="823">
        <v>2.2999999999999998</v>
      </c>
      <c r="K52" s="817">
        <v>0.56000000000000005</v>
      </c>
      <c r="L52" s="816">
        <v>1</v>
      </c>
      <c r="M52" s="816">
        <v>7</v>
      </c>
      <c r="N52" s="818">
        <v>2.4900000000000002</v>
      </c>
      <c r="O52" s="816" t="s">
        <v>7118</v>
      </c>
      <c r="P52" s="831" t="s">
        <v>7213</v>
      </c>
      <c r="Q52" s="819">
        <f t="shared" si="0"/>
        <v>7</v>
      </c>
      <c r="R52" s="819">
        <f t="shared" si="0"/>
        <v>3.8999999999999995</v>
      </c>
      <c r="S52" s="832">
        <f t="shared" si="1"/>
        <v>19.920000000000002</v>
      </c>
      <c r="T52" s="832">
        <f t="shared" si="2"/>
        <v>18.399999999999999</v>
      </c>
      <c r="U52" s="832">
        <f t="shared" si="3"/>
        <v>-1.5200000000000031</v>
      </c>
      <c r="V52" s="833">
        <f t="shared" si="4"/>
        <v>0.92369477911646569</v>
      </c>
      <c r="W52" s="820">
        <v>2</v>
      </c>
    </row>
    <row r="53" spans="1:23" ht="14.4" customHeight="1" x14ac:dyDescent="0.3">
      <c r="A53" s="881" t="s">
        <v>7214</v>
      </c>
      <c r="B53" s="874"/>
      <c r="C53" s="876"/>
      <c r="D53" s="836"/>
      <c r="E53" s="867"/>
      <c r="F53" s="868"/>
      <c r="G53" s="825"/>
      <c r="H53" s="877">
        <v>1</v>
      </c>
      <c r="I53" s="878">
        <v>1.22</v>
      </c>
      <c r="J53" s="829">
        <v>17</v>
      </c>
      <c r="K53" s="870">
        <v>0.81</v>
      </c>
      <c r="L53" s="869">
        <v>1</v>
      </c>
      <c r="M53" s="869">
        <v>13</v>
      </c>
      <c r="N53" s="871">
        <v>4.2</v>
      </c>
      <c r="O53" s="869" t="s">
        <v>7118</v>
      </c>
      <c r="P53" s="872" t="s">
        <v>7215</v>
      </c>
      <c r="Q53" s="873">
        <f t="shared" si="0"/>
        <v>1</v>
      </c>
      <c r="R53" s="873">
        <f t="shared" si="0"/>
        <v>1.22</v>
      </c>
      <c r="S53" s="874">
        <f t="shared" si="1"/>
        <v>4.2</v>
      </c>
      <c r="T53" s="874">
        <f t="shared" si="2"/>
        <v>17</v>
      </c>
      <c r="U53" s="874">
        <f t="shared" si="3"/>
        <v>12.8</v>
      </c>
      <c r="V53" s="875">
        <f t="shared" si="4"/>
        <v>4.0476190476190474</v>
      </c>
      <c r="W53" s="826">
        <v>13</v>
      </c>
    </row>
    <row r="54" spans="1:23" ht="14.4" customHeight="1" x14ac:dyDescent="0.3">
      <c r="A54" s="881" t="s">
        <v>7216</v>
      </c>
      <c r="B54" s="874">
        <v>1</v>
      </c>
      <c r="C54" s="876">
        <v>0.95</v>
      </c>
      <c r="D54" s="836">
        <v>8</v>
      </c>
      <c r="E54" s="867"/>
      <c r="F54" s="868"/>
      <c r="G54" s="825"/>
      <c r="H54" s="877"/>
      <c r="I54" s="878"/>
      <c r="J54" s="828"/>
      <c r="K54" s="870">
        <v>0.95</v>
      </c>
      <c r="L54" s="869">
        <v>2</v>
      </c>
      <c r="M54" s="869">
        <v>15</v>
      </c>
      <c r="N54" s="871">
        <v>4.92</v>
      </c>
      <c r="O54" s="869" t="s">
        <v>7118</v>
      </c>
      <c r="P54" s="872" t="s">
        <v>7217</v>
      </c>
      <c r="Q54" s="873">
        <f t="shared" si="0"/>
        <v>-1</v>
      </c>
      <c r="R54" s="873">
        <f t="shared" si="0"/>
        <v>-0.95</v>
      </c>
      <c r="S54" s="874" t="str">
        <f t="shared" si="1"/>
        <v/>
      </c>
      <c r="T54" s="874" t="str">
        <f t="shared" si="2"/>
        <v/>
      </c>
      <c r="U54" s="874" t="str">
        <f t="shared" si="3"/>
        <v/>
      </c>
      <c r="V54" s="875" t="str">
        <f t="shared" si="4"/>
        <v/>
      </c>
      <c r="W54" s="826"/>
    </row>
    <row r="55" spans="1:23" ht="14.4" customHeight="1" x14ac:dyDescent="0.3">
      <c r="A55" s="880" t="s">
        <v>7218</v>
      </c>
      <c r="B55" s="811">
        <v>2</v>
      </c>
      <c r="C55" s="812">
        <v>1.48</v>
      </c>
      <c r="D55" s="813">
        <v>2</v>
      </c>
      <c r="E55" s="830">
        <v>3</v>
      </c>
      <c r="F55" s="814">
        <v>2.2200000000000002</v>
      </c>
      <c r="G55" s="815">
        <v>2.7</v>
      </c>
      <c r="H55" s="816">
        <v>8</v>
      </c>
      <c r="I55" s="814">
        <v>6.38</v>
      </c>
      <c r="J55" s="827">
        <v>4</v>
      </c>
      <c r="K55" s="817">
        <v>0.74</v>
      </c>
      <c r="L55" s="816">
        <v>1</v>
      </c>
      <c r="M55" s="816">
        <v>11</v>
      </c>
      <c r="N55" s="818">
        <v>3.52</v>
      </c>
      <c r="O55" s="816" t="s">
        <v>7118</v>
      </c>
      <c r="P55" s="831" t="s">
        <v>7219</v>
      </c>
      <c r="Q55" s="819">
        <f t="shared" si="0"/>
        <v>6</v>
      </c>
      <c r="R55" s="819">
        <f t="shared" si="0"/>
        <v>4.9000000000000004</v>
      </c>
      <c r="S55" s="832">
        <f t="shared" si="1"/>
        <v>28.16</v>
      </c>
      <c r="T55" s="832">
        <f t="shared" si="2"/>
        <v>32</v>
      </c>
      <c r="U55" s="832">
        <f t="shared" si="3"/>
        <v>3.84</v>
      </c>
      <c r="V55" s="833">
        <f t="shared" si="4"/>
        <v>1.1363636363636365</v>
      </c>
      <c r="W55" s="820">
        <v>12</v>
      </c>
    </row>
    <row r="56" spans="1:23" ht="14.4" customHeight="1" x14ac:dyDescent="0.3">
      <c r="A56" s="881" t="s">
        <v>7220</v>
      </c>
      <c r="B56" s="865">
        <v>5</v>
      </c>
      <c r="C56" s="866">
        <v>5.3</v>
      </c>
      <c r="D56" s="824">
        <v>5</v>
      </c>
      <c r="E56" s="867">
        <v>3</v>
      </c>
      <c r="F56" s="868">
        <v>3.18</v>
      </c>
      <c r="G56" s="825">
        <v>6.3</v>
      </c>
      <c r="H56" s="869">
        <v>1</v>
      </c>
      <c r="I56" s="868">
        <v>1.26</v>
      </c>
      <c r="J56" s="829">
        <v>19</v>
      </c>
      <c r="K56" s="870">
        <v>1.06</v>
      </c>
      <c r="L56" s="869">
        <v>2</v>
      </c>
      <c r="M56" s="869">
        <v>17</v>
      </c>
      <c r="N56" s="871">
        <v>5.72</v>
      </c>
      <c r="O56" s="869" t="s">
        <v>7118</v>
      </c>
      <c r="P56" s="872" t="s">
        <v>7221</v>
      </c>
      <c r="Q56" s="873">
        <f t="shared" si="0"/>
        <v>-4</v>
      </c>
      <c r="R56" s="873">
        <f t="shared" si="0"/>
        <v>-4.04</v>
      </c>
      <c r="S56" s="874">
        <f t="shared" si="1"/>
        <v>5.72</v>
      </c>
      <c r="T56" s="874">
        <f t="shared" si="2"/>
        <v>19</v>
      </c>
      <c r="U56" s="874">
        <f t="shared" si="3"/>
        <v>13.280000000000001</v>
      </c>
      <c r="V56" s="875">
        <f t="shared" si="4"/>
        <v>3.3216783216783217</v>
      </c>
      <c r="W56" s="826">
        <v>13</v>
      </c>
    </row>
    <row r="57" spans="1:23" ht="14.4" customHeight="1" x14ac:dyDescent="0.3">
      <c r="A57" s="881" t="s">
        <v>7222</v>
      </c>
      <c r="B57" s="865">
        <v>3</v>
      </c>
      <c r="C57" s="866">
        <v>5.85</v>
      </c>
      <c r="D57" s="824">
        <v>25</v>
      </c>
      <c r="E57" s="867"/>
      <c r="F57" s="868"/>
      <c r="G57" s="825"/>
      <c r="H57" s="869"/>
      <c r="I57" s="868"/>
      <c r="J57" s="825"/>
      <c r="K57" s="870">
        <v>1.36</v>
      </c>
      <c r="L57" s="869">
        <v>2</v>
      </c>
      <c r="M57" s="869">
        <v>22</v>
      </c>
      <c r="N57" s="871">
        <v>7.36</v>
      </c>
      <c r="O57" s="869" t="s">
        <v>7118</v>
      </c>
      <c r="P57" s="872" t="s">
        <v>7223</v>
      </c>
      <c r="Q57" s="873">
        <f t="shared" si="0"/>
        <v>-3</v>
      </c>
      <c r="R57" s="873">
        <f t="shared" si="0"/>
        <v>-5.85</v>
      </c>
      <c r="S57" s="874" t="str">
        <f t="shared" si="1"/>
        <v/>
      </c>
      <c r="T57" s="874" t="str">
        <f t="shared" si="2"/>
        <v/>
      </c>
      <c r="U57" s="874" t="str">
        <f t="shared" si="3"/>
        <v/>
      </c>
      <c r="V57" s="875" t="str">
        <f t="shared" si="4"/>
        <v/>
      </c>
      <c r="W57" s="826"/>
    </row>
    <row r="58" spans="1:23" ht="14.4" customHeight="1" x14ac:dyDescent="0.3">
      <c r="A58" s="880" t="s">
        <v>7224</v>
      </c>
      <c r="B58" s="832"/>
      <c r="C58" s="834"/>
      <c r="D58" s="835"/>
      <c r="E58" s="821">
        <v>2</v>
      </c>
      <c r="F58" s="822">
        <v>1.04</v>
      </c>
      <c r="G58" s="823">
        <v>2.5</v>
      </c>
      <c r="H58" s="816"/>
      <c r="I58" s="814"/>
      <c r="J58" s="815"/>
      <c r="K58" s="817">
        <v>0.62</v>
      </c>
      <c r="L58" s="816">
        <v>3</v>
      </c>
      <c r="M58" s="816">
        <v>27</v>
      </c>
      <c r="N58" s="818">
        <v>9.1199999999999992</v>
      </c>
      <c r="O58" s="816" t="s">
        <v>7118</v>
      </c>
      <c r="P58" s="831" t="s">
        <v>7225</v>
      </c>
      <c r="Q58" s="819">
        <f t="shared" si="0"/>
        <v>0</v>
      </c>
      <c r="R58" s="819">
        <f t="shared" si="0"/>
        <v>0</v>
      </c>
      <c r="S58" s="832" t="str">
        <f t="shared" si="1"/>
        <v/>
      </c>
      <c r="T58" s="832" t="str">
        <f t="shared" si="2"/>
        <v/>
      </c>
      <c r="U58" s="832" t="str">
        <f t="shared" si="3"/>
        <v/>
      </c>
      <c r="V58" s="833" t="str">
        <f t="shared" si="4"/>
        <v/>
      </c>
      <c r="W58" s="820"/>
    </row>
    <row r="59" spans="1:23" ht="14.4" customHeight="1" x14ac:dyDescent="0.3">
      <c r="A59" s="881" t="s">
        <v>7226</v>
      </c>
      <c r="B59" s="874">
        <v>2</v>
      </c>
      <c r="C59" s="876">
        <v>1.43</v>
      </c>
      <c r="D59" s="836">
        <v>4</v>
      </c>
      <c r="E59" s="877"/>
      <c r="F59" s="878"/>
      <c r="G59" s="828"/>
      <c r="H59" s="869">
        <v>1</v>
      </c>
      <c r="I59" s="868">
        <v>1.0900000000000001</v>
      </c>
      <c r="J59" s="825">
        <v>8</v>
      </c>
      <c r="K59" s="870">
        <v>0.71</v>
      </c>
      <c r="L59" s="869">
        <v>3</v>
      </c>
      <c r="M59" s="869">
        <v>31</v>
      </c>
      <c r="N59" s="871">
        <v>10.24</v>
      </c>
      <c r="O59" s="869" t="s">
        <v>7118</v>
      </c>
      <c r="P59" s="872" t="s">
        <v>7227</v>
      </c>
      <c r="Q59" s="873">
        <f t="shared" si="0"/>
        <v>-1</v>
      </c>
      <c r="R59" s="873">
        <f t="shared" si="0"/>
        <v>-0.33999999999999986</v>
      </c>
      <c r="S59" s="874">
        <f t="shared" si="1"/>
        <v>10.24</v>
      </c>
      <c r="T59" s="874">
        <f t="shared" si="2"/>
        <v>8</v>
      </c>
      <c r="U59" s="874">
        <f t="shared" si="3"/>
        <v>-2.2400000000000002</v>
      </c>
      <c r="V59" s="875">
        <f t="shared" si="4"/>
        <v>0.78125</v>
      </c>
      <c r="W59" s="826"/>
    </row>
    <row r="60" spans="1:23" ht="14.4" customHeight="1" x14ac:dyDescent="0.3">
      <c r="A60" s="881" t="s">
        <v>7228</v>
      </c>
      <c r="B60" s="874"/>
      <c r="C60" s="876"/>
      <c r="D60" s="836"/>
      <c r="E60" s="877">
        <v>1</v>
      </c>
      <c r="F60" s="878">
        <v>0.74</v>
      </c>
      <c r="G60" s="828">
        <v>3</v>
      </c>
      <c r="H60" s="869"/>
      <c r="I60" s="868"/>
      <c r="J60" s="825"/>
      <c r="K60" s="870">
        <v>0.98</v>
      </c>
      <c r="L60" s="869">
        <v>4</v>
      </c>
      <c r="M60" s="869">
        <v>36</v>
      </c>
      <c r="N60" s="871">
        <v>12.11</v>
      </c>
      <c r="O60" s="869" t="s">
        <v>7118</v>
      </c>
      <c r="P60" s="872" t="s">
        <v>7229</v>
      </c>
      <c r="Q60" s="873">
        <f t="shared" si="0"/>
        <v>0</v>
      </c>
      <c r="R60" s="873">
        <f t="shared" si="0"/>
        <v>0</v>
      </c>
      <c r="S60" s="874" t="str">
        <f t="shared" si="1"/>
        <v/>
      </c>
      <c r="T60" s="874" t="str">
        <f t="shared" si="2"/>
        <v/>
      </c>
      <c r="U60" s="874" t="str">
        <f t="shared" si="3"/>
        <v/>
      </c>
      <c r="V60" s="875" t="str">
        <f t="shared" si="4"/>
        <v/>
      </c>
      <c r="W60" s="826"/>
    </row>
    <row r="61" spans="1:23" ht="14.4" customHeight="1" x14ac:dyDescent="0.3">
      <c r="A61" s="880" t="s">
        <v>7230</v>
      </c>
      <c r="B61" s="832">
        <v>4</v>
      </c>
      <c r="C61" s="834">
        <v>1.86</v>
      </c>
      <c r="D61" s="835">
        <v>3.5</v>
      </c>
      <c r="E61" s="830">
        <v>3</v>
      </c>
      <c r="F61" s="814">
        <v>1.39</v>
      </c>
      <c r="G61" s="815">
        <v>6.3</v>
      </c>
      <c r="H61" s="821">
        <v>4</v>
      </c>
      <c r="I61" s="822">
        <v>1.88</v>
      </c>
      <c r="J61" s="823">
        <v>5.5</v>
      </c>
      <c r="K61" s="817">
        <v>0.46</v>
      </c>
      <c r="L61" s="816">
        <v>2</v>
      </c>
      <c r="M61" s="816">
        <v>20</v>
      </c>
      <c r="N61" s="818">
        <v>6.7</v>
      </c>
      <c r="O61" s="816" t="s">
        <v>7118</v>
      </c>
      <c r="P61" s="831" t="s">
        <v>7231</v>
      </c>
      <c r="Q61" s="819">
        <f t="shared" si="0"/>
        <v>0</v>
      </c>
      <c r="R61" s="819">
        <f t="shared" si="0"/>
        <v>1.9999999999999796E-2</v>
      </c>
      <c r="S61" s="832">
        <f t="shared" si="1"/>
        <v>26.8</v>
      </c>
      <c r="T61" s="832">
        <f t="shared" si="2"/>
        <v>22</v>
      </c>
      <c r="U61" s="832">
        <f t="shared" si="3"/>
        <v>-4.8000000000000007</v>
      </c>
      <c r="V61" s="833">
        <f t="shared" si="4"/>
        <v>0.82089552238805963</v>
      </c>
      <c r="W61" s="820">
        <v>5</v>
      </c>
    </row>
    <row r="62" spans="1:23" ht="14.4" customHeight="1" x14ac:dyDescent="0.3">
      <c r="A62" s="881" t="s">
        <v>7232</v>
      </c>
      <c r="B62" s="874"/>
      <c r="C62" s="876"/>
      <c r="D62" s="836"/>
      <c r="E62" s="867">
        <v>1</v>
      </c>
      <c r="F62" s="868">
        <v>0.59</v>
      </c>
      <c r="G62" s="825">
        <v>5</v>
      </c>
      <c r="H62" s="877">
        <v>1</v>
      </c>
      <c r="I62" s="878">
        <v>0.59</v>
      </c>
      <c r="J62" s="828">
        <v>7</v>
      </c>
      <c r="K62" s="870">
        <v>0.59</v>
      </c>
      <c r="L62" s="869">
        <v>3</v>
      </c>
      <c r="M62" s="869">
        <v>28</v>
      </c>
      <c r="N62" s="871">
        <v>9.18</v>
      </c>
      <c r="O62" s="869" t="s">
        <v>7118</v>
      </c>
      <c r="P62" s="872" t="s">
        <v>7233</v>
      </c>
      <c r="Q62" s="873">
        <f t="shared" si="0"/>
        <v>1</v>
      </c>
      <c r="R62" s="873">
        <f t="shared" si="0"/>
        <v>0.59</v>
      </c>
      <c r="S62" s="874">
        <f t="shared" si="1"/>
        <v>9.18</v>
      </c>
      <c r="T62" s="874">
        <f t="shared" si="2"/>
        <v>7</v>
      </c>
      <c r="U62" s="874">
        <f t="shared" si="3"/>
        <v>-2.1799999999999997</v>
      </c>
      <c r="V62" s="875">
        <f t="shared" si="4"/>
        <v>0.76252723311546844</v>
      </c>
      <c r="W62" s="826"/>
    </row>
    <row r="63" spans="1:23" ht="14.4" customHeight="1" x14ac:dyDescent="0.3">
      <c r="A63" s="881" t="s">
        <v>7234</v>
      </c>
      <c r="B63" s="874"/>
      <c r="C63" s="876"/>
      <c r="D63" s="836"/>
      <c r="E63" s="867"/>
      <c r="F63" s="868"/>
      <c r="G63" s="825"/>
      <c r="H63" s="877">
        <v>1</v>
      </c>
      <c r="I63" s="878">
        <v>0.68</v>
      </c>
      <c r="J63" s="828">
        <v>7</v>
      </c>
      <c r="K63" s="870">
        <v>0.68</v>
      </c>
      <c r="L63" s="869">
        <v>3</v>
      </c>
      <c r="M63" s="869">
        <v>28</v>
      </c>
      <c r="N63" s="871">
        <v>9.17</v>
      </c>
      <c r="O63" s="869" t="s">
        <v>7118</v>
      </c>
      <c r="P63" s="872" t="s">
        <v>7235</v>
      </c>
      <c r="Q63" s="873">
        <f t="shared" si="0"/>
        <v>1</v>
      </c>
      <c r="R63" s="873">
        <f t="shared" si="0"/>
        <v>0.68</v>
      </c>
      <c r="S63" s="874">
        <f t="shared" si="1"/>
        <v>9.17</v>
      </c>
      <c r="T63" s="874">
        <f t="shared" si="2"/>
        <v>7</v>
      </c>
      <c r="U63" s="874">
        <f t="shared" si="3"/>
        <v>-2.17</v>
      </c>
      <c r="V63" s="875">
        <f t="shared" si="4"/>
        <v>0.76335877862595425</v>
      </c>
      <c r="W63" s="826"/>
    </row>
    <row r="64" spans="1:23" ht="14.4" customHeight="1" x14ac:dyDescent="0.3">
      <c r="A64" s="880" t="s">
        <v>7236</v>
      </c>
      <c r="B64" s="832">
        <v>11</v>
      </c>
      <c r="C64" s="834">
        <v>3.81</v>
      </c>
      <c r="D64" s="835">
        <v>2.9</v>
      </c>
      <c r="E64" s="830">
        <v>11</v>
      </c>
      <c r="F64" s="814">
        <v>3.91</v>
      </c>
      <c r="G64" s="815">
        <v>3</v>
      </c>
      <c r="H64" s="821">
        <v>21</v>
      </c>
      <c r="I64" s="822">
        <v>7.57</v>
      </c>
      <c r="J64" s="823">
        <v>3.4</v>
      </c>
      <c r="K64" s="817">
        <v>0.35</v>
      </c>
      <c r="L64" s="816">
        <v>2</v>
      </c>
      <c r="M64" s="816">
        <v>15</v>
      </c>
      <c r="N64" s="818">
        <v>4.9000000000000004</v>
      </c>
      <c r="O64" s="816" t="s">
        <v>7118</v>
      </c>
      <c r="P64" s="831" t="s">
        <v>7237</v>
      </c>
      <c r="Q64" s="819">
        <f t="shared" si="0"/>
        <v>10</v>
      </c>
      <c r="R64" s="819">
        <f t="shared" si="0"/>
        <v>3.7600000000000002</v>
      </c>
      <c r="S64" s="832">
        <f t="shared" si="1"/>
        <v>102.9</v>
      </c>
      <c r="T64" s="832">
        <f t="shared" si="2"/>
        <v>71.399999999999991</v>
      </c>
      <c r="U64" s="832">
        <f t="shared" si="3"/>
        <v>-31.500000000000014</v>
      </c>
      <c r="V64" s="833">
        <f t="shared" si="4"/>
        <v>0.69387755102040805</v>
      </c>
      <c r="W64" s="820">
        <v>9</v>
      </c>
    </row>
    <row r="65" spans="1:23" ht="14.4" customHeight="1" x14ac:dyDescent="0.3">
      <c r="A65" s="881" t="s">
        <v>7238</v>
      </c>
      <c r="B65" s="874">
        <v>5</v>
      </c>
      <c r="C65" s="876">
        <v>2.33</v>
      </c>
      <c r="D65" s="836">
        <v>3.4</v>
      </c>
      <c r="E65" s="867">
        <v>3</v>
      </c>
      <c r="F65" s="868">
        <v>1.4</v>
      </c>
      <c r="G65" s="825">
        <v>5.3</v>
      </c>
      <c r="H65" s="877"/>
      <c r="I65" s="878"/>
      <c r="J65" s="828"/>
      <c r="K65" s="870">
        <v>0.52</v>
      </c>
      <c r="L65" s="869">
        <v>3</v>
      </c>
      <c r="M65" s="869">
        <v>23</v>
      </c>
      <c r="N65" s="871">
        <v>7.73</v>
      </c>
      <c r="O65" s="869" t="s">
        <v>7118</v>
      </c>
      <c r="P65" s="872" t="s">
        <v>7239</v>
      </c>
      <c r="Q65" s="873">
        <f t="shared" si="0"/>
        <v>-5</v>
      </c>
      <c r="R65" s="873">
        <f t="shared" si="0"/>
        <v>-2.33</v>
      </c>
      <c r="S65" s="874" t="str">
        <f t="shared" si="1"/>
        <v/>
      </c>
      <c r="T65" s="874" t="str">
        <f t="shared" si="2"/>
        <v/>
      </c>
      <c r="U65" s="874" t="str">
        <f t="shared" si="3"/>
        <v/>
      </c>
      <c r="V65" s="875" t="str">
        <f t="shared" si="4"/>
        <v/>
      </c>
      <c r="W65" s="826"/>
    </row>
    <row r="66" spans="1:23" ht="14.4" customHeight="1" x14ac:dyDescent="0.3">
      <c r="A66" s="881" t="s">
        <v>7240</v>
      </c>
      <c r="B66" s="874">
        <v>1</v>
      </c>
      <c r="C66" s="876">
        <v>0.72</v>
      </c>
      <c r="D66" s="836">
        <v>5</v>
      </c>
      <c r="E66" s="867">
        <v>1</v>
      </c>
      <c r="F66" s="868">
        <v>0.72</v>
      </c>
      <c r="G66" s="825">
        <v>11</v>
      </c>
      <c r="H66" s="877"/>
      <c r="I66" s="878"/>
      <c r="J66" s="828"/>
      <c r="K66" s="870">
        <v>0.72</v>
      </c>
      <c r="L66" s="869">
        <v>3</v>
      </c>
      <c r="M66" s="869">
        <v>28</v>
      </c>
      <c r="N66" s="871">
        <v>9.44</v>
      </c>
      <c r="O66" s="869" t="s">
        <v>7118</v>
      </c>
      <c r="P66" s="872" t="s">
        <v>7241</v>
      </c>
      <c r="Q66" s="873">
        <f t="shared" si="0"/>
        <v>-1</v>
      </c>
      <c r="R66" s="873">
        <f t="shared" si="0"/>
        <v>-0.72</v>
      </c>
      <c r="S66" s="874" t="str">
        <f t="shared" si="1"/>
        <v/>
      </c>
      <c r="T66" s="874" t="str">
        <f t="shared" si="2"/>
        <v/>
      </c>
      <c r="U66" s="874" t="str">
        <f t="shared" si="3"/>
        <v/>
      </c>
      <c r="V66" s="875" t="str">
        <f t="shared" si="4"/>
        <v/>
      </c>
      <c r="W66" s="826"/>
    </row>
    <row r="67" spans="1:23" ht="14.4" customHeight="1" x14ac:dyDescent="0.3">
      <c r="A67" s="880" t="s">
        <v>7242</v>
      </c>
      <c r="B67" s="832"/>
      <c r="C67" s="834"/>
      <c r="D67" s="835"/>
      <c r="E67" s="821">
        <v>2</v>
      </c>
      <c r="F67" s="822">
        <v>0.7</v>
      </c>
      <c r="G67" s="823">
        <v>3</v>
      </c>
      <c r="H67" s="816"/>
      <c r="I67" s="814"/>
      <c r="J67" s="815"/>
      <c r="K67" s="817">
        <v>0.33</v>
      </c>
      <c r="L67" s="816">
        <v>2</v>
      </c>
      <c r="M67" s="816">
        <v>15</v>
      </c>
      <c r="N67" s="818">
        <v>5.1100000000000003</v>
      </c>
      <c r="O67" s="816" t="s">
        <v>7118</v>
      </c>
      <c r="P67" s="831" t="s">
        <v>7243</v>
      </c>
      <c r="Q67" s="819">
        <f t="shared" si="0"/>
        <v>0</v>
      </c>
      <c r="R67" s="819">
        <f t="shared" si="0"/>
        <v>0</v>
      </c>
      <c r="S67" s="832" t="str">
        <f t="shared" si="1"/>
        <v/>
      </c>
      <c r="T67" s="832" t="str">
        <f t="shared" si="2"/>
        <v/>
      </c>
      <c r="U67" s="832" t="str">
        <f t="shared" si="3"/>
        <v/>
      </c>
      <c r="V67" s="833" t="str">
        <f t="shared" si="4"/>
        <v/>
      </c>
      <c r="W67" s="820"/>
    </row>
    <row r="68" spans="1:23" ht="14.4" customHeight="1" x14ac:dyDescent="0.3">
      <c r="A68" s="880" t="s">
        <v>7244</v>
      </c>
      <c r="B68" s="832">
        <v>5</v>
      </c>
      <c r="C68" s="834">
        <v>2.0099999999999998</v>
      </c>
      <c r="D68" s="835">
        <v>2.6</v>
      </c>
      <c r="E68" s="821">
        <v>14</v>
      </c>
      <c r="F68" s="822">
        <v>5.64</v>
      </c>
      <c r="G68" s="823">
        <v>2.2000000000000002</v>
      </c>
      <c r="H68" s="816">
        <v>12</v>
      </c>
      <c r="I68" s="814">
        <v>4.84</v>
      </c>
      <c r="J68" s="815">
        <v>2.7</v>
      </c>
      <c r="K68" s="817">
        <v>0.4</v>
      </c>
      <c r="L68" s="816">
        <v>2</v>
      </c>
      <c r="M68" s="816">
        <v>14</v>
      </c>
      <c r="N68" s="818">
        <v>4.82</v>
      </c>
      <c r="O68" s="816" t="s">
        <v>7118</v>
      </c>
      <c r="P68" s="831" t="s">
        <v>7245</v>
      </c>
      <c r="Q68" s="819">
        <f t="shared" si="0"/>
        <v>7</v>
      </c>
      <c r="R68" s="819">
        <f t="shared" si="0"/>
        <v>2.83</v>
      </c>
      <c r="S68" s="832">
        <f t="shared" si="1"/>
        <v>57.84</v>
      </c>
      <c r="T68" s="832">
        <f t="shared" si="2"/>
        <v>32.400000000000006</v>
      </c>
      <c r="U68" s="832">
        <f t="shared" si="3"/>
        <v>-25.439999999999998</v>
      </c>
      <c r="V68" s="833">
        <f t="shared" si="4"/>
        <v>0.56016597510373456</v>
      </c>
      <c r="W68" s="820">
        <v>1</v>
      </c>
    </row>
    <row r="69" spans="1:23" ht="14.4" customHeight="1" x14ac:dyDescent="0.3">
      <c r="A69" s="881" t="s">
        <v>7246</v>
      </c>
      <c r="B69" s="874">
        <v>6</v>
      </c>
      <c r="C69" s="876">
        <v>2.93</v>
      </c>
      <c r="D69" s="836">
        <v>3.2</v>
      </c>
      <c r="E69" s="877">
        <v>5</v>
      </c>
      <c r="F69" s="878">
        <v>3.12</v>
      </c>
      <c r="G69" s="828">
        <v>6.8</v>
      </c>
      <c r="H69" s="869">
        <v>5</v>
      </c>
      <c r="I69" s="868">
        <v>2.74</v>
      </c>
      <c r="J69" s="829">
        <v>8.1999999999999993</v>
      </c>
      <c r="K69" s="870">
        <v>0.62</v>
      </c>
      <c r="L69" s="869">
        <v>3</v>
      </c>
      <c r="M69" s="869">
        <v>25</v>
      </c>
      <c r="N69" s="871">
        <v>8.19</v>
      </c>
      <c r="O69" s="869" t="s">
        <v>7118</v>
      </c>
      <c r="P69" s="872" t="s">
        <v>7247</v>
      </c>
      <c r="Q69" s="873">
        <f t="shared" si="0"/>
        <v>-1</v>
      </c>
      <c r="R69" s="873">
        <f t="shared" si="0"/>
        <v>-0.18999999999999995</v>
      </c>
      <c r="S69" s="874">
        <f t="shared" si="1"/>
        <v>40.949999999999996</v>
      </c>
      <c r="T69" s="874">
        <f t="shared" si="2"/>
        <v>41</v>
      </c>
      <c r="U69" s="874">
        <f t="shared" si="3"/>
        <v>5.0000000000004263E-2</v>
      </c>
      <c r="V69" s="875">
        <f t="shared" si="4"/>
        <v>1.0012210012210012</v>
      </c>
      <c r="W69" s="826">
        <v>15</v>
      </c>
    </row>
    <row r="70" spans="1:23" ht="14.4" customHeight="1" x14ac:dyDescent="0.3">
      <c r="A70" s="881" t="s">
        <v>7248</v>
      </c>
      <c r="B70" s="874">
        <v>1</v>
      </c>
      <c r="C70" s="876">
        <v>0.93</v>
      </c>
      <c r="D70" s="836">
        <v>4</v>
      </c>
      <c r="E70" s="877"/>
      <c r="F70" s="878"/>
      <c r="G70" s="828"/>
      <c r="H70" s="869"/>
      <c r="I70" s="868"/>
      <c r="J70" s="825"/>
      <c r="K70" s="870">
        <v>0.93</v>
      </c>
      <c r="L70" s="869">
        <v>4</v>
      </c>
      <c r="M70" s="869">
        <v>32</v>
      </c>
      <c r="N70" s="871">
        <v>10.6</v>
      </c>
      <c r="O70" s="869" t="s">
        <v>7118</v>
      </c>
      <c r="P70" s="872" t="s">
        <v>7249</v>
      </c>
      <c r="Q70" s="873">
        <f t="shared" ref="Q70:R89" si="5">H70-B70</f>
        <v>-1</v>
      </c>
      <c r="R70" s="873">
        <f t="shared" si="5"/>
        <v>-0.93</v>
      </c>
      <c r="S70" s="874" t="str">
        <f t="shared" ref="S70:S89" si="6">IF(H70=0,"",H70*N70)</f>
        <v/>
      </c>
      <c r="T70" s="874" t="str">
        <f t="shared" ref="T70:T89" si="7">IF(H70=0,"",H70*J70)</f>
        <v/>
      </c>
      <c r="U70" s="874" t="str">
        <f t="shared" ref="U70:U89" si="8">IF(H70=0,"",T70-S70)</f>
        <v/>
      </c>
      <c r="V70" s="875" t="str">
        <f t="shared" ref="V70:V89" si="9">IF(H70=0,"",T70/S70)</f>
        <v/>
      </c>
      <c r="W70" s="826"/>
    </row>
    <row r="71" spans="1:23" ht="14.4" customHeight="1" x14ac:dyDescent="0.3">
      <c r="A71" s="880" t="s">
        <v>7250</v>
      </c>
      <c r="B71" s="832">
        <v>5</v>
      </c>
      <c r="C71" s="834">
        <v>1.97</v>
      </c>
      <c r="D71" s="835">
        <v>2</v>
      </c>
      <c r="E71" s="830">
        <v>10</v>
      </c>
      <c r="F71" s="814">
        <v>3.93</v>
      </c>
      <c r="G71" s="815">
        <v>2</v>
      </c>
      <c r="H71" s="821">
        <v>13</v>
      </c>
      <c r="I71" s="822">
        <v>5.14</v>
      </c>
      <c r="J71" s="823">
        <v>2.2000000000000002</v>
      </c>
      <c r="K71" s="817">
        <v>0.39</v>
      </c>
      <c r="L71" s="816">
        <v>1</v>
      </c>
      <c r="M71" s="816">
        <v>13</v>
      </c>
      <c r="N71" s="818">
        <v>4.3499999999999996</v>
      </c>
      <c r="O71" s="816" t="s">
        <v>7118</v>
      </c>
      <c r="P71" s="831" t="s">
        <v>7251</v>
      </c>
      <c r="Q71" s="819">
        <f t="shared" si="5"/>
        <v>8</v>
      </c>
      <c r="R71" s="819">
        <f t="shared" si="5"/>
        <v>3.17</v>
      </c>
      <c r="S71" s="832">
        <f t="shared" si="6"/>
        <v>56.55</v>
      </c>
      <c r="T71" s="832">
        <f t="shared" si="7"/>
        <v>28.6</v>
      </c>
      <c r="U71" s="832">
        <f t="shared" si="8"/>
        <v>-27.949999999999996</v>
      </c>
      <c r="V71" s="833">
        <f t="shared" si="9"/>
        <v>0.50574712643678166</v>
      </c>
      <c r="W71" s="820">
        <v>1</v>
      </c>
    </row>
    <row r="72" spans="1:23" ht="14.4" customHeight="1" x14ac:dyDescent="0.3">
      <c r="A72" s="881" t="s">
        <v>7252</v>
      </c>
      <c r="B72" s="874">
        <v>2</v>
      </c>
      <c r="C72" s="876">
        <v>1.1200000000000001</v>
      </c>
      <c r="D72" s="836">
        <v>2</v>
      </c>
      <c r="E72" s="867">
        <v>1</v>
      </c>
      <c r="F72" s="868">
        <v>0.56000000000000005</v>
      </c>
      <c r="G72" s="825">
        <v>2</v>
      </c>
      <c r="H72" s="877">
        <v>2</v>
      </c>
      <c r="I72" s="878">
        <v>1.1200000000000001</v>
      </c>
      <c r="J72" s="828">
        <v>5.5</v>
      </c>
      <c r="K72" s="870">
        <v>0.56000000000000005</v>
      </c>
      <c r="L72" s="869">
        <v>2</v>
      </c>
      <c r="M72" s="869">
        <v>20</v>
      </c>
      <c r="N72" s="871">
        <v>6.8</v>
      </c>
      <c r="O72" s="869" t="s">
        <v>7118</v>
      </c>
      <c r="P72" s="872" t="s">
        <v>7253</v>
      </c>
      <c r="Q72" s="873">
        <f t="shared" si="5"/>
        <v>0</v>
      </c>
      <c r="R72" s="873">
        <f t="shared" si="5"/>
        <v>0</v>
      </c>
      <c r="S72" s="874">
        <f t="shared" si="6"/>
        <v>13.6</v>
      </c>
      <c r="T72" s="874">
        <f t="shared" si="7"/>
        <v>11</v>
      </c>
      <c r="U72" s="874">
        <f t="shared" si="8"/>
        <v>-2.5999999999999996</v>
      </c>
      <c r="V72" s="875">
        <f t="shared" si="9"/>
        <v>0.80882352941176472</v>
      </c>
      <c r="W72" s="826"/>
    </row>
    <row r="73" spans="1:23" ht="14.4" customHeight="1" x14ac:dyDescent="0.3">
      <c r="A73" s="880" t="s">
        <v>7254</v>
      </c>
      <c r="B73" s="811">
        <v>1</v>
      </c>
      <c r="C73" s="812">
        <v>0.39</v>
      </c>
      <c r="D73" s="813">
        <v>6</v>
      </c>
      <c r="E73" s="830">
        <v>6</v>
      </c>
      <c r="F73" s="814">
        <v>2.6</v>
      </c>
      <c r="G73" s="815">
        <v>4.3</v>
      </c>
      <c r="H73" s="816">
        <v>8</v>
      </c>
      <c r="I73" s="814">
        <v>3.46</v>
      </c>
      <c r="J73" s="827">
        <v>5.4</v>
      </c>
      <c r="K73" s="817">
        <v>0.39</v>
      </c>
      <c r="L73" s="816">
        <v>2</v>
      </c>
      <c r="M73" s="816">
        <v>15</v>
      </c>
      <c r="N73" s="818">
        <v>4.84</v>
      </c>
      <c r="O73" s="816" t="s">
        <v>7118</v>
      </c>
      <c r="P73" s="831" t="s">
        <v>7255</v>
      </c>
      <c r="Q73" s="819">
        <f t="shared" si="5"/>
        <v>7</v>
      </c>
      <c r="R73" s="819">
        <f t="shared" si="5"/>
        <v>3.07</v>
      </c>
      <c r="S73" s="832">
        <f t="shared" si="6"/>
        <v>38.72</v>
      </c>
      <c r="T73" s="832">
        <f t="shared" si="7"/>
        <v>43.2</v>
      </c>
      <c r="U73" s="832">
        <f t="shared" si="8"/>
        <v>4.480000000000004</v>
      </c>
      <c r="V73" s="833">
        <f t="shared" si="9"/>
        <v>1.115702479338843</v>
      </c>
      <c r="W73" s="820">
        <v>9</v>
      </c>
    </row>
    <row r="74" spans="1:23" ht="14.4" customHeight="1" x14ac:dyDescent="0.3">
      <c r="A74" s="881" t="s">
        <v>7256</v>
      </c>
      <c r="B74" s="865">
        <v>7</v>
      </c>
      <c r="C74" s="866">
        <v>3.8</v>
      </c>
      <c r="D74" s="824">
        <v>5.6</v>
      </c>
      <c r="E74" s="867"/>
      <c r="F74" s="868"/>
      <c r="G74" s="825"/>
      <c r="H74" s="869"/>
      <c r="I74" s="868"/>
      <c r="J74" s="825"/>
      <c r="K74" s="870">
        <v>0.53</v>
      </c>
      <c r="L74" s="869">
        <v>2</v>
      </c>
      <c r="M74" s="869">
        <v>21</v>
      </c>
      <c r="N74" s="871">
        <v>6.97</v>
      </c>
      <c r="O74" s="869" t="s">
        <v>7118</v>
      </c>
      <c r="P74" s="872" t="s">
        <v>7257</v>
      </c>
      <c r="Q74" s="873">
        <f t="shared" si="5"/>
        <v>-7</v>
      </c>
      <c r="R74" s="873">
        <f t="shared" si="5"/>
        <v>-3.8</v>
      </c>
      <c r="S74" s="874" t="str">
        <f t="shared" si="6"/>
        <v/>
      </c>
      <c r="T74" s="874" t="str">
        <f t="shared" si="7"/>
        <v/>
      </c>
      <c r="U74" s="874" t="str">
        <f t="shared" si="8"/>
        <v/>
      </c>
      <c r="V74" s="875" t="str">
        <f t="shared" si="9"/>
        <v/>
      </c>
      <c r="W74" s="826"/>
    </row>
    <row r="75" spans="1:23" ht="14.4" customHeight="1" x14ac:dyDescent="0.3">
      <c r="A75" s="881" t="s">
        <v>7258</v>
      </c>
      <c r="B75" s="865">
        <v>1</v>
      </c>
      <c r="C75" s="866">
        <v>0.73</v>
      </c>
      <c r="D75" s="824">
        <v>4</v>
      </c>
      <c r="E75" s="867"/>
      <c r="F75" s="868"/>
      <c r="G75" s="825"/>
      <c r="H75" s="869"/>
      <c r="I75" s="868"/>
      <c r="J75" s="825"/>
      <c r="K75" s="870">
        <v>0.73</v>
      </c>
      <c r="L75" s="869">
        <v>3</v>
      </c>
      <c r="M75" s="869">
        <v>26</v>
      </c>
      <c r="N75" s="871">
        <v>8.61</v>
      </c>
      <c r="O75" s="869" t="s">
        <v>7118</v>
      </c>
      <c r="P75" s="872" t="s">
        <v>7259</v>
      </c>
      <c r="Q75" s="873">
        <f t="shared" si="5"/>
        <v>-1</v>
      </c>
      <c r="R75" s="873">
        <f t="shared" si="5"/>
        <v>-0.73</v>
      </c>
      <c r="S75" s="874" t="str">
        <f t="shared" si="6"/>
        <v/>
      </c>
      <c r="T75" s="874" t="str">
        <f t="shared" si="7"/>
        <v/>
      </c>
      <c r="U75" s="874" t="str">
        <f t="shared" si="8"/>
        <v/>
      </c>
      <c r="V75" s="875" t="str">
        <f t="shared" si="9"/>
        <v/>
      </c>
      <c r="W75" s="826"/>
    </row>
    <row r="76" spans="1:23" ht="14.4" customHeight="1" x14ac:dyDescent="0.3">
      <c r="A76" s="880" t="s">
        <v>7260</v>
      </c>
      <c r="B76" s="832"/>
      <c r="C76" s="834"/>
      <c r="D76" s="835"/>
      <c r="E76" s="821">
        <v>1</v>
      </c>
      <c r="F76" s="822">
        <v>3.2</v>
      </c>
      <c r="G76" s="823">
        <v>5</v>
      </c>
      <c r="H76" s="816"/>
      <c r="I76" s="814"/>
      <c r="J76" s="815"/>
      <c r="K76" s="817">
        <v>3.2</v>
      </c>
      <c r="L76" s="816">
        <v>2</v>
      </c>
      <c r="M76" s="816">
        <v>15</v>
      </c>
      <c r="N76" s="818">
        <v>5.01</v>
      </c>
      <c r="O76" s="816" t="s">
        <v>7118</v>
      </c>
      <c r="P76" s="831" t="s">
        <v>7261</v>
      </c>
      <c r="Q76" s="819">
        <f t="shared" si="5"/>
        <v>0</v>
      </c>
      <c r="R76" s="819">
        <f t="shared" si="5"/>
        <v>0</v>
      </c>
      <c r="S76" s="832" t="str">
        <f t="shared" si="6"/>
        <v/>
      </c>
      <c r="T76" s="832" t="str">
        <f t="shared" si="7"/>
        <v/>
      </c>
      <c r="U76" s="832" t="str">
        <f t="shared" si="8"/>
        <v/>
      </c>
      <c r="V76" s="833" t="str">
        <f t="shared" si="9"/>
        <v/>
      </c>
      <c r="W76" s="820"/>
    </row>
    <row r="77" spans="1:23" ht="14.4" customHeight="1" x14ac:dyDescent="0.3">
      <c r="A77" s="880" t="s">
        <v>7262</v>
      </c>
      <c r="B77" s="832"/>
      <c r="C77" s="834"/>
      <c r="D77" s="835"/>
      <c r="E77" s="821">
        <v>1</v>
      </c>
      <c r="F77" s="822">
        <v>3.82</v>
      </c>
      <c r="G77" s="823">
        <v>39</v>
      </c>
      <c r="H77" s="816"/>
      <c r="I77" s="814"/>
      <c r="J77" s="815"/>
      <c r="K77" s="817">
        <v>3.55</v>
      </c>
      <c r="L77" s="816">
        <v>9</v>
      </c>
      <c r="M77" s="816">
        <v>79</v>
      </c>
      <c r="N77" s="818">
        <v>26.35</v>
      </c>
      <c r="O77" s="816" t="s">
        <v>7118</v>
      </c>
      <c r="P77" s="831" t="s">
        <v>7263</v>
      </c>
      <c r="Q77" s="819">
        <f t="shared" si="5"/>
        <v>0</v>
      </c>
      <c r="R77" s="819">
        <f t="shared" si="5"/>
        <v>0</v>
      </c>
      <c r="S77" s="832" t="str">
        <f t="shared" si="6"/>
        <v/>
      </c>
      <c r="T77" s="832" t="str">
        <f t="shared" si="7"/>
        <v/>
      </c>
      <c r="U77" s="832" t="str">
        <f t="shared" si="8"/>
        <v/>
      </c>
      <c r="V77" s="833" t="str">
        <f t="shared" si="9"/>
        <v/>
      </c>
      <c r="W77" s="820"/>
    </row>
    <row r="78" spans="1:23" ht="14.4" customHeight="1" x14ac:dyDescent="0.3">
      <c r="A78" s="880" t="s">
        <v>7264</v>
      </c>
      <c r="B78" s="832"/>
      <c r="C78" s="834"/>
      <c r="D78" s="835"/>
      <c r="E78" s="821">
        <v>1</v>
      </c>
      <c r="F78" s="822">
        <v>0.26</v>
      </c>
      <c r="G78" s="823">
        <v>3</v>
      </c>
      <c r="H78" s="816"/>
      <c r="I78" s="814"/>
      <c r="J78" s="815"/>
      <c r="K78" s="817">
        <v>0.26</v>
      </c>
      <c r="L78" s="816">
        <v>1</v>
      </c>
      <c r="M78" s="816">
        <v>10</v>
      </c>
      <c r="N78" s="818">
        <v>3.3</v>
      </c>
      <c r="O78" s="816" t="s">
        <v>7118</v>
      </c>
      <c r="P78" s="831" t="s">
        <v>7265</v>
      </c>
      <c r="Q78" s="819">
        <f t="shared" si="5"/>
        <v>0</v>
      </c>
      <c r="R78" s="819">
        <f t="shared" si="5"/>
        <v>0</v>
      </c>
      <c r="S78" s="832" t="str">
        <f t="shared" si="6"/>
        <v/>
      </c>
      <c r="T78" s="832" t="str">
        <f t="shared" si="7"/>
        <v/>
      </c>
      <c r="U78" s="832" t="str">
        <f t="shared" si="8"/>
        <v/>
      </c>
      <c r="V78" s="833" t="str">
        <f t="shared" si="9"/>
        <v/>
      </c>
      <c r="W78" s="820"/>
    </row>
    <row r="79" spans="1:23" ht="14.4" customHeight="1" x14ac:dyDescent="0.3">
      <c r="A79" s="880" t="s">
        <v>7266</v>
      </c>
      <c r="B79" s="832"/>
      <c r="C79" s="834"/>
      <c r="D79" s="835"/>
      <c r="E79" s="830"/>
      <c r="F79" s="814"/>
      <c r="G79" s="815"/>
      <c r="H79" s="821">
        <v>1</v>
      </c>
      <c r="I79" s="822">
        <v>0.61</v>
      </c>
      <c r="J79" s="827">
        <v>12</v>
      </c>
      <c r="K79" s="817">
        <v>0.56000000000000005</v>
      </c>
      <c r="L79" s="816">
        <v>3</v>
      </c>
      <c r="M79" s="816">
        <v>24</v>
      </c>
      <c r="N79" s="818">
        <v>8.07</v>
      </c>
      <c r="O79" s="816" t="s">
        <v>7118</v>
      </c>
      <c r="P79" s="831" t="s">
        <v>7267</v>
      </c>
      <c r="Q79" s="819">
        <f t="shared" si="5"/>
        <v>1</v>
      </c>
      <c r="R79" s="819">
        <f t="shared" si="5"/>
        <v>0.61</v>
      </c>
      <c r="S79" s="832">
        <f t="shared" si="6"/>
        <v>8.07</v>
      </c>
      <c r="T79" s="832">
        <f t="shared" si="7"/>
        <v>12</v>
      </c>
      <c r="U79" s="832">
        <f t="shared" si="8"/>
        <v>3.9299999999999997</v>
      </c>
      <c r="V79" s="833">
        <f t="shared" si="9"/>
        <v>1.486988847583643</v>
      </c>
      <c r="W79" s="820">
        <v>4</v>
      </c>
    </row>
    <row r="80" spans="1:23" ht="14.4" customHeight="1" x14ac:dyDescent="0.3">
      <c r="A80" s="880" t="s">
        <v>7268</v>
      </c>
      <c r="B80" s="832">
        <v>1</v>
      </c>
      <c r="C80" s="834">
        <v>3.27</v>
      </c>
      <c r="D80" s="835">
        <v>41</v>
      </c>
      <c r="E80" s="830">
        <v>4</v>
      </c>
      <c r="F80" s="814">
        <v>7.04</v>
      </c>
      <c r="G80" s="815">
        <v>25</v>
      </c>
      <c r="H80" s="821">
        <v>7</v>
      </c>
      <c r="I80" s="822">
        <v>10.97</v>
      </c>
      <c r="J80" s="827">
        <v>16.7</v>
      </c>
      <c r="K80" s="817">
        <v>1.24</v>
      </c>
      <c r="L80" s="816">
        <v>4</v>
      </c>
      <c r="M80" s="816">
        <v>35</v>
      </c>
      <c r="N80" s="818">
        <v>11.83</v>
      </c>
      <c r="O80" s="816" t="s">
        <v>7118</v>
      </c>
      <c r="P80" s="831" t="s">
        <v>7269</v>
      </c>
      <c r="Q80" s="819">
        <f t="shared" si="5"/>
        <v>6</v>
      </c>
      <c r="R80" s="819">
        <f t="shared" si="5"/>
        <v>7.7000000000000011</v>
      </c>
      <c r="S80" s="832">
        <f t="shared" si="6"/>
        <v>82.81</v>
      </c>
      <c r="T80" s="832">
        <f t="shared" si="7"/>
        <v>116.89999999999999</v>
      </c>
      <c r="U80" s="832">
        <f t="shared" si="8"/>
        <v>34.089999999999989</v>
      </c>
      <c r="V80" s="833">
        <f t="shared" si="9"/>
        <v>1.4116652578191038</v>
      </c>
      <c r="W80" s="820">
        <v>44</v>
      </c>
    </row>
    <row r="81" spans="1:23" ht="14.4" customHeight="1" x14ac:dyDescent="0.3">
      <c r="A81" s="881" t="s">
        <v>7270</v>
      </c>
      <c r="B81" s="874">
        <v>1</v>
      </c>
      <c r="C81" s="876">
        <v>2.37</v>
      </c>
      <c r="D81" s="836">
        <v>35</v>
      </c>
      <c r="E81" s="867">
        <v>2</v>
      </c>
      <c r="F81" s="868">
        <v>4.75</v>
      </c>
      <c r="G81" s="825">
        <v>19.5</v>
      </c>
      <c r="H81" s="877"/>
      <c r="I81" s="878"/>
      <c r="J81" s="828"/>
      <c r="K81" s="870">
        <v>1.88</v>
      </c>
      <c r="L81" s="869">
        <v>6</v>
      </c>
      <c r="M81" s="869">
        <v>55</v>
      </c>
      <c r="N81" s="871">
        <v>18.22</v>
      </c>
      <c r="O81" s="869" t="s">
        <v>7118</v>
      </c>
      <c r="P81" s="872" t="s">
        <v>7271</v>
      </c>
      <c r="Q81" s="873">
        <f t="shared" si="5"/>
        <v>-1</v>
      </c>
      <c r="R81" s="873">
        <f t="shared" si="5"/>
        <v>-2.37</v>
      </c>
      <c r="S81" s="874" t="str">
        <f t="shared" si="6"/>
        <v/>
      </c>
      <c r="T81" s="874" t="str">
        <f t="shared" si="7"/>
        <v/>
      </c>
      <c r="U81" s="874" t="str">
        <f t="shared" si="8"/>
        <v/>
      </c>
      <c r="V81" s="875" t="str">
        <f t="shared" si="9"/>
        <v/>
      </c>
      <c r="W81" s="826"/>
    </row>
    <row r="82" spans="1:23" ht="14.4" customHeight="1" x14ac:dyDescent="0.3">
      <c r="A82" s="881" t="s">
        <v>7272</v>
      </c>
      <c r="B82" s="874">
        <v>1</v>
      </c>
      <c r="C82" s="876">
        <v>7.07</v>
      </c>
      <c r="D82" s="836">
        <v>46</v>
      </c>
      <c r="E82" s="867"/>
      <c r="F82" s="868"/>
      <c r="G82" s="825"/>
      <c r="H82" s="877">
        <v>1</v>
      </c>
      <c r="I82" s="878">
        <v>6.96</v>
      </c>
      <c r="J82" s="829">
        <v>34</v>
      </c>
      <c r="K82" s="870">
        <v>4.12</v>
      </c>
      <c r="L82" s="869">
        <v>10</v>
      </c>
      <c r="M82" s="869">
        <v>91</v>
      </c>
      <c r="N82" s="871">
        <v>30.32</v>
      </c>
      <c r="O82" s="869" t="s">
        <v>7118</v>
      </c>
      <c r="P82" s="872" t="s">
        <v>7273</v>
      </c>
      <c r="Q82" s="873">
        <f t="shared" si="5"/>
        <v>0</v>
      </c>
      <c r="R82" s="873">
        <f t="shared" si="5"/>
        <v>-0.11000000000000032</v>
      </c>
      <c r="S82" s="874">
        <f t="shared" si="6"/>
        <v>30.32</v>
      </c>
      <c r="T82" s="874">
        <f t="shared" si="7"/>
        <v>34</v>
      </c>
      <c r="U82" s="874">
        <f t="shared" si="8"/>
        <v>3.6799999999999997</v>
      </c>
      <c r="V82" s="875">
        <f t="shared" si="9"/>
        <v>1.1213720316622691</v>
      </c>
      <c r="W82" s="826">
        <v>4</v>
      </c>
    </row>
    <row r="83" spans="1:23" ht="14.4" customHeight="1" x14ac:dyDescent="0.3">
      <c r="A83" s="880" t="s">
        <v>7274</v>
      </c>
      <c r="B83" s="811">
        <v>2</v>
      </c>
      <c r="C83" s="812">
        <v>1.42</v>
      </c>
      <c r="D83" s="813">
        <v>9.5</v>
      </c>
      <c r="E83" s="830"/>
      <c r="F83" s="814"/>
      <c r="G83" s="815"/>
      <c r="H83" s="816"/>
      <c r="I83" s="814"/>
      <c r="J83" s="815"/>
      <c r="K83" s="817">
        <v>0.71</v>
      </c>
      <c r="L83" s="816">
        <v>3</v>
      </c>
      <c r="M83" s="816">
        <v>29</v>
      </c>
      <c r="N83" s="818">
        <v>9.64</v>
      </c>
      <c r="O83" s="816" t="s">
        <v>7118</v>
      </c>
      <c r="P83" s="831" t="s">
        <v>7275</v>
      </c>
      <c r="Q83" s="819">
        <f t="shared" si="5"/>
        <v>-2</v>
      </c>
      <c r="R83" s="819">
        <f t="shared" si="5"/>
        <v>-1.42</v>
      </c>
      <c r="S83" s="832" t="str">
        <f t="shared" si="6"/>
        <v/>
      </c>
      <c r="T83" s="832" t="str">
        <f t="shared" si="7"/>
        <v/>
      </c>
      <c r="U83" s="832" t="str">
        <f t="shared" si="8"/>
        <v/>
      </c>
      <c r="V83" s="833" t="str">
        <f t="shared" si="9"/>
        <v/>
      </c>
      <c r="W83" s="820"/>
    </row>
    <row r="84" spans="1:23" ht="14.4" customHeight="1" x14ac:dyDescent="0.3">
      <c r="A84" s="881" t="s">
        <v>7276</v>
      </c>
      <c r="B84" s="865">
        <v>1</v>
      </c>
      <c r="C84" s="866">
        <v>0.81</v>
      </c>
      <c r="D84" s="824">
        <v>12</v>
      </c>
      <c r="E84" s="867"/>
      <c r="F84" s="868"/>
      <c r="G84" s="825"/>
      <c r="H84" s="869"/>
      <c r="I84" s="868"/>
      <c r="J84" s="825"/>
      <c r="K84" s="870">
        <v>0.81</v>
      </c>
      <c r="L84" s="869">
        <v>4</v>
      </c>
      <c r="M84" s="869">
        <v>32</v>
      </c>
      <c r="N84" s="871">
        <v>10.79</v>
      </c>
      <c r="O84" s="869" t="s">
        <v>7118</v>
      </c>
      <c r="P84" s="872" t="s">
        <v>7277</v>
      </c>
      <c r="Q84" s="873">
        <f t="shared" si="5"/>
        <v>-1</v>
      </c>
      <c r="R84" s="873">
        <f t="shared" si="5"/>
        <v>-0.81</v>
      </c>
      <c r="S84" s="874" t="str">
        <f t="shared" si="6"/>
        <v/>
      </c>
      <c r="T84" s="874" t="str">
        <f t="shared" si="7"/>
        <v/>
      </c>
      <c r="U84" s="874" t="str">
        <f t="shared" si="8"/>
        <v/>
      </c>
      <c r="V84" s="875" t="str">
        <f t="shared" si="9"/>
        <v/>
      </c>
      <c r="W84" s="826"/>
    </row>
    <row r="85" spans="1:23" ht="14.4" customHeight="1" x14ac:dyDescent="0.3">
      <c r="A85" s="880" t="s">
        <v>7278</v>
      </c>
      <c r="B85" s="832"/>
      <c r="C85" s="834"/>
      <c r="D85" s="835"/>
      <c r="E85" s="830"/>
      <c r="F85" s="814"/>
      <c r="G85" s="815"/>
      <c r="H85" s="821">
        <v>1</v>
      </c>
      <c r="I85" s="822">
        <v>2.27</v>
      </c>
      <c r="J85" s="827">
        <v>10</v>
      </c>
      <c r="K85" s="817">
        <v>1.19</v>
      </c>
      <c r="L85" s="816">
        <v>3</v>
      </c>
      <c r="M85" s="816">
        <v>28</v>
      </c>
      <c r="N85" s="818">
        <v>9.4499999999999993</v>
      </c>
      <c r="O85" s="816" t="s">
        <v>7118</v>
      </c>
      <c r="P85" s="831" t="s">
        <v>7279</v>
      </c>
      <c r="Q85" s="819">
        <f t="shared" si="5"/>
        <v>1</v>
      </c>
      <c r="R85" s="819">
        <f t="shared" si="5"/>
        <v>2.27</v>
      </c>
      <c r="S85" s="832">
        <f t="shared" si="6"/>
        <v>9.4499999999999993</v>
      </c>
      <c r="T85" s="832">
        <f t="shared" si="7"/>
        <v>10</v>
      </c>
      <c r="U85" s="832">
        <f t="shared" si="8"/>
        <v>0.55000000000000071</v>
      </c>
      <c r="V85" s="833">
        <f t="shared" si="9"/>
        <v>1.0582010582010584</v>
      </c>
      <c r="W85" s="820">
        <v>1</v>
      </c>
    </row>
    <row r="86" spans="1:23" ht="14.4" customHeight="1" x14ac:dyDescent="0.3">
      <c r="A86" s="881" t="s">
        <v>7280</v>
      </c>
      <c r="B86" s="874"/>
      <c r="C86" s="876"/>
      <c r="D86" s="836"/>
      <c r="E86" s="867"/>
      <c r="F86" s="868"/>
      <c r="G86" s="825"/>
      <c r="H86" s="877">
        <v>1</v>
      </c>
      <c r="I86" s="878">
        <v>2.56</v>
      </c>
      <c r="J86" s="828">
        <v>12</v>
      </c>
      <c r="K86" s="870">
        <v>2.2999999999999998</v>
      </c>
      <c r="L86" s="869">
        <v>5</v>
      </c>
      <c r="M86" s="869">
        <v>43</v>
      </c>
      <c r="N86" s="871">
        <v>14.43</v>
      </c>
      <c r="O86" s="869" t="s">
        <v>7118</v>
      </c>
      <c r="P86" s="872" t="s">
        <v>7281</v>
      </c>
      <c r="Q86" s="873">
        <f t="shared" si="5"/>
        <v>1</v>
      </c>
      <c r="R86" s="873">
        <f t="shared" si="5"/>
        <v>2.56</v>
      </c>
      <c r="S86" s="874">
        <f t="shared" si="6"/>
        <v>14.43</v>
      </c>
      <c r="T86" s="874">
        <f t="shared" si="7"/>
        <v>12</v>
      </c>
      <c r="U86" s="874">
        <f t="shared" si="8"/>
        <v>-2.4299999999999997</v>
      </c>
      <c r="V86" s="875">
        <f t="shared" si="9"/>
        <v>0.83160083160083165</v>
      </c>
      <c r="W86" s="826"/>
    </row>
    <row r="87" spans="1:23" ht="14.4" customHeight="1" x14ac:dyDescent="0.3">
      <c r="A87" s="880" t="s">
        <v>7282</v>
      </c>
      <c r="B87" s="832"/>
      <c r="C87" s="834"/>
      <c r="D87" s="835"/>
      <c r="E87" s="821">
        <v>1</v>
      </c>
      <c r="F87" s="822">
        <v>0.26</v>
      </c>
      <c r="G87" s="823">
        <v>5</v>
      </c>
      <c r="H87" s="816"/>
      <c r="I87" s="814"/>
      <c r="J87" s="815"/>
      <c r="K87" s="817">
        <v>0.26</v>
      </c>
      <c r="L87" s="816">
        <v>1</v>
      </c>
      <c r="M87" s="816">
        <v>11</v>
      </c>
      <c r="N87" s="818">
        <v>3.82</v>
      </c>
      <c r="O87" s="816" t="s">
        <v>7118</v>
      </c>
      <c r="P87" s="831" t="s">
        <v>7283</v>
      </c>
      <c r="Q87" s="819">
        <f t="shared" si="5"/>
        <v>0</v>
      </c>
      <c r="R87" s="819">
        <f t="shared" si="5"/>
        <v>0</v>
      </c>
      <c r="S87" s="832" t="str">
        <f t="shared" si="6"/>
        <v/>
      </c>
      <c r="T87" s="832" t="str">
        <f t="shared" si="7"/>
        <v/>
      </c>
      <c r="U87" s="832" t="str">
        <f t="shared" si="8"/>
        <v/>
      </c>
      <c r="V87" s="833" t="str">
        <f t="shared" si="9"/>
        <v/>
      </c>
      <c r="W87" s="820"/>
    </row>
    <row r="88" spans="1:23" ht="14.4" customHeight="1" x14ac:dyDescent="0.3">
      <c r="A88" s="880" t="s">
        <v>7284</v>
      </c>
      <c r="B88" s="811">
        <v>1</v>
      </c>
      <c r="C88" s="812">
        <v>0.99</v>
      </c>
      <c r="D88" s="813">
        <v>4</v>
      </c>
      <c r="E88" s="830"/>
      <c r="F88" s="814"/>
      <c r="G88" s="815"/>
      <c r="H88" s="816"/>
      <c r="I88" s="814"/>
      <c r="J88" s="815"/>
      <c r="K88" s="817">
        <v>0.99</v>
      </c>
      <c r="L88" s="816">
        <v>2</v>
      </c>
      <c r="M88" s="816">
        <v>19</v>
      </c>
      <c r="N88" s="818">
        <v>6.35</v>
      </c>
      <c r="O88" s="816" t="s">
        <v>7118</v>
      </c>
      <c r="P88" s="831" t="s">
        <v>7285</v>
      </c>
      <c r="Q88" s="819">
        <f t="shared" si="5"/>
        <v>-1</v>
      </c>
      <c r="R88" s="819">
        <f t="shared" si="5"/>
        <v>-0.99</v>
      </c>
      <c r="S88" s="832" t="str">
        <f t="shared" si="6"/>
        <v/>
      </c>
      <c r="T88" s="832" t="str">
        <f t="shared" si="7"/>
        <v/>
      </c>
      <c r="U88" s="832" t="str">
        <f t="shared" si="8"/>
        <v/>
      </c>
      <c r="V88" s="833" t="str">
        <f t="shared" si="9"/>
        <v/>
      </c>
      <c r="W88" s="820"/>
    </row>
    <row r="89" spans="1:23" ht="14.4" customHeight="1" thickBot="1" x14ac:dyDescent="0.35">
      <c r="A89" s="882" t="s">
        <v>7286</v>
      </c>
      <c r="B89" s="883">
        <v>1</v>
      </c>
      <c r="C89" s="884">
        <v>4.99</v>
      </c>
      <c r="D89" s="885">
        <v>31</v>
      </c>
      <c r="E89" s="886"/>
      <c r="F89" s="887"/>
      <c r="G89" s="888"/>
      <c r="H89" s="889">
        <v>1</v>
      </c>
      <c r="I89" s="887">
        <v>2</v>
      </c>
      <c r="J89" s="888">
        <v>12</v>
      </c>
      <c r="K89" s="890">
        <v>2</v>
      </c>
      <c r="L89" s="889">
        <v>4</v>
      </c>
      <c r="M89" s="889">
        <v>40</v>
      </c>
      <c r="N89" s="891">
        <v>13.31</v>
      </c>
      <c r="O89" s="889" t="s">
        <v>7118</v>
      </c>
      <c r="P89" s="892" t="s">
        <v>7287</v>
      </c>
      <c r="Q89" s="893">
        <f t="shared" si="5"/>
        <v>0</v>
      </c>
      <c r="R89" s="893">
        <f t="shared" si="5"/>
        <v>-2.99</v>
      </c>
      <c r="S89" s="894">
        <f t="shared" si="6"/>
        <v>13.31</v>
      </c>
      <c r="T89" s="894">
        <f t="shared" si="7"/>
        <v>12</v>
      </c>
      <c r="U89" s="894">
        <f t="shared" si="8"/>
        <v>-1.3100000000000005</v>
      </c>
      <c r="V89" s="895">
        <f t="shared" si="9"/>
        <v>0.90157776108189325</v>
      </c>
      <c r="W89" s="89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0:Q1048576">
    <cfRule type="cellIs" dxfId="12" priority="9" stopIfTrue="1" operator="lessThan">
      <formula>0</formula>
    </cfRule>
  </conditionalFormatting>
  <conditionalFormatting sqref="U90:U1048576">
    <cfRule type="cellIs" dxfId="11" priority="8" stopIfTrue="1" operator="greaterThan">
      <formula>0</formula>
    </cfRule>
  </conditionalFormatting>
  <conditionalFormatting sqref="V90:V1048576">
    <cfRule type="cellIs" dxfId="10" priority="7" stopIfTrue="1" operator="greaterThan">
      <formula>1</formula>
    </cfRule>
  </conditionalFormatting>
  <conditionalFormatting sqref="V90:V1048576">
    <cfRule type="cellIs" dxfId="9" priority="4" stopIfTrue="1" operator="greaterThan">
      <formula>1</formula>
    </cfRule>
  </conditionalFormatting>
  <conditionalFormatting sqref="U90:U1048576">
    <cfRule type="cellIs" dxfId="8" priority="5" stopIfTrue="1" operator="greaterThan">
      <formula>0</formula>
    </cfRule>
  </conditionalFormatting>
  <conditionalFormatting sqref="Q90:Q1048576">
    <cfRule type="cellIs" dxfId="7" priority="6" stopIfTrue="1" operator="lessThan">
      <formula>0</formula>
    </cfRule>
  </conditionalFormatting>
  <conditionalFormatting sqref="V5:V89">
    <cfRule type="cellIs" dxfId="6" priority="1" stopIfTrue="1" operator="greaterThan">
      <formula>1</formula>
    </cfRule>
  </conditionalFormatting>
  <conditionalFormatting sqref="U5:U89">
    <cfRule type="cellIs" dxfId="5" priority="2" stopIfTrue="1" operator="greaterThan">
      <formula>0</formula>
    </cfRule>
  </conditionalFormatting>
  <conditionalFormatting sqref="Q5:Q8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5156099</v>
      </c>
      <c r="C3" s="352">
        <f t="shared" ref="C3:L3" si="0">SUBTOTAL(9,C6:C1048576)</f>
        <v>13</v>
      </c>
      <c r="D3" s="352">
        <f t="shared" si="0"/>
        <v>5127000</v>
      </c>
      <c r="E3" s="352">
        <f t="shared" si="0"/>
        <v>16.536752742306639</v>
      </c>
      <c r="F3" s="352">
        <f t="shared" si="0"/>
        <v>4398272</v>
      </c>
      <c r="G3" s="355">
        <f>IF(B3&lt;&gt;0,F3/B3,"")</f>
        <v>0.85302318671538313</v>
      </c>
      <c r="H3" s="351">
        <f t="shared" si="0"/>
        <v>561354.92000000004</v>
      </c>
      <c r="I3" s="352">
        <f t="shared" si="0"/>
        <v>2</v>
      </c>
      <c r="J3" s="352">
        <f t="shared" si="0"/>
        <v>827828.06000000017</v>
      </c>
      <c r="K3" s="352">
        <f t="shared" si="0"/>
        <v>3.0001125308765197</v>
      </c>
      <c r="L3" s="352">
        <f t="shared" si="0"/>
        <v>478997.22999999992</v>
      </c>
      <c r="M3" s="353">
        <f>IF(H3&lt;&gt;0,L3/H3,"")</f>
        <v>0.85328766691846203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7"/>
      <c r="B5" s="898">
        <v>2012</v>
      </c>
      <c r="C5" s="899"/>
      <c r="D5" s="899">
        <v>2013</v>
      </c>
      <c r="E5" s="899"/>
      <c r="F5" s="899">
        <v>2014</v>
      </c>
      <c r="G5" s="786" t="s">
        <v>2</v>
      </c>
      <c r="H5" s="898">
        <v>2012</v>
      </c>
      <c r="I5" s="899"/>
      <c r="J5" s="899">
        <v>2013</v>
      </c>
      <c r="K5" s="899"/>
      <c r="L5" s="899">
        <v>2014</v>
      </c>
      <c r="M5" s="786" t="s">
        <v>2</v>
      </c>
    </row>
    <row r="6" spans="1:13" ht="14.4" customHeight="1" x14ac:dyDescent="0.3">
      <c r="A6" s="748" t="s">
        <v>6236</v>
      </c>
      <c r="B6" s="787">
        <v>512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6243</v>
      </c>
      <c r="B7" s="794"/>
      <c r="C7" s="661"/>
      <c r="D7" s="794">
        <v>126</v>
      </c>
      <c r="E7" s="661"/>
      <c r="F7" s="794"/>
      <c r="G7" s="677"/>
      <c r="H7" s="794"/>
      <c r="I7" s="661"/>
      <c r="J7" s="794"/>
      <c r="K7" s="661"/>
      <c r="L7" s="794"/>
      <c r="M7" s="700"/>
    </row>
    <row r="8" spans="1:13" ht="14.4" customHeight="1" x14ac:dyDescent="0.3">
      <c r="A8" s="687" t="s">
        <v>6248</v>
      </c>
      <c r="B8" s="794">
        <v>2221</v>
      </c>
      <c r="C8" s="661">
        <v>1</v>
      </c>
      <c r="D8" s="794">
        <v>1815</v>
      </c>
      <c r="E8" s="661">
        <v>0.81719945970283658</v>
      </c>
      <c r="F8" s="794"/>
      <c r="G8" s="677"/>
      <c r="H8" s="794"/>
      <c r="I8" s="661"/>
      <c r="J8" s="794"/>
      <c r="K8" s="661"/>
      <c r="L8" s="794"/>
      <c r="M8" s="700"/>
    </row>
    <row r="9" spans="1:13" ht="14.4" customHeight="1" x14ac:dyDescent="0.3">
      <c r="A9" s="687" t="s">
        <v>7289</v>
      </c>
      <c r="B9" s="794">
        <v>4438</v>
      </c>
      <c r="C9" s="661">
        <v>1</v>
      </c>
      <c r="D9" s="794">
        <v>10195</v>
      </c>
      <c r="E9" s="661">
        <v>2.297205948625507</v>
      </c>
      <c r="F9" s="794">
        <v>18622</v>
      </c>
      <c r="G9" s="677">
        <v>4.1960342496620102</v>
      </c>
      <c r="H9" s="794">
        <v>10610.5</v>
      </c>
      <c r="I9" s="661">
        <v>1</v>
      </c>
      <c r="J9" s="794">
        <v>16196</v>
      </c>
      <c r="K9" s="661">
        <v>1.5264125159040574</v>
      </c>
      <c r="L9" s="794">
        <v>15372.6</v>
      </c>
      <c r="M9" s="700">
        <v>1.4488101408981668</v>
      </c>
    </row>
    <row r="10" spans="1:13" ht="14.4" customHeight="1" x14ac:dyDescent="0.3">
      <c r="A10" s="687" t="s">
        <v>7290</v>
      </c>
      <c r="B10" s="794">
        <v>2472</v>
      </c>
      <c r="C10" s="661">
        <v>1</v>
      </c>
      <c r="D10" s="794"/>
      <c r="E10" s="661"/>
      <c r="F10" s="794">
        <v>1261</v>
      </c>
      <c r="G10" s="677">
        <v>0.51011326860841422</v>
      </c>
      <c r="H10" s="794"/>
      <c r="I10" s="661"/>
      <c r="J10" s="794"/>
      <c r="K10" s="661"/>
      <c r="L10" s="794"/>
      <c r="M10" s="700"/>
    </row>
    <row r="11" spans="1:13" ht="14.4" customHeight="1" x14ac:dyDescent="0.3">
      <c r="A11" s="687" t="s">
        <v>6254</v>
      </c>
      <c r="B11" s="794">
        <v>333848</v>
      </c>
      <c r="C11" s="661">
        <v>1</v>
      </c>
      <c r="D11" s="794">
        <v>308033</v>
      </c>
      <c r="E11" s="661">
        <v>0.92267439074069635</v>
      </c>
      <c r="F11" s="794">
        <v>326055</v>
      </c>
      <c r="G11" s="677">
        <v>0.97665704152788091</v>
      </c>
      <c r="H11" s="794"/>
      <c r="I11" s="661"/>
      <c r="J11" s="794"/>
      <c r="K11" s="661"/>
      <c r="L11" s="794"/>
      <c r="M11" s="700"/>
    </row>
    <row r="12" spans="1:13" ht="14.4" customHeight="1" x14ac:dyDescent="0.3">
      <c r="A12" s="687" t="s">
        <v>7291</v>
      </c>
      <c r="B12" s="794">
        <v>2354152</v>
      </c>
      <c r="C12" s="661">
        <v>1</v>
      </c>
      <c r="D12" s="794">
        <v>1750165</v>
      </c>
      <c r="E12" s="661">
        <v>0.74343755203572237</v>
      </c>
      <c r="F12" s="794">
        <v>1903958</v>
      </c>
      <c r="G12" s="677">
        <v>0.80876595903747928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7292</v>
      </c>
      <c r="B13" s="794">
        <v>782478</v>
      </c>
      <c r="C13" s="661">
        <v>1</v>
      </c>
      <c r="D13" s="794">
        <v>872843</v>
      </c>
      <c r="E13" s="661">
        <v>1.1154856749966133</v>
      </c>
      <c r="F13" s="794">
        <v>871211</v>
      </c>
      <c r="G13" s="677">
        <v>1.1133999933544458</v>
      </c>
      <c r="H13" s="794">
        <v>550744.42000000004</v>
      </c>
      <c r="I13" s="661">
        <v>1</v>
      </c>
      <c r="J13" s="794">
        <v>811632.06000000017</v>
      </c>
      <c r="K13" s="661">
        <v>1.4737000149724624</v>
      </c>
      <c r="L13" s="794">
        <v>463624.62999999995</v>
      </c>
      <c r="M13" s="700">
        <v>0.84181448447539409</v>
      </c>
    </row>
    <row r="14" spans="1:13" ht="14.4" customHeight="1" x14ac:dyDescent="0.3">
      <c r="A14" s="687" t="s">
        <v>7293</v>
      </c>
      <c r="B14" s="794">
        <v>592644</v>
      </c>
      <c r="C14" s="661">
        <v>1</v>
      </c>
      <c r="D14" s="794">
        <v>839759</v>
      </c>
      <c r="E14" s="661">
        <v>1.4169703903186399</v>
      </c>
      <c r="F14" s="794">
        <v>819566</v>
      </c>
      <c r="G14" s="677">
        <v>1.3828976586281141</v>
      </c>
      <c r="H14" s="794"/>
      <c r="I14" s="661"/>
      <c r="J14" s="794"/>
      <c r="K14" s="661"/>
      <c r="L14" s="794"/>
      <c r="M14" s="700"/>
    </row>
    <row r="15" spans="1:13" ht="14.4" customHeight="1" x14ac:dyDescent="0.3">
      <c r="A15" s="687" t="s">
        <v>7294</v>
      </c>
      <c r="B15" s="794">
        <v>209815</v>
      </c>
      <c r="C15" s="661">
        <v>1</v>
      </c>
      <c r="D15" s="794">
        <v>629073</v>
      </c>
      <c r="E15" s="661">
        <v>2.9982270095083763</v>
      </c>
      <c r="F15" s="794">
        <v>114069</v>
      </c>
      <c r="G15" s="677">
        <v>0.54366465695970256</v>
      </c>
      <c r="H15" s="794"/>
      <c r="I15" s="661"/>
      <c r="J15" s="794"/>
      <c r="K15" s="661"/>
      <c r="L15" s="794"/>
      <c r="M15" s="700"/>
    </row>
    <row r="16" spans="1:13" ht="14.4" customHeight="1" x14ac:dyDescent="0.3">
      <c r="A16" s="687" t="s">
        <v>7295</v>
      </c>
      <c r="B16" s="794">
        <v>368366</v>
      </c>
      <c r="C16" s="661">
        <v>1</v>
      </c>
      <c r="D16" s="794">
        <v>367574</v>
      </c>
      <c r="E16" s="661">
        <v>0.99784996443754315</v>
      </c>
      <c r="F16" s="794">
        <v>322672</v>
      </c>
      <c r="G16" s="677">
        <v>0.87595489268825022</v>
      </c>
      <c r="H16" s="794"/>
      <c r="I16" s="661"/>
      <c r="J16" s="794"/>
      <c r="K16" s="661"/>
      <c r="L16" s="794"/>
      <c r="M16" s="700"/>
    </row>
    <row r="17" spans="1:13" ht="14.4" customHeight="1" x14ac:dyDescent="0.3">
      <c r="A17" s="687" t="s">
        <v>7296</v>
      </c>
      <c r="B17" s="794">
        <v>9753</v>
      </c>
      <c r="C17" s="661">
        <v>1</v>
      </c>
      <c r="D17" s="794">
        <v>507</v>
      </c>
      <c r="E17" s="661">
        <v>5.1984004921562597E-2</v>
      </c>
      <c r="F17" s="794">
        <v>1258</v>
      </c>
      <c r="G17" s="677">
        <v>0.12898595304009022</v>
      </c>
      <c r="H17" s="794"/>
      <c r="I17" s="661"/>
      <c r="J17" s="794"/>
      <c r="K17" s="661"/>
      <c r="L17" s="794"/>
      <c r="M17" s="700"/>
    </row>
    <row r="18" spans="1:13" ht="14.4" customHeight="1" x14ac:dyDescent="0.3">
      <c r="A18" s="687" t="s">
        <v>7297</v>
      </c>
      <c r="B18" s="794">
        <v>64552</v>
      </c>
      <c r="C18" s="661">
        <v>1</v>
      </c>
      <c r="D18" s="794">
        <v>331846</v>
      </c>
      <c r="E18" s="661">
        <v>5.1407547403643576</v>
      </c>
      <c r="F18" s="794">
        <v>19600</v>
      </c>
      <c r="G18" s="677">
        <v>0.30363118106332881</v>
      </c>
      <c r="H18" s="794"/>
      <c r="I18" s="661"/>
      <c r="J18" s="794"/>
      <c r="K18" s="661"/>
      <c r="L18" s="794"/>
      <c r="M18" s="700"/>
    </row>
    <row r="19" spans="1:13" ht="14.4" customHeight="1" thickBot="1" x14ac:dyDescent="0.35">
      <c r="A19" s="789" t="s">
        <v>3080</v>
      </c>
      <c r="B19" s="788">
        <v>430848</v>
      </c>
      <c r="C19" s="667">
        <v>1</v>
      </c>
      <c r="D19" s="788">
        <v>15064</v>
      </c>
      <c r="E19" s="667">
        <v>3.4963606654783125E-2</v>
      </c>
      <c r="F19" s="788"/>
      <c r="G19" s="678"/>
      <c r="H19" s="788"/>
      <c r="I19" s="667"/>
      <c r="J19" s="788"/>
      <c r="K19" s="667"/>
      <c r="L19" s="788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6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7952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63146.75</v>
      </c>
      <c r="G3" s="215">
        <f t="shared" si="0"/>
        <v>5717453.9199999981</v>
      </c>
      <c r="H3" s="216"/>
      <c r="I3" s="216"/>
      <c r="J3" s="211">
        <f t="shared" si="0"/>
        <v>48924.249999999993</v>
      </c>
      <c r="K3" s="215">
        <f t="shared" si="0"/>
        <v>5954828.0599999996</v>
      </c>
      <c r="L3" s="216"/>
      <c r="M3" s="216"/>
      <c r="N3" s="211">
        <f t="shared" si="0"/>
        <v>51451.029999999992</v>
      </c>
      <c r="O3" s="215">
        <f t="shared" si="0"/>
        <v>4877269.2300000004</v>
      </c>
      <c r="P3" s="181">
        <f>IF(G3=0,"",O3/G3)</f>
        <v>0.85304915408920379</v>
      </c>
      <c r="Q3" s="213">
        <f>IF(N3=0,"",O3/N3)</f>
        <v>94.794394397935307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6256</v>
      </c>
      <c r="B6" s="734" t="s">
        <v>6160</v>
      </c>
      <c r="C6" s="734" t="s">
        <v>6161</v>
      </c>
      <c r="D6" s="734" t="s">
        <v>7298</v>
      </c>
      <c r="E6" s="734" t="s">
        <v>7299</v>
      </c>
      <c r="F6" s="229">
        <v>2</v>
      </c>
      <c r="G6" s="229">
        <v>512</v>
      </c>
      <c r="H6" s="229">
        <v>1</v>
      </c>
      <c r="I6" s="229">
        <v>256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6266</v>
      </c>
      <c r="B7" s="661" t="s">
        <v>7300</v>
      </c>
      <c r="C7" s="661" t="s">
        <v>6161</v>
      </c>
      <c r="D7" s="661" t="s">
        <v>7301</v>
      </c>
      <c r="E7" s="661" t="s">
        <v>7302</v>
      </c>
      <c r="F7" s="664"/>
      <c r="G7" s="664"/>
      <c r="H7" s="664"/>
      <c r="I7" s="664"/>
      <c r="J7" s="664">
        <v>2</v>
      </c>
      <c r="K7" s="664">
        <v>126</v>
      </c>
      <c r="L7" s="664"/>
      <c r="M7" s="664">
        <v>63</v>
      </c>
      <c r="N7" s="664"/>
      <c r="O7" s="664"/>
      <c r="P7" s="677"/>
      <c r="Q7" s="665"/>
    </row>
    <row r="8" spans="1:17" ht="14.4" customHeight="1" x14ac:dyDescent="0.3">
      <c r="A8" s="660" t="s">
        <v>6271</v>
      </c>
      <c r="B8" s="661" t="s">
        <v>7303</v>
      </c>
      <c r="C8" s="661" t="s">
        <v>6161</v>
      </c>
      <c r="D8" s="661" t="s">
        <v>7304</v>
      </c>
      <c r="E8" s="661" t="s">
        <v>7305</v>
      </c>
      <c r="F8" s="664"/>
      <c r="G8" s="664"/>
      <c r="H8" s="664"/>
      <c r="I8" s="664"/>
      <c r="J8" s="664">
        <v>1</v>
      </c>
      <c r="K8" s="664">
        <v>664</v>
      </c>
      <c r="L8" s="664"/>
      <c r="M8" s="664">
        <v>664</v>
      </c>
      <c r="N8" s="664"/>
      <c r="O8" s="664"/>
      <c r="P8" s="677"/>
      <c r="Q8" s="665"/>
    </row>
    <row r="9" spans="1:17" ht="14.4" customHeight="1" x14ac:dyDescent="0.3">
      <c r="A9" s="660" t="s">
        <v>6271</v>
      </c>
      <c r="B9" s="661" t="s">
        <v>7303</v>
      </c>
      <c r="C9" s="661" t="s">
        <v>6161</v>
      </c>
      <c r="D9" s="661" t="s">
        <v>7306</v>
      </c>
      <c r="E9" s="661" t="s">
        <v>7307</v>
      </c>
      <c r="F9" s="664">
        <v>2</v>
      </c>
      <c r="G9" s="664">
        <v>908</v>
      </c>
      <c r="H9" s="664">
        <v>1</v>
      </c>
      <c r="I9" s="664">
        <v>454</v>
      </c>
      <c r="J9" s="664">
        <v>2</v>
      </c>
      <c r="K9" s="664">
        <v>914</v>
      </c>
      <c r="L9" s="664">
        <v>1.0066079295154184</v>
      </c>
      <c r="M9" s="664">
        <v>457</v>
      </c>
      <c r="N9" s="664"/>
      <c r="O9" s="664"/>
      <c r="P9" s="677"/>
      <c r="Q9" s="665"/>
    </row>
    <row r="10" spans="1:17" ht="14.4" customHeight="1" x14ac:dyDescent="0.3">
      <c r="A10" s="660" t="s">
        <v>6271</v>
      </c>
      <c r="B10" s="661" t="s">
        <v>7303</v>
      </c>
      <c r="C10" s="661" t="s">
        <v>6161</v>
      </c>
      <c r="D10" s="661" t="s">
        <v>7308</v>
      </c>
      <c r="E10" s="661" t="s">
        <v>7309</v>
      </c>
      <c r="F10" s="664"/>
      <c r="G10" s="664"/>
      <c r="H10" s="664"/>
      <c r="I10" s="664"/>
      <c r="J10" s="664">
        <v>1</v>
      </c>
      <c r="K10" s="664">
        <v>237</v>
      </c>
      <c r="L10" s="664"/>
      <c r="M10" s="664">
        <v>237</v>
      </c>
      <c r="N10" s="664"/>
      <c r="O10" s="664"/>
      <c r="P10" s="677"/>
      <c r="Q10" s="665"/>
    </row>
    <row r="11" spans="1:17" ht="14.4" customHeight="1" x14ac:dyDescent="0.3">
      <c r="A11" s="660" t="s">
        <v>6271</v>
      </c>
      <c r="B11" s="661" t="s">
        <v>7303</v>
      </c>
      <c r="C11" s="661" t="s">
        <v>6161</v>
      </c>
      <c r="D11" s="661" t="s">
        <v>7310</v>
      </c>
      <c r="E11" s="661" t="s">
        <v>7311</v>
      </c>
      <c r="F11" s="664">
        <v>8</v>
      </c>
      <c r="G11" s="664">
        <v>624</v>
      </c>
      <c r="H11" s="664">
        <v>1</v>
      </c>
      <c r="I11" s="664">
        <v>78</v>
      </c>
      <c r="J11" s="664">
        <v>0</v>
      </c>
      <c r="K11" s="664">
        <v>0</v>
      </c>
      <c r="L11" s="664">
        <v>0</v>
      </c>
      <c r="M11" s="664"/>
      <c r="N11" s="664"/>
      <c r="O11" s="664"/>
      <c r="P11" s="677"/>
      <c r="Q11" s="665"/>
    </row>
    <row r="12" spans="1:17" ht="14.4" customHeight="1" x14ac:dyDescent="0.3">
      <c r="A12" s="660" t="s">
        <v>6271</v>
      </c>
      <c r="B12" s="661" t="s">
        <v>7303</v>
      </c>
      <c r="C12" s="661" t="s">
        <v>6161</v>
      </c>
      <c r="D12" s="661" t="s">
        <v>7312</v>
      </c>
      <c r="E12" s="661" t="s">
        <v>7313</v>
      </c>
      <c r="F12" s="664">
        <v>2</v>
      </c>
      <c r="G12" s="664">
        <v>326</v>
      </c>
      <c r="H12" s="664">
        <v>1</v>
      </c>
      <c r="I12" s="664">
        <v>163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6271</v>
      </c>
      <c r="B13" s="661" t="s">
        <v>7303</v>
      </c>
      <c r="C13" s="661" t="s">
        <v>6161</v>
      </c>
      <c r="D13" s="661" t="s">
        <v>7314</v>
      </c>
      <c r="E13" s="661" t="s">
        <v>7315</v>
      </c>
      <c r="F13" s="664">
        <v>1</v>
      </c>
      <c r="G13" s="664">
        <v>197</v>
      </c>
      <c r="H13" s="664">
        <v>1</v>
      </c>
      <c r="I13" s="664">
        <v>197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6271</v>
      </c>
      <c r="B14" s="661" t="s">
        <v>7303</v>
      </c>
      <c r="C14" s="661" t="s">
        <v>6161</v>
      </c>
      <c r="D14" s="661" t="s">
        <v>7316</v>
      </c>
      <c r="E14" s="661" t="s">
        <v>7317</v>
      </c>
      <c r="F14" s="664">
        <v>1</v>
      </c>
      <c r="G14" s="664">
        <v>166</v>
      </c>
      <c r="H14" s="664">
        <v>1</v>
      </c>
      <c r="I14" s="664">
        <v>166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7318</v>
      </c>
      <c r="B15" s="661" t="s">
        <v>1371</v>
      </c>
      <c r="C15" s="661" t="s">
        <v>6464</v>
      </c>
      <c r="D15" s="661" t="s">
        <v>7319</v>
      </c>
      <c r="E15" s="661" t="s">
        <v>6153</v>
      </c>
      <c r="F15" s="664">
        <v>150</v>
      </c>
      <c r="G15" s="664">
        <v>703.5</v>
      </c>
      <c r="H15" s="664">
        <v>1</v>
      </c>
      <c r="I15" s="664">
        <v>4.6900000000000004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7318</v>
      </c>
      <c r="B16" s="661" t="s">
        <v>1371</v>
      </c>
      <c r="C16" s="661" t="s">
        <v>6464</v>
      </c>
      <c r="D16" s="661" t="s">
        <v>7319</v>
      </c>
      <c r="E16" s="661" t="s">
        <v>7320</v>
      </c>
      <c r="F16" s="664">
        <v>150</v>
      </c>
      <c r="G16" s="664">
        <v>703.5</v>
      </c>
      <c r="H16" s="664">
        <v>1</v>
      </c>
      <c r="I16" s="664">
        <v>4.6900000000000004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7318</v>
      </c>
      <c r="B17" s="661" t="s">
        <v>1371</v>
      </c>
      <c r="C17" s="661" t="s">
        <v>6464</v>
      </c>
      <c r="D17" s="661" t="s">
        <v>7321</v>
      </c>
      <c r="E17" s="661" t="s">
        <v>6153</v>
      </c>
      <c r="F17" s="664">
        <v>900</v>
      </c>
      <c r="G17" s="664">
        <v>4779</v>
      </c>
      <c r="H17" s="664">
        <v>1</v>
      </c>
      <c r="I17" s="664">
        <v>5.31</v>
      </c>
      <c r="J17" s="664">
        <v>1500</v>
      </c>
      <c r="K17" s="664">
        <v>8316</v>
      </c>
      <c r="L17" s="664">
        <v>1.7401129943502824</v>
      </c>
      <c r="M17" s="664">
        <v>5.5439999999999996</v>
      </c>
      <c r="N17" s="664">
        <v>1600</v>
      </c>
      <c r="O17" s="664">
        <v>8880</v>
      </c>
      <c r="P17" s="677">
        <v>1.8581293157564345</v>
      </c>
      <c r="Q17" s="665">
        <v>5.55</v>
      </c>
    </row>
    <row r="18" spans="1:17" ht="14.4" customHeight="1" x14ac:dyDescent="0.3">
      <c r="A18" s="660" t="s">
        <v>7318</v>
      </c>
      <c r="B18" s="661" t="s">
        <v>1371</v>
      </c>
      <c r="C18" s="661" t="s">
        <v>6464</v>
      </c>
      <c r="D18" s="661" t="s">
        <v>7321</v>
      </c>
      <c r="E18" s="661" t="s">
        <v>7322</v>
      </c>
      <c r="F18" s="664"/>
      <c r="G18" s="664"/>
      <c r="H18" s="664"/>
      <c r="I18" s="664"/>
      <c r="J18" s="664">
        <v>700</v>
      </c>
      <c r="K18" s="664">
        <v>3885</v>
      </c>
      <c r="L18" s="664"/>
      <c r="M18" s="664">
        <v>5.55</v>
      </c>
      <c r="N18" s="664">
        <v>615</v>
      </c>
      <c r="O18" s="664">
        <v>3591.6</v>
      </c>
      <c r="P18" s="677"/>
      <c r="Q18" s="665">
        <v>5.84</v>
      </c>
    </row>
    <row r="19" spans="1:17" ht="14.4" customHeight="1" x14ac:dyDescent="0.3">
      <c r="A19" s="660" t="s">
        <v>7318</v>
      </c>
      <c r="B19" s="661" t="s">
        <v>1371</v>
      </c>
      <c r="C19" s="661" t="s">
        <v>6464</v>
      </c>
      <c r="D19" s="661" t="s">
        <v>7323</v>
      </c>
      <c r="E19" s="661" t="s">
        <v>6153</v>
      </c>
      <c r="F19" s="664"/>
      <c r="G19" s="664"/>
      <c r="H19" s="664"/>
      <c r="I19" s="664"/>
      <c r="J19" s="664">
        <v>500</v>
      </c>
      <c r="K19" s="664">
        <v>3995</v>
      </c>
      <c r="L19" s="664"/>
      <c r="M19" s="664">
        <v>7.99</v>
      </c>
      <c r="N19" s="664"/>
      <c r="O19" s="664"/>
      <c r="P19" s="677"/>
      <c r="Q19" s="665"/>
    </row>
    <row r="20" spans="1:17" ht="14.4" customHeight="1" x14ac:dyDescent="0.3">
      <c r="A20" s="660" t="s">
        <v>7318</v>
      </c>
      <c r="B20" s="661" t="s">
        <v>1371</v>
      </c>
      <c r="C20" s="661" t="s">
        <v>6464</v>
      </c>
      <c r="D20" s="661" t="s">
        <v>7324</v>
      </c>
      <c r="E20" s="661" t="s">
        <v>6153</v>
      </c>
      <c r="F20" s="664">
        <v>1</v>
      </c>
      <c r="G20" s="664">
        <v>2212.25</v>
      </c>
      <c r="H20" s="664">
        <v>1</v>
      </c>
      <c r="I20" s="664">
        <v>2212.25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7318</v>
      </c>
      <c r="B21" s="661" t="s">
        <v>1371</v>
      </c>
      <c r="C21" s="661" t="s">
        <v>6464</v>
      </c>
      <c r="D21" s="661" t="s">
        <v>7324</v>
      </c>
      <c r="E21" s="661" t="s">
        <v>7325</v>
      </c>
      <c r="F21" s="664">
        <v>1</v>
      </c>
      <c r="G21" s="664">
        <v>2212.25</v>
      </c>
      <c r="H21" s="664">
        <v>1</v>
      </c>
      <c r="I21" s="664">
        <v>2212.25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7318</v>
      </c>
      <c r="B22" s="661" t="s">
        <v>1371</v>
      </c>
      <c r="C22" s="661" t="s">
        <v>6464</v>
      </c>
      <c r="D22" s="661" t="s">
        <v>7326</v>
      </c>
      <c r="E22" s="661" t="s">
        <v>6153</v>
      </c>
      <c r="F22" s="664"/>
      <c r="G22" s="664"/>
      <c r="H22" s="664"/>
      <c r="I22" s="664"/>
      <c r="J22" s="664"/>
      <c r="K22" s="664"/>
      <c r="L22" s="664"/>
      <c r="M22" s="664"/>
      <c r="N22" s="664">
        <v>150</v>
      </c>
      <c r="O22" s="664">
        <v>2901</v>
      </c>
      <c r="P22" s="677"/>
      <c r="Q22" s="665">
        <v>19.34</v>
      </c>
    </row>
    <row r="23" spans="1:17" ht="14.4" customHeight="1" x14ac:dyDescent="0.3">
      <c r="A23" s="660" t="s">
        <v>7318</v>
      </c>
      <c r="B23" s="661" t="s">
        <v>1371</v>
      </c>
      <c r="C23" s="661" t="s">
        <v>6161</v>
      </c>
      <c r="D23" s="661" t="s">
        <v>7327</v>
      </c>
      <c r="E23" s="661" t="s">
        <v>7328</v>
      </c>
      <c r="F23" s="664"/>
      <c r="G23" s="664"/>
      <c r="H23" s="664"/>
      <c r="I23" s="664"/>
      <c r="J23" s="664">
        <v>1</v>
      </c>
      <c r="K23" s="664">
        <v>163</v>
      </c>
      <c r="L23" s="664"/>
      <c r="M23" s="664">
        <v>163</v>
      </c>
      <c r="N23" s="664"/>
      <c r="O23" s="664"/>
      <c r="P23" s="677"/>
      <c r="Q23" s="665"/>
    </row>
    <row r="24" spans="1:17" ht="14.4" customHeight="1" x14ac:dyDescent="0.3">
      <c r="A24" s="660" t="s">
        <v>7318</v>
      </c>
      <c r="B24" s="661" t="s">
        <v>1371</v>
      </c>
      <c r="C24" s="661" t="s">
        <v>6161</v>
      </c>
      <c r="D24" s="661" t="s">
        <v>7329</v>
      </c>
      <c r="E24" s="661" t="s">
        <v>7330</v>
      </c>
      <c r="F24" s="664"/>
      <c r="G24" s="664"/>
      <c r="H24" s="664"/>
      <c r="I24" s="664"/>
      <c r="J24" s="664">
        <v>1</v>
      </c>
      <c r="K24" s="664">
        <v>1376</v>
      </c>
      <c r="L24" s="664"/>
      <c r="M24" s="664">
        <v>1376</v>
      </c>
      <c r="N24" s="664"/>
      <c r="O24" s="664"/>
      <c r="P24" s="677"/>
      <c r="Q24" s="665"/>
    </row>
    <row r="25" spans="1:17" ht="14.4" customHeight="1" x14ac:dyDescent="0.3">
      <c r="A25" s="660" t="s">
        <v>7318</v>
      </c>
      <c r="B25" s="661" t="s">
        <v>1371</v>
      </c>
      <c r="C25" s="661" t="s">
        <v>6161</v>
      </c>
      <c r="D25" s="661" t="s">
        <v>7331</v>
      </c>
      <c r="E25" s="661" t="s">
        <v>7332</v>
      </c>
      <c r="F25" s="664">
        <v>2</v>
      </c>
      <c r="G25" s="664">
        <v>1306</v>
      </c>
      <c r="H25" s="664">
        <v>1</v>
      </c>
      <c r="I25" s="664">
        <v>653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7318</v>
      </c>
      <c r="B26" s="661" t="s">
        <v>1371</v>
      </c>
      <c r="C26" s="661" t="s">
        <v>6161</v>
      </c>
      <c r="D26" s="661" t="s">
        <v>7333</v>
      </c>
      <c r="E26" s="661" t="s">
        <v>7334</v>
      </c>
      <c r="F26" s="664">
        <v>1</v>
      </c>
      <c r="G26" s="664">
        <v>1751</v>
      </c>
      <c r="H26" s="664">
        <v>1</v>
      </c>
      <c r="I26" s="664">
        <v>1751</v>
      </c>
      <c r="J26" s="664">
        <v>4</v>
      </c>
      <c r="K26" s="664">
        <v>7016</v>
      </c>
      <c r="L26" s="664">
        <v>4.0068532267275838</v>
      </c>
      <c r="M26" s="664">
        <v>1754</v>
      </c>
      <c r="N26" s="664">
        <v>7</v>
      </c>
      <c r="O26" s="664">
        <v>12296</v>
      </c>
      <c r="P26" s="677">
        <v>7.0222729868646487</v>
      </c>
      <c r="Q26" s="665">
        <v>1756.5714285714287</v>
      </c>
    </row>
    <row r="27" spans="1:17" ht="14.4" customHeight="1" x14ac:dyDescent="0.3">
      <c r="A27" s="660" t="s">
        <v>7318</v>
      </c>
      <c r="B27" s="661" t="s">
        <v>1371</v>
      </c>
      <c r="C27" s="661" t="s">
        <v>6161</v>
      </c>
      <c r="D27" s="661" t="s">
        <v>7335</v>
      </c>
      <c r="E27" s="661" t="s">
        <v>7336</v>
      </c>
      <c r="F27" s="664">
        <v>1</v>
      </c>
      <c r="G27" s="664">
        <v>409</v>
      </c>
      <c r="H27" s="664">
        <v>1</v>
      </c>
      <c r="I27" s="664">
        <v>409</v>
      </c>
      <c r="J27" s="664">
        <v>4</v>
      </c>
      <c r="K27" s="664">
        <v>1640</v>
      </c>
      <c r="L27" s="664">
        <v>4.0097799511002448</v>
      </c>
      <c r="M27" s="664">
        <v>410</v>
      </c>
      <c r="N27" s="664">
        <v>7</v>
      </c>
      <c r="O27" s="664">
        <v>2876</v>
      </c>
      <c r="P27" s="677">
        <v>7.0317848410757948</v>
      </c>
      <c r="Q27" s="665">
        <v>410.85714285714283</v>
      </c>
    </row>
    <row r="28" spans="1:17" ht="14.4" customHeight="1" x14ac:dyDescent="0.3">
      <c r="A28" s="660" t="s">
        <v>7318</v>
      </c>
      <c r="B28" s="661" t="s">
        <v>1371</v>
      </c>
      <c r="C28" s="661" t="s">
        <v>6161</v>
      </c>
      <c r="D28" s="661" t="s">
        <v>7337</v>
      </c>
      <c r="E28" s="661" t="s">
        <v>7338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3450</v>
      </c>
      <c r="P28" s="677"/>
      <c r="Q28" s="665">
        <v>3450</v>
      </c>
    </row>
    <row r="29" spans="1:17" ht="14.4" customHeight="1" x14ac:dyDescent="0.3">
      <c r="A29" s="660" t="s">
        <v>7318</v>
      </c>
      <c r="B29" s="661" t="s">
        <v>1371</v>
      </c>
      <c r="C29" s="661" t="s">
        <v>6161</v>
      </c>
      <c r="D29" s="661" t="s">
        <v>7339</v>
      </c>
      <c r="E29" s="661" t="s">
        <v>7340</v>
      </c>
      <c r="F29" s="664">
        <v>2</v>
      </c>
      <c r="G29" s="664">
        <v>972</v>
      </c>
      <c r="H29" s="664">
        <v>1</v>
      </c>
      <c r="I29" s="664">
        <v>486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7341</v>
      </c>
      <c r="B30" s="661" t="s">
        <v>7342</v>
      </c>
      <c r="C30" s="661" t="s">
        <v>6161</v>
      </c>
      <c r="D30" s="661" t="s">
        <v>7343</v>
      </c>
      <c r="E30" s="661" t="s">
        <v>7344</v>
      </c>
      <c r="F30" s="664">
        <v>2</v>
      </c>
      <c r="G30" s="664">
        <v>2472</v>
      </c>
      <c r="H30" s="664">
        <v>1</v>
      </c>
      <c r="I30" s="664">
        <v>1236</v>
      </c>
      <c r="J30" s="664"/>
      <c r="K30" s="664"/>
      <c r="L30" s="664"/>
      <c r="M30" s="664"/>
      <c r="N30" s="664">
        <v>1</v>
      </c>
      <c r="O30" s="664">
        <v>1261</v>
      </c>
      <c r="P30" s="677">
        <v>0.51011326860841422</v>
      </c>
      <c r="Q30" s="665">
        <v>1261</v>
      </c>
    </row>
    <row r="31" spans="1:17" ht="14.4" customHeight="1" x14ac:dyDescent="0.3">
      <c r="A31" s="660" t="s">
        <v>6277</v>
      </c>
      <c r="B31" s="661" t="s">
        <v>7345</v>
      </c>
      <c r="C31" s="661" t="s">
        <v>6161</v>
      </c>
      <c r="D31" s="661" t="s">
        <v>7346</v>
      </c>
      <c r="E31" s="661" t="s">
        <v>7347</v>
      </c>
      <c r="F31" s="664"/>
      <c r="G31" s="664"/>
      <c r="H31" s="664"/>
      <c r="I31" s="664"/>
      <c r="J31" s="664">
        <v>1</v>
      </c>
      <c r="K31" s="664">
        <v>46</v>
      </c>
      <c r="L31" s="664"/>
      <c r="M31" s="664">
        <v>46</v>
      </c>
      <c r="N31" s="664"/>
      <c r="O31" s="664"/>
      <c r="P31" s="677"/>
      <c r="Q31" s="665"/>
    </row>
    <row r="32" spans="1:17" ht="14.4" customHeight="1" x14ac:dyDescent="0.3">
      <c r="A32" s="660" t="s">
        <v>6277</v>
      </c>
      <c r="B32" s="661" t="s">
        <v>7342</v>
      </c>
      <c r="C32" s="661" t="s">
        <v>6161</v>
      </c>
      <c r="D32" s="661" t="s">
        <v>7348</v>
      </c>
      <c r="E32" s="661" t="s">
        <v>7349</v>
      </c>
      <c r="F32" s="664">
        <v>4</v>
      </c>
      <c r="G32" s="664">
        <v>92</v>
      </c>
      <c r="H32" s="664">
        <v>1</v>
      </c>
      <c r="I32" s="664">
        <v>23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6277</v>
      </c>
      <c r="B33" s="661" t="s">
        <v>7342</v>
      </c>
      <c r="C33" s="661" t="s">
        <v>6161</v>
      </c>
      <c r="D33" s="661" t="s">
        <v>7343</v>
      </c>
      <c r="E33" s="661" t="s">
        <v>7344</v>
      </c>
      <c r="F33" s="664">
        <v>2</v>
      </c>
      <c r="G33" s="664">
        <v>2472</v>
      </c>
      <c r="H33" s="664">
        <v>1</v>
      </c>
      <c r="I33" s="664">
        <v>1236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6277</v>
      </c>
      <c r="B34" s="661" t="s">
        <v>7342</v>
      </c>
      <c r="C34" s="661" t="s">
        <v>6161</v>
      </c>
      <c r="D34" s="661" t="s">
        <v>7350</v>
      </c>
      <c r="E34" s="661" t="s">
        <v>7351</v>
      </c>
      <c r="F34" s="664"/>
      <c r="G34" s="664"/>
      <c r="H34" s="664"/>
      <c r="I34" s="664"/>
      <c r="J34" s="664">
        <v>1</v>
      </c>
      <c r="K34" s="664">
        <v>9337</v>
      </c>
      <c r="L34" s="664"/>
      <c r="M34" s="664">
        <v>9337</v>
      </c>
      <c r="N34" s="664"/>
      <c r="O34" s="664"/>
      <c r="P34" s="677"/>
      <c r="Q34" s="665"/>
    </row>
    <row r="35" spans="1:17" ht="14.4" customHeight="1" x14ac:dyDescent="0.3">
      <c r="A35" s="660" t="s">
        <v>6277</v>
      </c>
      <c r="B35" s="661" t="s">
        <v>7342</v>
      </c>
      <c r="C35" s="661" t="s">
        <v>6161</v>
      </c>
      <c r="D35" s="661" t="s">
        <v>7352</v>
      </c>
      <c r="E35" s="661" t="s">
        <v>7353</v>
      </c>
      <c r="F35" s="664">
        <v>3</v>
      </c>
      <c r="G35" s="664">
        <v>1266</v>
      </c>
      <c r="H35" s="664">
        <v>1</v>
      </c>
      <c r="I35" s="664">
        <v>422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6277</v>
      </c>
      <c r="B36" s="661" t="s">
        <v>7342</v>
      </c>
      <c r="C36" s="661" t="s">
        <v>6161</v>
      </c>
      <c r="D36" s="661" t="s">
        <v>7354</v>
      </c>
      <c r="E36" s="661" t="s">
        <v>7355</v>
      </c>
      <c r="F36" s="664">
        <v>3</v>
      </c>
      <c r="G36" s="664">
        <v>3000</v>
      </c>
      <c r="H36" s="664">
        <v>1</v>
      </c>
      <c r="I36" s="664">
        <v>1000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6277</v>
      </c>
      <c r="B37" s="661" t="s">
        <v>7342</v>
      </c>
      <c r="C37" s="661" t="s">
        <v>6161</v>
      </c>
      <c r="D37" s="661" t="s">
        <v>7356</v>
      </c>
      <c r="E37" s="661" t="s">
        <v>7357</v>
      </c>
      <c r="F37" s="664">
        <v>1</v>
      </c>
      <c r="G37" s="664">
        <v>2221</v>
      </c>
      <c r="H37" s="664">
        <v>1</v>
      </c>
      <c r="I37" s="664">
        <v>2221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6277</v>
      </c>
      <c r="B38" s="661" t="s">
        <v>7358</v>
      </c>
      <c r="C38" s="661" t="s">
        <v>6161</v>
      </c>
      <c r="D38" s="661" t="s">
        <v>7359</v>
      </c>
      <c r="E38" s="661" t="s">
        <v>7360</v>
      </c>
      <c r="F38" s="664">
        <v>3</v>
      </c>
      <c r="G38" s="664">
        <v>1050</v>
      </c>
      <c r="H38" s="664">
        <v>1</v>
      </c>
      <c r="I38" s="664">
        <v>350</v>
      </c>
      <c r="J38" s="664">
        <v>14</v>
      </c>
      <c r="K38" s="664">
        <v>4900</v>
      </c>
      <c r="L38" s="664">
        <v>4.666666666666667</v>
      </c>
      <c r="M38" s="664">
        <v>350</v>
      </c>
      <c r="N38" s="664">
        <v>17</v>
      </c>
      <c r="O38" s="664">
        <v>5953</v>
      </c>
      <c r="P38" s="677">
        <v>5.6695238095238096</v>
      </c>
      <c r="Q38" s="665">
        <v>350.1764705882353</v>
      </c>
    </row>
    <row r="39" spans="1:17" ht="14.4" customHeight="1" x14ac:dyDescent="0.3">
      <c r="A39" s="660" t="s">
        <v>6277</v>
      </c>
      <c r="B39" s="661" t="s">
        <v>7358</v>
      </c>
      <c r="C39" s="661" t="s">
        <v>6161</v>
      </c>
      <c r="D39" s="661" t="s">
        <v>7361</v>
      </c>
      <c r="E39" s="661" t="s">
        <v>7362</v>
      </c>
      <c r="F39" s="664">
        <v>33</v>
      </c>
      <c r="G39" s="664">
        <v>2112</v>
      </c>
      <c r="H39" s="664">
        <v>1</v>
      </c>
      <c r="I39" s="664">
        <v>64</v>
      </c>
      <c r="J39" s="664">
        <v>40</v>
      </c>
      <c r="K39" s="664">
        <v>2600</v>
      </c>
      <c r="L39" s="664">
        <v>1.231060606060606</v>
      </c>
      <c r="M39" s="664">
        <v>65</v>
      </c>
      <c r="N39" s="664">
        <v>24</v>
      </c>
      <c r="O39" s="664">
        <v>1560</v>
      </c>
      <c r="P39" s="677">
        <v>0.73863636363636365</v>
      </c>
      <c r="Q39" s="665">
        <v>65</v>
      </c>
    </row>
    <row r="40" spans="1:17" ht="14.4" customHeight="1" x14ac:dyDescent="0.3">
      <c r="A40" s="660" t="s">
        <v>6277</v>
      </c>
      <c r="B40" s="661" t="s">
        <v>7358</v>
      </c>
      <c r="C40" s="661" t="s">
        <v>6161</v>
      </c>
      <c r="D40" s="661" t="s">
        <v>7363</v>
      </c>
      <c r="E40" s="661" t="s">
        <v>7364</v>
      </c>
      <c r="F40" s="664">
        <v>1</v>
      </c>
      <c r="G40" s="664">
        <v>589</v>
      </c>
      <c r="H40" s="664">
        <v>1</v>
      </c>
      <c r="I40" s="664">
        <v>589</v>
      </c>
      <c r="J40" s="664">
        <v>1</v>
      </c>
      <c r="K40" s="664">
        <v>590</v>
      </c>
      <c r="L40" s="664">
        <v>1.0016977928692699</v>
      </c>
      <c r="M40" s="664">
        <v>590</v>
      </c>
      <c r="N40" s="664"/>
      <c r="O40" s="664"/>
      <c r="P40" s="677"/>
      <c r="Q40" s="665"/>
    </row>
    <row r="41" spans="1:17" ht="14.4" customHeight="1" x14ac:dyDescent="0.3">
      <c r="A41" s="660" t="s">
        <v>6277</v>
      </c>
      <c r="B41" s="661" t="s">
        <v>7358</v>
      </c>
      <c r="C41" s="661" t="s">
        <v>6161</v>
      </c>
      <c r="D41" s="661" t="s">
        <v>7365</v>
      </c>
      <c r="E41" s="661" t="s">
        <v>7366</v>
      </c>
      <c r="F41" s="664">
        <v>1</v>
      </c>
      <c r="G41" s="664">
        <v>614</v>
      </c>
      <c r="H41" s="664">
        <v>1</v>
      </c>
      <c r="I41" s="664">
        <v>614</v>
      </c>
      <c r="J41" s="664">
        <v>1</v>
      </c>
      <c r="K41" s="664">
        <v>615</v>
      </c>
      <c r="L41" s="664">
        <v>1.001628664495114</v>
      </c>
      <c r="M41" s="664">
        <v>615</v>
      </c>
      <c r="N41" s="664"/>
      <c r="O41" s="664"/>
      <c r="P41" s="677"/>
      <c r="Q41" s="665"/>
    </row>
    <row r="42" spans="1:17" ht="14.4" customHeight="1" x14ac:dyDescent="0.3">
      <c r="A42" s="660" t="s">
        <v>6277</v>
      </c>
      <c r="B42" s="661" t="s">
        <v>7358</v>
      </c>
      <c r="C42" s="661" t="s">
        <v>6161</v>
      </c>
      <c r="D42" s="661" t="s">
        <v>7367</v>
      </c>
      <c r="E42" s="661" t="s">
        <v>7368</v>
      </c>
      <c r="F42" s="664">
        <v>1</v>
      </c>
      <c r="G42" s="664">
        <v>149</v>
      </c>
      <c r="H42" s="664">
        <v>1</v>
      </c>
      <c r="I42" s="664">
        <v>149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6277</v>
      </c>
      <c r="B43" s="661" t="s">
        <v>7358</v>
      </c>
      <c r="C43" s="661" t="s">
        <v>6161</v>
      </c>
      <c r="D43" s="661" t="s">
        <v>7369</v>
      </c>
      <c r="E43" s="661" t="s">
        <v>7370</v>
      </c>
      <c r="F43" s="664">
        <v>30</v>
      </c>
      <c r="G43" s="664">
        <v>690</v>
      </c>
      <c r="H43" s="664">
        <v>1</v>
      </c>
      <c r="I43" s="664">
        <v>23</v>
      </c>
      <c r="J43" s="664">
        <v>49</v>
      </c>
      <c r="K43" s="664">
        <v>1127</v>
      </c>
      <c r="L43" s="664">
        <v>1.6333333333333333</v>
      </c>
      <c r="M43" s="664">
        <v>23</v>
      </c>
      <c r="N43" s="664">
        <v>33</v>
      </c>
      <c r="O43" s="664">
        <v>781</v>
      </c>
      <c r="P43" s="677">
        <v>1.1318840579710145</v>
      </c>
      <c r="Q43" s="665">
        <v>23.666666666666668</v>
      </c>
    </row>
    <row r="44" spans="1:17" ht="14.4" customHeight="1" x14ac:dyDescent="0.3">
      <c r="A44" s="660" t="s">
        <v>6277</v>
      </c>
      <c r="B44" s="661" t="s">
        <v>7358</v>
      </c>
      <c r="C44" s="661" t="s">
        <v>6161</v>
      </c>
      <c r="D44" s="661" t="s">
        <v>7371</v>
      </c>
      <c r="E44" s="661" t="s">
        <v>7372</v>
      </c>
      <c r="F44" s="664">
        <v>30</v>
      </c>
      <c r="G44" s="664">
        <v>1620</v>
      </c>
      <c r="H44" s="664">
        <v>1</v>
      </c>
      <c r="I44" s="664">
        <v>54</v>
      </c>
      <c r="J44" s="664">
        <v>40</v>
      </c>
      <c r="K44" s="664">
        <v>2160</v>
      </c>
      <c r="L44" s="664">
        <v>1.3333333333333333</v>
      </c>
      <c r="M44" s="664">
        <v>54</v>
      </c>
      <c r="N44" s="664">
        <v>23</v>
      </c>
      <c r="O44" s="664">
        <v>1242</v>
      </c>
      <c r="P44" s="677">
        <v>0.76666666666666672</v>
      </c>
      <c r="Q44" s="665">
        <v>54</v>
      </c>
    </row>
    <row r="45" spans="1:17" ht="14.4" customHeight="1" x14ac:dyDescent="0.3">
      <c r="A45" s="660" t="s">
        <v>6277</v>
      </c>
      <c r="B45" s="661" t="s">
        <v>7358</v>
      </c>
      <c r="C45" s="661" t="s">
        <v>6161</v>
      </c>
      <c r="D45" s="661" t="s">
        <v>7373</v>
      </c>
      <c r="E45" s="661" t="s">
        <v>7374</v>
      </c>
      <c r="F45" s="664">
        <v>2101</v>
      </c>
      <c r="G45" s="664">
        <v>161777</v>
      </c>
      <c r="H45" s="664">
        <v>1</v>
      </c>
      <c r="I45" s="664">
        <v>77</v>
      </c>
      <c r="J45" s="664">
        <v>1786</v>
      </c>
      <c r="K45" s="664">
        <v>137522</v>
      </c>
      <c r="L45" s="664">
        <v>0.85007139457401237</v>
      </c>
      <c r="M45" s="664">
        <v>77</v>
      </c>
      <c r="N45" s="664">
        <v>2133</v>
      </c>
      <c r="O45" s="664">
        <v>164241</v>
      </c>
      <c r="P45" s="677">
        <v>1.0152308424559733</v>
      </c>
      <c r="Q45" s="665">
        <v>77</v>
      </c>
    </row>
    <row r="46" spans="1:17" ht="14.4" customHeight="1" x14ac:dyDescent="0.3">
      <c r="A46" s="660" t="s">
        <v>6277</v>
      </c>
      <c r="B46" s="661" t="s">
        <v>7358</v>
      </c>
      <c r="C46" s="661" t="s">
        <v>6161</v>
      </c>
      <c r="D46" s="661" t="s">
        <v>7375</v>
      </c>
      <c r="E46" s="661" t="s">
        <v>7376</v>
      </c>
      <c r="F46" s="664">
        <v>39</v>
      </c>
      <c r="G46" s="664">
        <v>858</v>
      </c>
      <c r="H46" s="664">
        <v>1</v>
      </c>
      <c r="I46" s="664">
        <v>22</v>
      </c>
      <c r="J46" s="664">
        <v>69</v>
      </c>
      <c r="K46" s="664">
        <v>1518</v>
      </c>
      <c r="L46" s="664">
        <v>1.7692307692307692</v>
      </c>
      <c r="M46" s="664">
        <v>22</v>
      </c>
      <c r="N46" s="664">
        <v>35</v>
      </c>
      <c r="O46" s="664">
        <v>794</v>
      </c>
      <c r="P46" s="677">
        <v>0.92540792540792538</v>
      </c>
      <c r="Q46" s="665">
        <v>22.685714285714287</v>
      </c>
    </row>
    <row r="47" spans="1:17" ht="14.4" customHeight="1" x14ac:dyDescent="0.3">
      <c r="A47" s="660" t="s">
        <v>6277</v>
      </c>
      <c r="B47" s="661" t="s">
        <v>7358</v>
      </c>
      <c r="C47" s="661" t="s">
        <v>6161</v>
      </c>
      <c r="D47" s="661" t="s">
        <v>7377</v>
      </c>
      <c r="E47" s="661" t="s">
        <v>7378</v>
      </c>
      <c r="F47" s="664"/>
      <c r="G47" s="664"/>
      <c r="H47" s="664"/>
      <c r="I47" s="664"/>
      <c r="J47" s="664">
        <v>2</v>
      </c>
      <c r="K47" s="664">
        <v>1254</v>
      </c>
      <c r="L47" s="664"/>
      <c r="M47" s="664">
        <v>627</v>
      </c>
      <c r="N47" s="664"/>
      <c r="O47" s="664"/>
      <c r="P47" s="677"/>
      <c r="Q47" s="665"/>
    </row>
    <row r="48" spans="1:17" ht="14.4" customHeight="1" x14ac:dyDescent="0.3">
      <c r="A48" s="660" t="s">
        <v>6277</v>
      </c>
      <c r="B48" s="661" t="s">
        <v>7358</v>
      </c>
      <c r="C48" s="661" t="s">
        <v>6161</v>
      </c>
      <c r="D48" s="661" t="s">
        <v>7379</v>
      </c>
      <c r="E48" s="661" t="s">
        <v>7380</v>
      </c>
      <c r="F48" s="664">
        <v>16</v>
      </c>
      <c r="G48" s="664">
        <v>3344</v>
      </c>
      <c r="H48" s="664">
        <v>1</v>
      </c>
      <c r="I48" s="664">
        <v>209</v>
      </c>
      <c r="J48" s="664">
        <v>12</v>
      </c>
      <c r="K48" s="664">
        <v>2508</v>
      </c>
      <c r="L48" s="664">
        <v>0.75</v>
      </c>
      <c r="M48" s="664">
        <v>209</v>
      </c>
      <c r="N48" s="664"/>
      <c r="O48" s="664"/>
      <c r="P48" s="677"/>
      <c r="Q48" s="665"/>
    </row>
    <row r="49" spans="1:17" ht="14.4" customHeight="1" x14ac:dyDescent="0.3">
      <c r="A49" s="660" t="s">
        <v>6277</v>
      </c>
      <c r="B49" s="661" t="s">
        <v>7358</v>
      </c>
      <c r="C49" s="661" t="s">
        <v>6161</v>
      </c>
      <c r="D49" s="661" t="s">
        <v>7381</v>
      </c>
      <c r="E49" s="661" t="s">
        <v>7382</v>
      </c>
      <c r="F49" s="664">
        <v>3</v>
      </c>
      <c r="G49" s="664">
        <v>198</v>
      </c>
      <c r="H49" s="664">
        <v>1</v>
      </c>
      <c r="I49" s="664">
        <v>66</v>
      </c>
      <c r="J49" s="664">
        <v>21</v>
      </c>
      <c r="K49" s="664">
        <v>1386</v>
      </c>
      <c r="L49" s="664">
        <v>7</v>
      </c>
      <c r="M49" s="664">
        <v>66</v>
      </c>
      <c r="N49" s="664">
        <v>11</v>
      </c>
      <c r="O49" s="664">
        <v>726</v>
      </c>
      <c r="P49" s="677">
        <v>3.6666666666666665</v>
      </c>
      <c r="Q49" s="665">
        <v>66</v>
      </c>
    </row>
    <row r="50" spans="1:17" ht="14.4" customHeight="1" x14ac:dyDescent="0.3">
      <c r="A50" s="660" t="s">
        <v>6277</v>
      </c>
      <c r="B50" s="661" t="s">
        <v>7358</v>
      </c>
      <c r="C50" s="661" t="s">
        <v>6161</v>
      </c>
      <c r="D50" s="661" t="s">
        <v>7383</v>
      </c>
      <c r="E50" s="661" t="s">
        <v>7384</v>
      </c>
      <c r="F50" s="664">
        <v>1</v>
      </c>
      <c r="G50" s="664">
        <v>293</v>
      </c>
      <c r="H50" s="664">
        <v>1</v>
      </c>
      <c r="I50" s="664">
        <v>293</v>
      </c>
      <c r="J50" s="664">
        <v>1</v>
      </c>
      <c r="K50" s="664">
        <v>294</v>
      </c>
      <c r="L50" s="664">
        <v>1.0034129692832765</v>
      </c>
      <c r="M50" s="664">
        <v>294</v>
      </c>
      <c r="N50" s="664">
        <v>1</v>
      </c>
      <c r="O50" s="664">
        <v>295</v>
      </c>
      <c r="P50" s="677">
        <v>1.006825938566553</v>
      </c>
      <c r="Q50" s="665">
        <v>295</v>
      </c>
    </row>
    <row r="51" spans="1:17" ht="14.4" customHeight="1" x14ac:dyDescent="0.3">
      <c r="A51" s="660" t="s">
        <v>6277</v>
      </c>
      <c r="B51" s="661" t="s">
        <v>7358</v>
      </c>
      <c r="C51" s="661" t="s">
        <v>6161</v>
      </c>
      <c r="D51" s="661" t="s">
        <v>7385</v>
      </c>
      <c r="E51" s="661" t="s">
        <v>7386</v>
      </c>
      <c r="F51" s="664"/>
      <c r="G51" s="664"/>
      <c r="H51" s="664"/>
      <c r="I51" s="664"/>
      <c r="J51" s="664">
        <v>20</v>
      </c>
      <c r="K51" s="664">
        <v>6960</v>
      </c>
      <c r="L51" s="664"/>
      <c r="M51" s="664">
        <v>348</v>
      </c>
      <c r="N51" s="664"/>
      <c r="O51" s="664"/>
      <c r="P51" s="677"/>
      <c r="Q51" s="665"/>
    </row>
    <row r="52" spans="1:17" ht="14.4" customHeight="1" x14ac:dyDescent="0.3">
      <c r="A52" s="660" t="s">
        <v>6277</v>
      </c>
      <c r="B52" s="661" t="s">
        <v>7358</v>
      </c>
      <c r="C52" s="661" t="s">
        <v>6161</v>
      </c>
      <c r="D52" s="661" t="s">
        <v>7387</v>
      </c>
      <c r="E52" s="661" t="s">
        <v>7388</v>
      </c>
      <c r="F52" s="664">
        <v>9</v>
      </c>
      <c r="G52" s="664">
        <v>207</v>
      </c>
      <c r="H52" s="664">
        <v>1</v>
      </c>
      <c r="I52" s="664">
        <v>23</v>
      </c>
      <c r="J52" s="664">
        <v>16</v>
      </c>
      <c r="K52" s="664">
        <v>384</v>
      </c>
      <c r="L52" s="664">
        <v>1.855072463768116</v>
      </c>
      <c r="M52" s="664">
        <v>24</v>
      </c>
      <c r="N52" s="664">
        <v>2</v>
      </c>
      <c r="O52" s="664">
        <v>48</v>
      </c>
      <c r="P52" s="677">
        <v>0.2318840579710145</v>
      </c>
      <c r="Q52" s="665">
        <v>24</v>
      </c>
    </row>
    <row r="53" spans="1:17" ht="14.4" customHeight="1" x14ac:dyDescent="0.3">
      <c r="A53" s="660" t="s">
        <v>6277</v>
      </c>
      <c r="B53" s="661" t="s">
        <v>7358</v>
      </c>
      <c r="C53" s="661" t="s">
        <v>6161</v>
      </c>
      <c r="D53" s="661" t="s">
        <v>7389</v>
      </c>
      <c r="E53" s="661" t="s">
        <v>7390</v>
      </c>
      <c r="F53" s="664">
        <v>1</v>
      </c>
      <c r="G53" s="664">
        <v>737</v>
      </c>
      <c r="H53" s="664">
        <v>1</v>
      </c>
      <c r="I53" s="664">
        <v>737</v>
      </c>
      <c r="J53" s="664">
        <v>1</v>
      </c>
      <c r="K53" s="664">
        <v>738</v>
      </c>
      <c r="L53" s="664">
        <v>1.0013568521031209</v>
      </c>
      <c r="M53" s="664">
        <v>738</v>
      </c>
      <c r="N53" s="664"/>
      <c r="O53" s="664"/>
      <c r="P53" s="677"/>
      <c r="Q53" s="665"/>
    </row>
    <row r="54" spans="1:17" ht="14.4" customHeight="1" x14ac:dyDescent="0.3">
      <c r="A54" s="660" t="s">
        <v>6277</v>
      </c>
      <c r="B54" s="661" t="s">
        <v>7358</v>
      </c>
      <c r="C54" s="661" t="s">
        <v>6161</v>
      </c>
      <c r="D54" s="661" t="s">
        <v>7391</v>
      </c>
      <c r="E54" s="661" t="s">
        <v>7392</v>
      </c>
      <c r="F54" s="664">
        <v>20</v>
      </c>
      <c r="G54" s="664">
        <v>3600</v>
      </c>
      <c r="H54" s="664">
        <v>1</v>
      </c>
      <c r="I54" s="664">
        <v>180</v>
      </c>
      <c r="J54" s="664">
        <v>24</v>
      </c>
      <c r="K54" s="664">
        <v>4320</v>
      </c>
      <c r="L54" s="664">
        <v>1.2</v>
      </c>
      <c r="M54" s="664">
        <v>180</v>
      </c>
      <c r="N54" s="664">
        <v>17</v>
      </c>
      <c r="O54" s="664">
        <v>3060</v>
      </c>
      <c r="P54" s="677">
        <v>0.85</v>
      </c>
      <c r="Q54" s="665">
        <v>180</v>
      </c>
    </row>
    <row r="55" spans="1:17" ht="14.4" customHeight="1" x14ac:dyDescent="0.3">
      <c r="A55" s="660" t="s">
        <v>6277</v>
      </c>
      <c r="B55" s="661" t="s">
        <v>7358</v>
      </c>
      <c r="C55" s="661" t="s">
        <v>6161</v>
      </c>
      <c r="D55" s="661" t="s">
        <v>7393</v>
      </c>
      <c r="E55" s="661" t="s">
        <v>7394</v>
      </c>
      <c r="F55" s="664">
        <v>3</v>
      </c>
      <c r="G55" s="664">
        <v>759</v>
      </c>
      <c r="H55" s="664">
        <v>1</v>
      </c>
      <c r="I55" s="664">
        <v>253</v>
      </c>
      <c r="J55" s="664">
        <v>22</v>
      </c>
      <c r="K55" s="664">
        <v>5566</v>
      </c>
      <c r="L55" s="664">
        <v>7.333333333333333</v>
      </c>
      <c r="M55" s="664">
        <v>253</v>
      </c>
      <c r="N55" s="664">
        <v>19</v>
      </c>
      <c r="O55" s="664">
        <v>4807</v>
      </c>
      <c r="P55" s="677">
        <v>6.333333333333333</v>
      </c>
      <c r="Q55" s="665">
        <v>253</v>
      </c>
    </row>
    <row r="56" spans="1:17" ht="14.4" customHeight="1" x14ac:dyDescent="0.3">
      <c r="A56" s="660" t="s">
        <v>6277</v>
      </c>
      <c r="B56" s="661" t="s">
        <v>7358</v>
      </c>
      <c r="C56" s="661" t="s">
        <v>6161</v>
      </c>
      <c r="D56" s="661" t="s">
        <v>7395</v>
      </c>
      <c r="E56" s="661" t="s">
        <v>7396</v>
      </c>
      <c r="F56" s="664">
        <v>1</v>
      </c>
      <c r="G56" s="664">
        <v>264</v>
      </c>
      <c r="H56" s="664">
        <v>1</v>
      </c>
      <c r="I56" s="664">
        <v>264</v>
      </c>
      <c r="J56" s="664">
        <v>1</v>
      </c>
      <c r="K56" s="664">
        <v>264</v>
      </c>
      <c r="L56" s="664">
        <v>1</v>
      </c>
      <c r="M56" s="664">
        <v>264</v>
      </c>
      <c r="N56" s="664"/>
      <c r="O56" s="664"/>
      <c r="P56" s="677"/>
      <c r="Q56" s="665"/>
    </row>
    <row r="57" spans="1:17" ht="14.4" customHeight="1" x14ac:dyDescent="0.3">
      <c r="A57" s="660" t="s">
        <v>6277</v>
      </c>
      <c r="B57" s="661" t="s">
        <v>7358</v>
      </c>
      <c r="C57" s="661" t="s">
        <v>6161</v>
      </c>
      <c r="D57" s="661" t="s">
        <v>7397</v>
      </c>
      <c r="E57" s="661" t="s">
        <v>7398</v>
      </c>
      <c r="F57" s="664">
        <v>2</v>
      </c>
      <c r="G57" s="664">
        <v>378</v>
      </c>
      <c r="H57" s="664">
        <v>1</v>
      </c>
      <c r="I57" s="664">
        <v>189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6277</v>
      </c>
      <c r="B58" s="661" t="s">
        <v>7358</v>
      </c>
      <c r="C58" s="661" t="s">
        <v>6161</v>
      </c>
      <c r="D58" s="661" t="s">
        <v>7399</v>
      </c>
      <c r="E58" s="661" t="s">
        <v>7400</v>
      </c>
      <c r="F58" s="664">
        <v>651</v>
      </c>
      <c r="G58" s="664">
        <v>140616</v>
      </c>
      <c r="H58" s="664">
        <v>1</v>
      </c>
      <c r="I58" s="664">
        <v>216</v>
      </c>
      <c r="J58" s="664">
        <v>557</v>
      </c>
      <c r="K58" s="664">
        <v>120312</v>
      </c>
      <c r="L58" s="664">
        <v>0.85560675883256532</v>
      </c>
      <c r="M58" s="664">
        <v>216</v>
      </c>
      <c r="N58" s="664">
        <v>657</v>
      </c>
      <c r="O58" s="664">
        <v>141912</v>
      </c>
      <c r="P58" s="677">
        <v>1.0092165898617511</v>
      </c>
      <c r="Q58" s="665">
        <v>216</v>
      </c>
    </row>
    <row r="59" spans="1:17" ht="14.4" customHeight="1" x14ac:dyDescent="0.3">
      <c r="A59" s="660" t="s">
        <v>6277</v>
      </c>
      <c r="B59" s="661" t="s">
        <v>7358</v>
      </c>
      <c r="C59" s="661" t="s">
        <v>6161</v>
      </c>
      <c r="D59" s="661" t="s">
        <v>7401</v>
      </c>
      <c r="E59" s="661" t="s">
        <v>7402</v>
      </c>
      <c r="F59" s="664"/>
      <c r="G59" s="664"/>
      <c r="H59" s="664"/>
      <c r="I59" s="664"/>
      <c r="J59" s="664">
        <v>4</v>
      </c>
      <c r="K59" s="664">
        <v>140</v>
      </c>
      <c r="L59" s="664"/>
      <c r="M59" s="664">
        <v>35</v>
      </c>
      <c r="N59" s="664"/>
      <c r="O59" s="664"/>
      <c r="P59" s="677"/>
      <c r="Q59" s="665"/>
    </row>
    <row r="60" spans="1:17" ht="14.4" customHeight="1" x14ac:dyDescent="0.3">
      <c r="A60" s="660" t="s">
        <v>6277</v>
      </c>
      <c r="B60" s="661" t="s">
        <v>7358</v>
      </c>
      <c r="C60" s="661" t="s">
        <v>6161</v>
      </c>
      <c r="D60" s="661" t="s">
        <v>7403</v>
      </c>
      <c r="E60" s="661" t="s">
        <v>7404</v>
      </c>
      <c r="F60" s="664">
        <v>1</v>
      </c>
      <c r="G60" s="664">
        <v>589</v>
      </c>
      <c r="H60" s="664">
        <v>1</v>
      </c>
      <c r="I60" s="664">
        <v>589</v>
      </c>
      <c r="J60" s="664">
        <v>1</v>
      </c>
      <c r="K60" s="664">
        <v>590</v>
      </c>
      <c r="L60" s="664">
        <v>1.0016977928692699</v>
      </c>
      <c r="M60" s="664">
        <v>590</v>
      </c>
      <c r="N60" s="664"/>
      <c r="O60" s="664"/>
      <c r="P60" s="677"/>
      <c r="Q60" s="665"/>
    </row>
    <row r="61" spans="1:17" ht="14.4" customHeight="1" x14ac:dyDescent="0.3">
      <c r="A61" s="660" t="s">
        <v>6277</v>
      </c>
      <c r="B61" s="661" t="s">
        <v>7358</v>
      </c>
      <c r="C61" s="661" t="s">
        <v>6161</v>
      </c>
      <c r="D61" s="661" t="s">
        <v>7405</v>
      </c>
      <c r="E61" s="661" t="s">
        <v>7406</v>
      </c>
      <c r="F61" s="664">
        <v>12</v>
      </c>
      <c r="G61" s="664">
        <v>600</v>
      </c>
      <c r="H61" s="664">
        <v>1</v>
      </c>
      <c r="I61" s="664">
        <v>50</v>
      </c>
      <c r="J61" s="664">
        <v>16</v>
      </c>
      <c r="K61" s="664">
        <v>800</v>
      </c>
      <c r="L61" s="664">
        <v>1.3333333333333333</v>
      </c>
      <c r="M61" s="664">
        <v>50</v>
      </c>
      <c r="N61" s="664">
        <v>5</v>
      </c>
      <c r="O61" s="664">
        <v>250</v>
      </c>
      <c r="P61" s="677">
        <v>0.41666666666666669</v>
      </c>
      <c r="Q61" s="665">
        <v>50</v>
      </c>
    </row>
    <row r="62" spans="1:17" ht="14.4" customHeight="1" x14ac:dyDescent="0.3">
      <c r="A62" s="660" t="s">
        <v>6277</v>
      </c>
      <c r="B62" s="661" t="s">
        <v>7358</v>
      </c>
      <c r="C62" s="661" t="s">
        <v>6161</v>
      </c>
      <c r="D62" s="661" t="s">
        <v>7407</v>
      </c>
      <c r="E62" s="661" t="s">
        <v>7408</v>
      </c>
      <c r="F62" s="664">
        <v>1</v>
      </c>
      <c r="G62" s="664">
        <v>544</v>
      </c>
      <c r="H62" s="664">
        <v>1</v>
      </c>
      <c r="I62" s="664">
        <v>544</v>
      </c>
      <c r="J62" s="664">
        <v>1</v>
      </c>
      <c r="K62" s="664">
        <v>545</v>
      </c>
      <c r="L62" s="664">
        <v>1.0018382352941178</v>
      </c>
      <c r="M62" s="664">
        <v>545</v>
      </c>
      <c r="N62" s="664"/>
      <c r="O62" s="664"/>
      <c r="P62" s="677"/>
      <c r="Q62" s="665"/>
    </row>
    <row r="63" spans="1:17" ht="14.4" customHeight="1" x14ac:dyDescent="0.3">
      <c r="A63" s="660" t="s">
        <v>6277</v>
      </c>
      <c r="B63" s="661" t="s">
        <v>7358</v>
      </c>
      <c r="C63" s="661" t="s">
        <v>6161</v>
      </c>
      <c r="D63" s="661" t="s">
        <v>7409</v>
      </c>
      <c r="E63" s="661" t="s">
        <v>7410</v>
      </c>
      <c r="F63" s="664"/>
      <c r="G63" s="664"/>
      <c r="H63" s="664"/>
      <c r="I63" s="664"/>
      <c r="J63" s="664">
        <v>1</v>
      </c>
      <c r="K63" s="664">
        <v>479</v>
      </c>
      <c r="L63" s="664"/>
      <c r="M63" s="664">
        <v>479</v>
      </c>
      <c r="N63" s="664"/>
      <c r="O63" s="664"/>
      <c r="P63" s="677"/>
      <c r="Q63" s="665"/>
    </row>
    <row r="64" spans="1:17" ht="14.4" customHeight="1" x14ac:dyDescent="0.3">
      <c r="A64" s="660" t="s">
        <v>6277</v>
      </c>
      <c r="B64" s="661" t="s">
        <v>7358</v>
      </c>
      <c r="C64" s="661" t="s">
        <v>6161</v>
      </c>
      <c r="D64" s="661" t="s">
        <v>7411</v>
      </c>
      <c r="E64" s="661" t="s">
        <v>7412</v>
      </c>
      <c r="F64" s="664">
        <v>1</v>
      </c>
      <c r="G64" s="664">
        <v>734</v>
      </c>
      <c r="H64" s="664">
        <v>1</v>
      </c>
      <c r="I64" s="664">
        <v>734</v>
      </c>
      <c r="J64" s="664">
        <v>1</v>
      </c>
      <c r="K64" s="664">
        <v>734</v>
      </c>
      <c r="L64" s="664">
        <v>1</v>
      </c>
      <c r="M64" s="664">
        <v>734</v>
      </c>
      <c r="N64" s="664"/>
      <c r="O64" s="664"/>
      <c r="P64" s="677"/>
      <c r="Q64" s="665"/>
    </row>
    <row r="65" spans="1:17" ht="14.4" customHeight="1" x14ac:dyDescent="0.3">
      <c r="A65" s="660" t="s">
        <v>6277</v>
      </c>
      <c r="B65" s="661" t="s">
        <v>7358</v>
      </c>
      <c r="C65" s="661" t="s">
        <v>6161</v>
      </c>
      <c r="D65" s="661" t="s">
        <v>7413</v>
      </c>
      <c r="E65" s="661" t="s">
        <v>7414</v>
      </c>
      <c r="F65" s="664">
        <v>1</v>
      </c>
      <c r="G65" s="664">
        <v>326</v>
      </c>
      <c r="H65" s="664">
        <v>1</v>
      </c>
      <c r="I65" s="664">
        <v>326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6277</v>
      </c>
      <c r="B66" s="661" t="s">
        <v>7358</v>
      </c>
      <c r="C66" s="661" t="s">
        <v>6161</v>
      </c>
      <c r="D66" s="661" t="s">
        <v>7415</v>
      </c>
      <c r="E66" s="661" t="s">
        <v>7416</v>
      </c>
      <c r="F66" s="664">
        <v>1</v>
      </c>
      <c r="G66" s="664">
        <v>344</v>
      </c>
      <c r="H66" s="664">
        <v>1</v>
      </c>
      <c r="I66" s="664">
        <v>344</v>
      </c>
      <c r="J66" s="664">
        <v>1</v>
      </c>
      <c r="K66" s="664">
        <v>344</v>
      </c>
      <c r="L66" s="664">
        <v>1</v>
      </c>
      <c r="M66" s="664">
        <v>344</v>
      </c>
      <c r="N66" s="664"/>
      <c r="O66" s="664"/>
      <c r="P66" s="677"/>
      <c r="Q66" s="665"/>
    </row>
    <row r="67" spans="1:17" ht="14.4" customHeight="1" x14ac:dyDescent="0.3">
      <c r="A67" s="660" t="s">
        <v>6277</v>
      </c>
      <c r="B67" s="661" t="s">
        <v>7358</v>
      </c>
      <c r="C67" s="661" t="s">
        <v>6161</v>
      </c>
      <c r="D67" s="661" t="s">
        <v>7417</v>
      </c>
      <c r="E67" s="661" t="s">
        <v>7418</v>
      </c>
      <c r="F67" s="664"/>
      <c r="G67" s="664"/>
      <c r="H67" s="664"/>
      <c r="I67" s="664"/>
      <c r="J67" s="664"/>
      <c r="K67" s="664"/>
      <c r="L67" s="664"/>
      <c r="M67" s="664"/>
      <c r="N67" s="664">
        <v>1</v>
      </c>
      <c r="O67" s="664">
        <v>386</v>
      </c>
      <c r="P67" s="677"/>
      <c r="Q67" s="665">
        <v>386</v>
      </c>
    </row>
    <row r="68" spans="1:17" ht="14.4" customHeight="1" x14ac:dyDescent="0.3">
      <c r="A68" s="660" t="s">
        <v>6277</v>
      </c>
      <c r="B68" s="661" t="s">
        <v>7358</v>
      </c>
      <c r="C68" s="661" t="s">
        <v>6161</v>
      </c>
      <c r="D68" s="661" t="s">
        <v>7419</v>
      </c>
      <c r="E68" s="661" t="s">
        <v>7420</v>
      </c>
      <c r="F68" s="664">
        <v>1</v>
      </c>
      <c r="G68" s="664">
        <v>914</v>
      </c>
      <c r="H68" s="664">
        <v>1</v>
      </c>
      <c r="I68" s="664">
        <v>914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6277</v>
      </c>
      <c r="B69" s="661" t="s">
        <v>7358</v>
      </c>
      <c r="C69" s="661" t="s">
        <v>6161</v>
      </c>
      <c r="D69" s="661" t="s">
        <v>7421</v>
      </c>
      <c r="E69" s="661" t="s">
        <v>7422</v>
      </c>
      <c r="F69" s="664">
        <v>1</v>
      </c>
      <c r="G69" s="664">
        <v>891</v>
      </c>
      <c r="H69" s="664">
        <v>1</v>
      </c>
      <c r="I69" s="664">
        <v>891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7423</v>
      </c>
      <c r="B70" s="661" t="s">
        <v>7424</v>
      </c>
      <c r="C70" s="661" t="s">
        <v>6161</v>
      </c>
      <c r="D70" s="661" t="s">
        <v>7425</v>
      </c>
      <c r="E70" s="661" t="s">
        <v>7426</v>
      </c>
      <c r="F70" s="664">
        <v>1578</v>
      </c>
      <c r="G70" s="664">
        <v>42606</v>
      </c>
      <c r="H70" s="664">
        <v>1</v>
      </c>
      <c r="I70" s="664">
        <v>27</v>
      </c>
      <c r="J70" s="664">
        <v>1358</v>
      </c>
      <c r="K70" s="664">
        <v>36666</v>
      </c>
      <c r="L70" s="664">
        <v>0.86058301647655255</v>
      </c>
      <c r="M70" s="664">
        <v>27</v>
      </c>
      <c r="N70" s="664">
        <v>1556</v>
      </c>
      <c r="O70" s="664">
        <v>42012</v>
      </c>
      <c r="P70" s="677">
        <v>0.98605830164765529</v>
      </c>
      <c r="Q70" s="665">
        <v>27</v>
      </c>
    </row>
    <row r="71" spans="1:17" ht="14.4" customHeight="1" x14ac:dyDescent="0.3">
      <c r="A71" s="660" t="s">
        <v>7423</v>
      </c>
      <c r="B71" s="661" t="s">
        <v>7424</v>
      </c>
      <c r="C71" s="661" t="s">
        <v>6161</v>
      </c>
      <c r="D71" s="661" t="s">
        <v>7427</v>
      </c>
      <c r="E71" s="661" t="s">
        <v>7428</v>
      </c>
      <c r="F71" s="664">
        <v>13</v>
      </c>
      <c r="G71" s="664">
        <v>702</v>
      </c>
      <c r="H71" s="664">
        <v>1</v>
      </c>
      <c r="I71" s="664">
        <v>54</v>
      </c>
      <c r="J71" s="664">
        <v>32</v>
      </c>
      <c r="K71" s="664">
        <v>1728</v>
      </c>
      <c r="L71" s="664">
        <v>2.4615384615384617</v>
      </c>
      <c r="M71" s="664">
        <v>54</v>
      </c>
      <c r="N71" s="664">
        <v>20</v>
      </c>
      <c r="O71" s="664">
        <v>1080</v>
      </c>
      <c r="P71" s="677">
        <v>1.5384615384615385</v>
      </c>
      <c r="Q71" s="665">
        <v>54</v>
      </c>
    </row>
    <row r="72" spans="1:17" ht="14.4" customHeight="1" x14ac:dyDescent="0.3">
      <c r="A72" s="660" t="s">
        <v>7423</v>
      </c>
      <c r="B72" s="661" t="s">
        <v>7424</v>
      </c>
      <c r="C72" s="661" t="s">
        <v>6161</v>
      </c>
      <c r="D72" s="661" t="s">
        <v>7429</v>
      </c>
      <c r="E72" s="661" t="s">
        <v>7430</v>
      </c>
      <c r="F72" s="664">
        <v>1500</v>
      </c>
      <c r="G72" s="664">
        <v>36000</v>
      </c>
      <c r="H72" s="664">
        <v>1</v>
      </c>
      <c r="I72" s="664">
        <v>24</v>
      </c>
      <c r="J72" s="664">
        <v>1325</v>
      </c>
      <c r="K72" s="664">
        <v>31800</v>
      </c>
      <c r="L72" s="664">
        <v>0.8833333333333333</v>
      </c>
      <c r="M72" s="664">
        <v>24</v>
      </c>
      <c r="N72" s="664">
        <v>1506</v>
      </c>
      <c r="O72" s="664">
        <v>36144</v>
      </c>
      <c r="P72" s="677">
        <v>1.004</v>
      </c>
      <c r="Q72" s="665">
        <v>24</v>
      </c>
    </row>
    <row r="73" spans="1:17" ht="14.4" customHeight="1" x14ac:dyDescent="0.3">
      <c r="A73" s="660" t="s">
        <v>7423</v>
      </c>
      <c r="B73" s="661" t="s">
        <v>7424</v>
      </c>
      <c r="C73" s="661" t="s">
        <v>6161</v>
      </c>
      <c r="D73" s="661" t="s">
        <v>7431</v>
      </c>
      <c r="E73" s="661" t="s">
        <v>7432</v>
      </c>
      <c r="F73" s="664">
        <v>3225</v>
      </c>
      <c r="G73" s="664">
        <v>87075</v>
      </c>
      <c r="H73" s="664">
        <v>1</v>
      </c>
      <c r="I73" s="664">
        <v>27</v>
      </c>
      <c r="J73" s="664">
        <v>2796</v>
      </c>
      <c r="K73" s="664">
        <v>75492</v>
      </c>
      <c r="L73" s="664">
        <v>0.86697674418604653</v>
      </c>
      <c r="M73" s="664">
        <v>27</v>
      </c>
      <c r="N73" s="664">
        <v>3076</v>
      </c>
      <c r="O73" s="664">
        <v>83052</v>
      </c>
      <c r="P73" s="677">
        <v>0.95379844961240312</v>
      </c>
      <c r="Q73" s="665">
        <v>27</v>
      </c>
    </row>
    <row r="74" spans="1:17" ht="14.4" customHeight="1" x14ac:dyDescent="0.3">
      <c r="A74" s="660" t="s">
        <v>7423</v>
      </c>
      <c r="B74" s="661" t="s">
        <v>7424</v>
      </c>
      <c r="C74" s="661" t="s">
        <v>6161</v>
      </c>
      <c r="D74" s="661" t="s">
        <v>6706</v>
      </c>
      <c r="E74" s="661" t="s">
        <v>6707</v>
      </c>
      <c r="F74" s="664">
        <v>6</v>
      </c>
      <c r="G74" s="664">
        <v>336</v>
      </c>
      <c r="H74" s="664">
        <v>1</v>
      </c>
      <c r="I74" s="664">
        <v>56</v>
      </c>
      <c r="J74" s="664">
        <v>21</v>
      </c>
      <c r="K74" s="664">
        <v>1176</v>
      </c>
      <c r="L74" s="664">
        <v>3.5</v>
      </c>
      <c r="M74" s="664">
        <v>56</v>
      </c>
      <c r="N74" s="664"/>
      <c r="O74" s="664"/>
      <c r="P74" s="677"/>
      <c r="Q74" s="665"/>
    </row>
    <row r="75" spans="1:17" ht="14.4" customHeight="1" x14ac:dyDescent="0.3">
      <c r="A75" s="660" t="s">
        <v>7423</v>
      </c>
      <c r="B75" s="661" t="s">
        <v>7424</v>
      </c>
      <c r="C75" s="661" t="s">
        <v>6161</v>
      </c>
      <c r="D75" s="661" t="s">
        <v>7433</v>
      </c>
      <c r="E75" s="661" t="s">
        <v>7434</v>
      </c>
      <c r="F75" s="664">
        <v>232</v>
      </c>
      <c r="G75" s="664">
        <v>6264</v>
      </c>
      <c r="H75" s="664">
        <v>1</v>
      </c>
      <c r="I75" s="664">
        <v>27</v>
      </c>
      <c r="J75" s="664">
        <v>170</v>
      </c>
      <c r="K75" s="664">
        <v>4590</v>
      </c>
      <c r="L75" s="664">
        <v>0.73275862068965514</v>
      </c>
      <c r="M75" s="664">
        <v>27</v>
      </c>
      <c r="N75" s="664">
        <v>233</v>
      </c>
      <c r="O75" s="664">
        <v>6291</v>
      </c>
      <c r="P75" s="677">
        <v>1.0043103448275863</v>
      </c>
      <c r="Q75" s="665">
        <v>27</v>
      </c>
    </row>
    <row r="76" spans="1:17" ht="14.4" customHeight="1" x14ac:dyDescent="0.3">
      <c r="A76" s="660" t="s">
        <v>7423</v>
      </c>
      <c r="B76" s="661" t="s">
        <v>7424</v>
      </c>
      <c r="C76" s="661" t="s">
        <v>6161</v>
      </c>
      <c r="D76" s="661" t="s">
        <v>7435</v>
      </c>
      <c r="E76" s="661" t="s">
        <v>7436</v>
      </c>
      <c r="F76" s="664">
        <v>754</v>
      </c>
      <c r="G76" s="664">
        <v>16588</v>
      </c>
      <c r="H76" s="664">
        <v>1</v>
      </c>
      <c r="I76" s="664">
        <v>22</v>
      </c>
      <c r="J76" s="664">
        <v>645</v>
      </c>
      <c r="K76" s="664">
        <v>14190</v>
      </c>
      <c r="L76" s="664">
        <v>0.85543766578249336</v>
      </c>
      <c r="M76" s="664">
        <v>22</v>
      </c>
      <c r="N76" s="664">
        <v>661</v>
      </c>
      <c r="O76" s="664">
        <v>14542</v>
      </c>
      <c r="P76" s="677">
        <v>0.87665782493368705</v>
      </c>
      <c r="Q76" s="665">
        <v>22</v>
      </c>
    </row>
    <row r="77" spans="1:17" ht="14.4" customHeight="1" x14ac:dyDescent="0.3">
      <c r="A77" s="660" t="s">
        <v>7423</v>
      </c>
      <c r="B77" s="661" t="s">
        <v>7424</v>
      </c>
      <c r="C77" s="661" t="s">
        <v>6161</v>
      </c>
      <c r="D77" s="661" t="s">
        <v>7437</v>
      </c>
      <c r="E77" s="661" t="s">
        <v>7438</v>
      </c>
      <c r="F77" s="664">
        <v>4</v>
      </c>
      <c r="G77" s="664">
        <v>272</v>
      </c>
      <c r="H77" s="664">
        <v>1</v>
      </c>
      <c r="I77" s="664">
        <v>68</v>
      </c>
      <c r="J77" s="664">
        <v>9</v>
      </c>
      <c r="K77" s="664">
        <v>612</v>
      </c>
      <c r="L77" s="664">
        <v>2.25</v>
      </c>
      <c r="M77" s="664">
        <v>68</v>
      </c>
      <c r="N77" s="664">
        <v>11</v>
      </c>
      <c r="O77" s="664">
        <v>748</v>
      </c>
      <c r="P77" s="677">
        <v>2.75</v>
      </c>
      <c r="Q77" s="665">
        <v>68</v>
      </c>
    </row>
    <row r="78" spans="1:17" ht="14.4" customHeight="1" x14ac:dyDescent="0.3">
      <c r="A78" s="660" t="s">
        <v>7423</v>
      </c>
      <c r="B78" s="661" t="s">
        <v>7424</v>
      </c>
      <c r="C78" s="661" t="s">
        <v>6161</v>
      </c>
      <c r="D78" s="661" t="s">
        <v>7439</v>
      </c>
      <c r="E78" s="661" t="s">
        <v>7440</v>
      </c>
      <c r="F78" s="664">
        <v>1969</v>
      </c>
      <c r="G78" s="664">
        <v>122078</v>
      </c>
      <c r="H78" s="664">
        <v>1</v>
      </c>
      <c r="I78" s="664">
        <v>62</v>
      </c>
      <c r="J78" s="664">
        <v>1590</v>
      </c>
      <c r="K78" s="664">
        <v>98580</v>
      </c>
      <c r="L78" s="664">
        <v>0.80751650584052814</v>
      </c>
      <c r="M78" s="664">
        <v>62</v>
      </c>
      <c r="N78" s="664">
        <v>1836</v>
      </c>
      <c r="O78" s="664">
        <v>113832</v>
      </c>
      <c r="P78" s="677">
        <v>0.93245302183849665</v>
      </c>
      <c r="Q78" s="665">
        <v>62</v>
      </c>
    </row>
    <row r="79" spans="1:17" ht="14.4" customHeight="1" x14ac:dyDescent="0.3">
      <c r="A79" s="660" t="s">
        <v>7423</v>
      </c>
      <c r="B79" s="661" t="s">
        <v>7424</v>
      </c>
      <c r="C79" s="661" t="s">
        <v>6161</v>
      </c>
      <c r="D79" s="661" t="s">
        <v>6708</v>
      </c>
      <c r="E79" s="661" t="s">
        <v>6709</v>
      </c>
      <c r="F79" s="664">
        <v>6</v>
      </c>
      <c r="G79" s="664">
        <v>366</v>
      </c>
      <c r="H79" s="664">
        <v>1</v>
      </c>
      <c r="I79" s="664">
        <v>61</v>
      </c>
      <c r="J79" s="664">
        <v>14</v>
      </c>
      <c r="K79" s="664">
        <v>854</v>
      </c>
      <c r="L79" s="664">
        <v>2.3333333333333335</v>
      </c>
      <c r="M79" s="664">
        <v>61</v>
      </c>
      <c r="N79" s="664">
        <v>5</v>
      </c>
      <c r="O79" s="664">
        <v>309</v>
      </c>
      <c r="P79" s="677">
        <v>0.84426229508196726</v>
      </c>
      <c r="Q79" s="665">
        <v>61.8</v>
      </c>
    </row>
    <row r="80" spans="1:17" ht="14.4" customHeight="1" x14ac:dyDescent="0.3">
      <c r="A80" s="660" t="s">
        <v>7423</v>
      </c>
      <c r="B80" s="661" t="s">
        <v>7424</v>
      </c>
      <c r="C80" s="661" t="s">
        <v>6161</v>
      </c>
      <c r="D80" s="661" t="s">
        <v>7441</v>
      </c>
      <c r="E80" s="661" t="s">
        <v>7442</v>
      </c>
      <c r="F80" s="664">
        <v>2</v>
      </c>
      <c r="G80" s="664">
        <v>788</v>
      </c>
      <c r="H80" s="664">
        <v>1</v>
      </c>
      <c r="I80" s="664">
        <v>394</v>
      </c>
      <c r="J80" s="664">
        <v>1</v>
      </c>
      <c r="K80" s="664">
        <v>394</v>
      </c>
      <c r="L80" s="664">
        <v>0.5</v>
      </c>
      <c r="M80" s="664">
        <v>394</v>
      </c>
      <c r="N80" s="664"/>
      <c r="O80" s="664"/>
      <c r="P80" s="677"/>
      <c r="Q80" s="665"/>
    </row>
    <row r="81" spans="1:17" ht="14.4" customHeight="1" x14ac:dyDescent="0.3">
      <c r="A81" s="660" t="s">
        <v>7423</v>
      </c>
      <c r="B81" s="661" t="s">
        <v>7424</v>
      </c>
      <c r="C81" s="661" t="s">
        <v>6161</v>
      </c>
      <c r="D81" s="661" t="s">
        <v>7443</v>
      </c>
      <c r="E81" s="661" t="s">
        <v>7444</v>
      </c>
      <c r="F81" s="664">
        <v>386</v>
      </c>
      <c r="G81" s="664">
        <v>380982</v>
      </c>
      <c r="H81" s="664">
        <v>1</v>
      </c>
      <c r="I81" s="664">
        <v>987</v>
      </c>
      <c r="J81" s="664">
        <v>277</v>
      </c>
      <c r="K81" s="664">
        <v>273399</v>
      </c>
      <c r="L81" s="664">
        <v>0.71761658031088082</v>
      </c>
      <c r="M81" s="664">
        <v>987</v>
      </c>
      <c r="N81" s="664">
        <v>314</v>
      </c>
      <c r="O81" s="664">
        <v>309918</v>
      </c>
      <c r="P81" s="677">
        <v>0.81347150259067358</v>
      </c>
      <c r="Q81" s="665">
        <v>987</v>
      </c>
    </row>
    <row r="82" spans="1:17" ht="14.4" customHeight="1" x14ac:dyDescent="0.3">
      <c r="A82" s="660" t="s">
        <v>7423</v>
      </c>
      <c r="B82" s="661" t="s">
        <v>7424</v>
      </c>
      <c r="C82" s="661" t="s">
        <v>6161</v>
      </c>
      <c r="D82" s="661" t="s">
        <v>7445</v>
      </c>
      <c r="E82" s="661" t="s">
        <v>7446</v>
      </c>
      <c r="F82" s="664"/>
      <c r="G82" s="664"/>
      <c r="H82" s="664"/>
      <c r="I82" s="664"/>
      <c r="J82" s="664">
        <v>3</v>
      </c>
      <c r="K82" s="664">
        <v>189</v>
      </c>
      <c r="L82" s="664"/>
      <c r="M82" s="664">
        <v>63</v>
      </c>
      <c r="N82" s="664">
        <v>1</v>
      </c>
      <c r="O82" s="664">
        <v>63</v>
      </c>
      <c r="P82" s="677"/>
      <c r="Q82" s="665">
        <v>63</v>
      </c>
    </row>
    <row r="83" spans="1:17" ht="14.4" customHeight="1" x14ac:dyDescent="0.3">
      <c r="A83" s="660" t="s">
        <v>7423</v>
      </c>
      <c r="B83" s="661" t="s">
        <v>7424</v>
      </c>
      <c r="C83" s="661" t="s">
        <v>6161</v>
      </c>
      <c r="D83" s="661" t="s">
        <v>7447</v>
      </c>
      <c r="E83" s="661" t="s">
        <v>7448</v>
      </c>
      <c r="F83" s="664">
        <v>15</v>
      </c>
      <c r="G83" s="664">
        <v>255</v>
      </c>
      <c r="H83" s="664">
        <v>1</v>
      </c>
      <c r="I83" s="664">
        <v>17</v>
      </c>
      <c r="J83" s="664">
        <v>24</v>
      </c>
      <c r="K83" s="664">
        <v>408</v>
      </c>
      <c r="L83" s="664">
        <v>1.6</v>
      </c>
      <c r="M83" s="664">
        <v>17</v>
      </c>
      <c r="N83" s="664"/>
      <c r="O83" s="664"/>
      <c r="P83" s="677"/>
      <c r="Q83" s="665"/>
    </row>
    <row r="84" spans="1:17" ht="14.4" customHeight="1" x14ac:dyDescent="0.3">
      <c r="A84" s="660" t="s">
        <v>7423</v>
      </c>
      <c r="B84" s="661" t="s">
        <v>7424</v>
      </c>
      <c r="C84" s="661" t="s">
        <v>6161</v>
      </c>
      <c r="D84" s="661" t="s">
        <v>7449</v>
      </c>
      <c r="E84" s="661" t="s">
        <v>7450</v>
      </c>
      <c r="F84" s="664">
        <v>1</v>
      </c>
      <c r="G84" s="664">
        <v>62</v>
      </c>
      <c r="H84" s="664">
        <v>1</v>
      </c>
      <c r="I84" s="664">
        <v>62</v>
      </c>
      <c r="J84" s="664">
        <v>1</v>
      </c>
      <c r="K84" s="664">
        <v>63</v>
      </c>
      <c r="L84" s="664">
        <v>1.0161290322580645</v>
      </c>
      <c r="M84" s="664">
        <v>63</v>
      </c>
      <c r="N84" s="664">
        <v>1</v>
      </c>
      <c r="O84" s="664">
        <v>64</v>
      </c>
      <c r="P84" s="677">
        <v>1.032258064516129</v>
      </c>
      <c r="Q84" s="665">
        <v>64</v>
      </c>
    </row>
    <row r="85" spans="1:17" ht="14.4" customHeight="1" x14ac:dyDescent="0.3">
      <c r="A85" s="660" t="s">
        <v>7423</v>
      </c>
      <c r="B85" s="661" t="s">
        <v>7424</v>
      </c>
      <c r="C85" s="661" t="s">
        <v>6161</v>
      </c>
      <c r="D85" s="661" t="s">
        <v>7451</v>
      </c>
      <c r="E85" s="661" t="s">
        <v>7452</v>
      </c>
      <c r="F85" s="664">
        <v>1</v>
      </c>
      <c r="G85" s="664">
        <v>475</v>
      </c>
      <c r="H85" s="664">
        <v>1</v>
      </c>
      <c r="I85" s="664">
        <v>475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7423</v>
      </c>
      <c r="B86" s="661" t="s">
        <v>7424</v>
      </c>
      <c r="C86" s="661" t="s">
        <v>6161</v>
      </c>
      <c r="D86" s="661" t="s">
        <v>7453</v>
      </c>
      <c r="E86" s="661" t="s">
        <v>7454</v>
      </c>
      <c r="F86" s="664">
        <v>4</v>
      </c>
      <c r="G86" s="664">
        <v>188</v>
      </c>
      <c r="H86" s="664">
        <v>1</v>
      </c>
      <c r="I86" s="664">
        <v>47</v>
      </c>
      <c r="J86" s="664">
        <v>3</v>
      </c>
      <c r="K86" s="664">
        <v>141</v>
      </c>
      <c r="L86" s="664">
        <v>0.75</v>
      </c>
      <c r="M86" s="664">
        <v>47</v>
      </c>
      <c r="N86" s="664"/>
      <c r="O86" s="664"/>
      <c r="P86" s="677"/>
      <c r="Q86" s="665"/>
    </row>
    <row r="87" spans="1:17" ht="14.4" customHeight="1" x14ac:dyDescent="0.3">
      <c r="A87" s="660" t="s">
        <v>7423</v>
      </c>
      <c r="B87" s="661" t="s">
        <v>7424</v>
      </c>
      <c r="C87" s="661" t="s">
        <v>6161</v>
      </c>
      <c r="D87" s="661" t="s">
        <v>7455</v>
      </c>
      <c r="E87" s="661" t="s">
        <v>7456</v>
      </c>
      <c r="F87" s="664">
        <v>623</v>
      </c>
      <c r="G87" s="664">
        <v>37380</v>
      </c>
      <c r="H87" s="664">
        <v>1</v>
      </c>
      <c r="I87" s="664">
        <v>60</v>
      </c>
      <c r="J87" s="664">
        <v>522</v>
      </c>
      <c r="K87" s="664">
        <v>31320</v>
      </c>
      <c r="L87" s="664">
        <v>0.8378812199036918</v>
      </c>
      <c r="M87" s="664">
        <v>60</v>
      </c>
      <c r="N87" s="664">
        <v>621</v>
      </c>
      <c r="O87" s="664">
        <v>37260</v>
      </c>
      <c r="P87" s="677">
        <v>0.9967897271268058</v>
      </c>
      <c r="Q87" s="665">
        <v>60</v>
      </c>
    </row>
    <row r="88" spans="1:17" ht="14.4" customHeight="1" x14ac:dyDescent="0.3">
      <c r="A88" s="660" t="s">
        <v>7423</v>
      </c>
      <c r="B88" s="661" t="s">
        <v>7424</v>
      </c>
      <c r="C88" s="661" t="s">
        <v>6161</v>
      </c>
      <c r="D88" s="661" t="s">
        <v>7457</v>
      </c>
      <c r="E88" s="661" t="s">
        <v>7458</v>
      </c>
      <c r="F88" s="664">
        <v>2</v>
      </c>
      <c r="G88" s="664">
        <v>38</v>
      </c>
      <c r="H88" s="664">
        <v>1</v>
      </c>
      <c r="I88" s="664">
        <v>19</v>
      </c>
      <c r="J88" s="664">
        <v>6</v>
      </c>
      <c r="K88" s="664">
        <v>114</v>
      </c>
      <c r="L88" s="664">
        <v>3</v>
      </c>
      <c r="M88" s="664">
        <v>19</v>
      </c>
      <c r="N88" s="664">
        <v>3</v>
      </c>
      <c r="O88" s="664">
        <v>57</v>
      </c>
      <c r="P88" s="677">
        <v>1.5</v>
      </c>
      <c r="Q88" s="665">
        <v>19</v>
      </c>
    </row>
    <row r="89" spans="1:17" ht="14.4" customHeight="1" x14ac:dyDescent="0.3">
      <c r="A89" s="660" t="s">
        <v>7423</v>
      </c>
      <c r="B89" s="661" t="s">
        <v>7424</v>
      </c>
      <c r="C89" s="661" t="s">
        <v>6161</v>
      </c>
      <c r="D89" s="661" t="s">
        <v>7459</v>
      </c>
      <c r="E89" s="661" t="s">
        <v>7460</v>
      </c>
      <c r="F89" s="664"/>
      <c r="G89" s="664"/>
      <c r="H89" s="664"/>
      <c r="I89" s="664"/>
      <c r="J89" s="664">
        <v>1</v>
      </c>
      <c r="K89" s="664">
        <v>312</v>
      </c>
      <c r="L89" s="664"/>
      <c r="M89" s="664">
        <v>312</v>
      </c>
      <c r="N89" s="664"/>
      <c r="O89" s="664"/>
      <c r="P89" s="677"/>
      <c r="Q89" s="665"/>
    </row>
    <row r="90" spans="1:17" ht="14.4" customHeight="1" x14ac:dyDescent="0.3">
      <c r="A90" s="660" t="s">
        <v>7423</v>
      </c>
      <c r="B90" s="661" t="s">
        <v>7424</v>
      </c>
      <c r="C90" s="661" t="s">
        <v>6161</v>
      </c>
      <c r="D90" s="661" t="s">
        <v>7461</v>
      </c>
      <c r="E90" s="661" t="s">
        <v>7462</v>
      </c>
      <c r="F90" s="664">
        <v>22</v>
      </c>
      <c r="G90" s="664">
        <v>18700</v>
      </c>
      <c r="H90" s="664">
        <v>1</v>
      </c>
      <c r="I90" s="664">
        <v>850</v>
      </c>
      <c r="J90" s="664">
        <v>13</v>
      </c>
      <c r="K90" s="664">
        <v>11063</v>
      </c>
      <c r="L90" s="664">
        <v>0.59160427807486626</v>
      </c>
      <c r="M90" s="664">
        <v>851</v>
      </c>
      <c r="N90" s="664">
        <v>15</v>
      </c>
      <c r="O90" s="664">
        <v>12777</v>
      </c>
      <c r="P90" s="677">
        <v>0.68326203208556147</v>
      </c>
      <c r="Q90" s="665">
        <v>851.8</v>
      </c>
    </row>
    <row r="91" spans="1:17" ht="14.4" customHeight="1" x14ac:dyDescent="0.3">
      <c r="A91" s="660" t="s">
        <v>7423</v>
      </c>
      <c r="B91" s="661" t="s">
        <v>7424</v>
      </c>
      <c r="C91" s="661" t="s">
        <v>6161</v>
      </c>
      <c r="D91" s="661" t="s">
        <v>7463</v>
      </c>
      <c r="E91" s="661" t="s">
        <v>7464</v>
      </c>
      <c r="F91" s="664">
        <v>1</v>
      </c>
      <c r="G91" s="664">
        <v>236</v>
      </c>
      <c r="H91" s="664">
        <v>1</v>
      </c>
      <c r="I91" s="664">
        <v>236</v>
      </c>
      <c r="J91" s="664"/>
      <c r="K91" s="664"/>
      <c r="L91" s="664"/>
      <c r="M91" s="664"/>
      <c r="N91" s="664">
        <v>3</v>
      </c>
      <c r="O91" s="664">
        <v>711</v>
      </c>
      <c r="P91" s="677">
        <v>3.0127118644067798</v>
      </c>
      <c r="Q91" s="665">
        <v>237</v>
      </c>
    </row>
    <row r="92" spans="1:17" ht="14.4" customHeight="1" x14ac:dyDescent="0.3">
      <c r="A92" s="660" t="s">
        <v>7423</v>
      </c>
      <c r="B92" s="661" t="s">
        <v>7424</v>
      </c>
      <c r="C92" s="661" t="s">
        <v>6161</v>
      </c>
      <c r="D92" s="661" t="s">
        <v>7465</v>
      </c>
      <c r="E92" s="661" t="s">
        <v>7466</v>
      </c>
      <c r="F92" s="664"/>
      <c r="G92" s="664"/>
      <c r="H92" s="664"/>
      <c r="I92" s="664"/>
      <c r="J92" s="664">
        <v>1</v>
      </c>
      <c r="K92" s="664">
        <v>349</v>
      </c>
      <c r="L92" s="664"/>
      <c r="M92" s="664">
        <v>349</v>
      </c>
      <c r="N92" s="664"/>
      <c r="O92" s="664"/>
      <c r="P92" s="677"/>
      <c r="Q92" s="665"/>
    </row>
    <row r="93" spans="1:17" ht="14.4" customHeight="1" x14ac:dyDescent="0.3">
      <c r="A93" s="660" t="s">
        <v>7423</v>
      </c>
      <c r="B93" s="661" t="s">
        <v>7424</v>
      </c>
      <c r="C93" s="661" t="s">
        <v>6161</v>
      </c>
      <c r="D93" s="661" t="s">
        <v>7467</v>
      </c>
      <c r="E93" s="661" t="s">
        <v>7468</v>
      </c>
      <c r="F93" s="664"/>
      <c r="G93" s="664"/>
      <c r="H93" s="664"/>
      <c r="I93" s="664"/>
      <c r="J93" s="664">
        <v>1</v>
      </c>
      <c r="K93" s="664">
        <v>1210</v>
      </c>
      <c r="L93" s="664"/>
      <c r="M93" s="664">
        <v>1210</v>
      </c>
      <c r="N93" s="664">
        <v>1</v>
      </c>
      <c r="O93" s="664">
        <v>1210</v>
      </c>
      <c r="P93" s="677"/>
      <c r="Q93" s="665">
        <v>1210</v>
      </c>
    </row>
    <row r="94" spans="1:17" ht="14.4" customHeight="1" x14ac:dyDescent="0.3">
      <c r="A94" s="660" t="s">
        <v>7423</v>
      </c>
      <c r="B94" s="661" t="s">
        <v>7424</v>
      </c>
      <c r="C94" s="661" t="s">
        <v>6161</v>
      </c>
      <c r="D94" s="661" t="s">
        <v>7469</v>
      </c>
      <c r="E94" s="661" t="s">
        <v>7470</v>
      </c>
      <c r="F94" s="664">
        <v>53</v>
      </c>
      <c r="G94" s="664">
        <v>41446</v>
      </c>
      <c r="H94" s="664">
        <v>1</v>
      </c>
      <c r="I94" s="664">
        <v>782</v>
      </c>
      <c r="J94" s="664">
        <v>42</v>
      </c>
      <c r="K94" s="664">
        <v>32886</v>
      </c>
      <c r="L94" s="664">
        <v>0.79346619697920184</v>
      </c>
      <c r="M94" s="664">
        <v>783</v>
      </c>
      <c r="N94" s="664">
        <v>23</v>
      </c>
      <c r="O94" s="664">
        <v>18037</v>
      </c>
      <c r="P94" s="677">
        <v>0.43519278096800657</v>
      </c>
      <c r="Q94" s="665">
        <v>784.21739130434787</v>
      </c>
    </row>
    <row r="95" spans="1:17" ht="14.4" customHeight="1" x14ac:dyDescent="0.3">
      <c r="A95" s="660" t="s">
        <v>7423</v>
      </c>
      <c r="B95" s="661" t="s">
        <v>7424</v>
      </c>
      <c r="C95" s="661" t="s">
        <v>6161</v>
      </c>
      <c r="D95" s="661" t="s">
        <v>7471</v>
      </c>
      <c r="E95" s="661" t="s">
        <v>7472</v>
      </c>
      <c r="F95" s="664"/>
      <c r="G95" s="664"/>
      <c r="H95" s="664"/>
      <c r="I95" s="664"/>
      <c r="J95" s="664">
        <v>5</v>
      </c>
      <c r="K95" s="664">
        <v>930</v>
      </c>
      <c r="L95" s="664"/>
      <c r="M95" s="664">
        <v>186</v>
      </c>
      <c r="N95" s="664"/>
      <c r="O95" s="664"/>
      <c r="P95" s="677"/>
      <c r="Q95" s="665"/>
    </row>
    <row r="96" spans="1:17" ht="14.4" customHeight="1" x14ac:dyDescent="0.3">
      <c r="A96" s="660" t="s">
        <v>7423</v>
      </c>
      <c r="B96" s="661" t="s">
        <v>7424</v>
      </c>
      <c r="C96" s="661" t="s">
        <v>6161</v>
      </c>
      <c r="D96" s="661" t="s">
        <v>7473</v>
      </c>
      <c r="E96" s="661" t="s">
        <v>7474</v>
      </c>
      <c r="F96" s="664">
        <v>1</v>
      </c>
      <c r="G96" s="664">
        <v>361</v>
      </c>
      <c r="H96" s="664">
        <v>1</v>
      </c>
      <c r="I96" s="664">
        <v>361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7423</v>
      </c>
      <c r="B97" s="661" t="s">
        <v>7424</v>
      </c>
      <c r="C97" s="661" t="s">
        <v>6161</v>
      </c>
      <c r="D97" s="661" t="s">
        <v>7475</v>
      </c>
      <c r="E97" s="661" t="s">
        <v>7476</v>
      </c>
      <c r="F97" s="664">
        <v>2</v>
      </c>
      <c r="G97" s="664">
        <v>452</v>
      </c>
      <c r="H97" s="664">
        <v>1</v>
      </c>
      <c r="I97" s="664">
        <v>226</v>
      </c>
      <c r="J97" s="664">
        <v>4</v>
      </c>
      <c r="K97" s="664">
        <v>908</v>
      </c>
      <c r="L97" s="664">
        <v>2.0088495575221237</v>
      </c>
      <c r="M97" s="664">
        <v>227</v>
      </c>
      <c r="N97" s="664">
        <v>2</v>
      </c>
      <c r="O97" s="664">
        <v>456</v>
      </c>
      <c r="P97" s="677">
        <v>1.0088495575221239</v>
      </c>
      <c r="Q97" s="665">
        <v>228</v>
      </c>
    </row>
    <row r="98" spans="1:17" ht="14.4" customHeight="1" x14ac:dyDescent="0.3">
      <c r="A98" s="660" t="s">
        <v>7423</v>
      </c>
      <c r="B98" s="661" t="s">
        <v>7424</v>
      </c>
      <c r="C98" s="661" t="s">
        <v>6161</v>
      </c>
      <c r="D98" s="661" t="s">
        <v>7477</v>
      </c>
      <c r="E98" s="661" t="s">
        <v>7478</v>
      </c>
      <c r="F98" s="664">
        <v>1</v>
      </c>
      <c r="G98" s="664">
        <v>559</v>
      </c>
      <c r="H98" s="664">
        <v>1</v>
      </c>
      <c r="I98" s="664">
        <v>559</v>
      </c>
      <c r="J98" s="664">
        <v>1</v>
      </c>
      <c r="K98" s="664">
        <v>560</v>
      </c>
      <c r="L98" s="664">
        <v>1.0017889087656529</v>
      </c>
      <c r="M98" s="664">
        <v>560</v>
      </c>
      <c r="N98" s="664"/>
      <c r="O98" s="664"/>
      <c r="P98" s="677"/>
      <c r="Q98" s="665"/>
    </row>
    <row r="99" spans="1:17" ht="14.4" customHeight="1" x14ac:dyDescent="0.3">
      <c r="A99" s="660" t="s">
        <v>7423</v>
      </c>
      <c r="B99" s="661" t="s">
        <v>7424</v>
      </c>
      <c r="C99" s="661" t="s">
        <v>6161</v>
      </c>
      <c r="D99" s="661" t="s">
        <v>7479</v>
      </c>
      <c r="E99" s="661" t="s">
        <v>7480</v>
      </c>
      <c r="F99" s="664"/>
      <c r="G99" s="664"/>
      <c r="H99" s="664"/>
      <c r="I99" s="664"/>
      <c r="J99" s="664">
        <v>2</v>
      </c>
      <c r="K99" s="664">
        <v>340</v>
      </c>
      <c r="L99" s="664"/>
      <c r="M99" s="664">
        <v>170</v>
      </c>
      <c r="N99" s="664"/>
      <c r="O99" s="664"/>
      <c r="P99" s="677"/>
      <c r="Q99" s="665"/>
    </row>
    <row r="100" spans="1:17" ht="14.4" customHeight="1" x14ac:dyDescent="0.3">
      <c r="A100" s="660" t="s">
        <v>7423</v>
      </c>
      <c r="B100" s="661" t="s">
        <v>7424</v>
      </c>
      <c r="C100" s="661" t="s">
        <v>6161</v>
      </c>
      <c r="D100" s="661" t="s">
        <v>7481</v>
      </c>
      <c r="E100" s="661" t="s">
        <v>7482</v>
      </c>
      <c r="F100" s="664"/>
      <c r="G100" s="664"/>
      <c r="H100" s="664"/>
      <c r="I100" s="664"/>
      <c r="J100" s="664">
        <v>1</v>
      </c>
      <c r="K100" s="664">
        <v>198</v>
      </c>
      <c r="L100" s="664"/>
      <c r="M100" s="664">
        <v>198</v>
      </c>
      <c r="N100" s="664"/>
      <c r="O100" s="664"/>
      <c r="P100" s="677"/>
      <c r="Q100" s="665"/>
    </row>
    <row r="101" spans="1:17" ht="14.4" customHeight="1" x14ac:dyDescent="0.3">
      <c r="A101" s="660" t="s">
        <v>7423</v>
      </c>
      <c r="B101" s="661" t="s">
        <v>7424</v>
      </c>
      <c r="C101" s="661" t="s">
        <v>6161</v>
      </c>
      <c r="D101" s="661" t="s">
        <v>7483</v>
      </c>
      <c r="E101" s="661" t="s">
        <v>7484</v>
      </c>
      <c r="F101" s="664">
        <v>6</v>
      </c>
      <c r="G101" s="664">
        <v>780</v>
      </c>
      <c r="H101" s="664">
        <v>1</v>
      </c>
      <c r="I101" s="664">
        <v>130</v>
      </c>
      <c r="J101" s="664">
        <v>1</v>
      </c>
      <c r="K101" s="664">
        <v>131</v>
      </c>
      <c r="L101" s="664">
        <v>0.16794871794871793</v>
      </c>
      <c r="M101" s="664">
        <v>131</v>
      </c>
      <c r="N101" s="664"/>
      <c r="O101" s="664"/>
      <c r="P101" s="677"/>
      <c r="Q101" s="665"/>
    </row>
    <row r="102" spans="1:17" ht="14.4" customHeight="1" x14ac:dyDescent="0.3">
      <c r="A102" s="660" t="s">
        <v>7423</v>
      </c>
      <c r="B102" s="661" t="s">
        <v>7424</v>
      </c>
      <c r="C102" s="661" t="s">
        <v>6161</v>
      </c>
      <c r="D102" s="661" t="s">
        <v>7485</v>
      </c>
      <c r="E102" s="661" t="s">
        <v>7486</v>
      </c>
      <c r="F102" s="664"/>
      <c r="G102" s="664"/>
      <c r="H102" s="664"/>
      <c r="I102" s="664"/>
      <c r="J102" s="664">
        <v>1</v>
      </c>
      <c r="K102" s="664">
        <v>412</v>
      </c>
      <c r="L102" s="664"/>
      <c r="M102" s="664">
        <v>412</v>
      </c>
      <c r="N102" s="664"/>
      <c r="O102" s="664"/>
      <c r="P102" s="677"/>
      <c r="Q102" s="665"/>
    </row>
    <row r="103" spans="1:17" ht="14.4" customHeight="1" x14ac:dyDescent="0.3">
      <c r="A103" s="660" t="s">
        <v>7423</v>
      </c>
      <c r="B103" s="661" t="s">
        <v>7424</v>
      </c>
      <c r="C103" s="661" t="s">
        <v>6161</v>
      </c>
      <c r="D103" s="661" t="s">
        <v>7487</v>
      </c>
      <c r="E103" s="661" t="s">
        <v>7488</v>
      </c>
      <c r="F103" s="664"/>
      <c r="G103" s="664"/>
      <c r="H103" s="664"/>
      <c r="I103" s="664"/>
      <c r="J103" s="664">
        <v>2</v>
      </c>
      <c r="K103" s="664">
        <v>788</v>
      </c>
      <c r="L103" s="664"/>
      <c r="M103" s="664">
        <v>394</v>
      </c>
      <c r="N103" s="664"/>
      <c r="O103" s="664"/>
      <c r="P103" s="677"/>
      <c r="Q103" s="665"/>
    </row>
    <row r="104" spans="1:17" ht="14.4" customHeight="1" x14ac:dyDescent="0.3">
      <c r="A104" s="660" t="s">
        <v>7423</v>
      </c>
      <c r="B104" s="661" t="s">
        <v>7424</v>
      </c>
      <c r="C104" s="661" t="s">
        <v>6161</v>
      </c>
      <c r="D104" s="661" t="s">
        <v>6806</v>
      </c>
      <c r="E104" s="661" t="s">
        <v>6807</v>
      </c>
      <c r="F104" s="664">
        <v>761</v>
      </c>
      <c r="G104" s="664">
        <v>22069</v>
      </c>
      <c r="H104" s="664">
        <v>1</v>
      </c>
      <c r="I104" s="664">
        <v>29</v>
      </c>
      <c r="J104" s="664">
        <v>656</v>
      </c>
      <c r="K104" s="664">
        <v>19024</v>
      </c>
      <c r="L104" s="664">
        <v>0.86202365308804207</v>
      </c>
      <c r="M104" s="664">
        <v>29</v>
      </c>
      <c r="N104" s="664">
        <v>660</v>
      </c>
      <c r="O104" s="664">
        <v>19635</v>
      </c>
      <c r="P104" s="677">
        <v>0.88970954732883234</v>
      </c>
      <c r="Q104" s="665">
        <v>29.75</v>
      </c>
    </row>
    <row r="105" spans="1:17" ht="14.4" customHeight="1" x14ac:dyDescent="0.3">
      <c r="A105" s="660" t="s">
        <v>7423</v>
      </c>
      <c r="B105" s="661" t="s">
        <v>7424</v>
      </c>
      <c r="C105" s="661" t="s">
        <v>6161</v>
      </c>
      <c r="D105" s="661" t="s">
        <v>7489</v>
      </c>
      <c r="E105" s="661" t="s">
        <v>7490</v>
      </c>
      <c r="F105" s="664">
        <v>623</v>
      </c>
      <c r="G105" s="664">
        <v>31150</v>
      </c>
      <c r="H105" s="664">
        <v>1</v>
      </c>
      <c r="I105" s="664">
        <v>50</v>
      </c>
      <c r="J105" s="664">
        <v>523</v>
      </c>
      <c r="K105" s="664">
        <v>26150</v>
      </c>
      <c r="L105" s="664">
        <v>0.8394863563402889</v>
      </c>
      <c r="M105" s="664">
        <v>50</v>
      </c>
      <c r="N105" s="664">
        <v>621</v>
      </c>
      <c r="O105" s="664">
        <v>31050</v>
      </c>
      <c r="P105" s="677">
        <v>0.9967897271268058</v>
      </c>
      <c r="Q105" s="665">
        <v>50</v>
      </c>
    </row>
    <row r="106" spans="1:17" ht="14.4" customHeight="1" x14ac:dyDescent="0.3">
      <c r="A106" s="660" t="s">
        <v>7423</v>
      </c>
      <c r="B106" s="661" t="s">
        <v>7424</v>
      </c>
      <c r="C106" s="661" t="s">
        <v>6161</v>
      </c>
      <c r="D106" s="661" t="s">
        <v>7491</v>
      </c>
      <c r="E106" s="661" t="s">
        <v>7492</v>
      </c>
      <c r="F106" s="664">
        <v>1603</v>
      </c>
      <c r="G106" s="664">
        <v>19236</v>
      </c>
      <c r="H106" s="664">
        <v>1</v>
      </c>
      <c r="I106" s="664">
        <v>12</v>
      </c>
      <c r="J106" s="664">
        <v>1179</v>
      </c>
      <c r="K106" s="664">
        <v>14148</v>
      </c>
      <c r="L106" s="664">
        <v>0.73549594510293204</v>
      </c>
      <c r="M106" s="664">
        <v>12</v>
      </c>
      <c r="N106" s="664">
        <v>1317</v>
      </c>
      <c r="O106" s="664">
        <v>15804</v>
      </c>
      <c r="P106" s="677">
        <v>0.82158452900810974</v>
      </c>
      <c r="Q106" s="665">
        <v>12</v>
      </c>
    </row>
    <row r="107" spans="1:17" ht="14.4" customHeight="1" x14ac:dyDescent="0.3">
      <c r="A107" s="660" t="s">
        <v>7423</v>
      </c>
      <c r="B107" s="661" t="s">
        <v>7424</v>
      </c>
      <c r="C107" s="661" t="s">
        <v>6161</v>
      </c>
      <c r="D107" s="661" t="s">
        <v>7493</v>
      </c>
      <c r="E107" s="661" t="s">
        <v>7494</v>
      </c>
      <c r="F107" s="664">
        <v>36</v>
      </c>
      <c r="G107" s="664">
        <v>6480</v>
      </c>
      <c r="H107" s="664">
        <v>1</v>
      </c>
      <c r="I107" s="664">
        <v>180</v>
      </c>
      <c r="J107" s="664">
        <v>26</v>
      </c>
      <c r="K107" s="664">
        <v>4706</v>
      </c>
      <c r="L107" s="664">
        <v>0.72623456790123453</v>
      </c>
      <c r="M107" s="664">
        <v>181</v>
      </c>
      <c r="N107" s="664">
        <v>18</v>
      </c>
      <c r="O107" s="664">
        <v>3272</v>
      </c>
      <c r="P107" s="677">
        <v>0.50493827160493832</v>
      </c>
      <c r="Q107" s="665">
        <v>181.77777777777777</v>
      </c>
    </row>
    <row r="108" spans="1:17" ht="14.4" customHeight="1" x14ac:dyDescent="0.3">
      <c r="A108" s="660" t="s">
        <v>7423</v>
      </c>
      <c r="B108" s="661" t="s">
        <v>7424</v>
      </c>
      <c r="C108" s="661" t="s">
        <v>6161</v>
      </c>
      <c r="D108" s="661" t="s">
        <v>6810</v>
      </c>
      <c r="E108" s="661" t="s">
        <v>6811</v>
      </c>
      <c r="F108" s="664">
        <v>6</v>
      </c>
      <c r="G108" s="664">
        <v>426</v>
      </c>
      <c r="H108" s="664">
        <v>1</v>
      </c>
      <c r="I108" s="664">
        <v>71</v>
      </c>
      <c r="J108" s="664">
        <v>21</v>
      </c>
      <c r="K108" s="664">
        <v>1491</v>
      </c>
      <c r="L108" s="664">
        <v>3.5</v>
      </c>
      <c r="M108" s="664">
        <v>71</v>
      </c>
      <c r="N108" s="664"/>
      <c r="O108" s="664"/>
      <c r="P108" s="677"/>
      <c r="Q108" s="665"/>
    </row>
    <row r="109" spans="1:17" ht="14.4" customHeight="1" x14ac:dyDescent="0.3">
      <c r="A109" s="660" t="s">
        <v>7423</v>
      </c>
      <c r="B109" s="661" t="s">
        <v>7424</v>
      </c>
      <c r="C109" s="661" t="s">
        <v>6161</v>
      </c>
      <c r="D109" s="661" t="s">
        <v>7495</v>
      </c>
      <c r="E109" s="661" t="s">
        <v>7496</v>
      </c>
      <c r="F109" s="664">
        <v>30</v>
      </c>
      <c r="G109" s="664">
        <v>5430</v>
      </c>
      <c r="H109" s="664">
        <v>1</v>
      </c>
      <c r="I109" s="664">
        <v>181</v>
      </c>
      <c r="J109" s="664">
        <v>16</v>
      </c>
      <c r="K109" s="664">
        <v>2912</v>
      </c>
      <c r="L109" s="664">
        <v>0.53627992633517496</v>
      </c>
      <c r="M109" s="664">
        <v>182</v>
      </c>
      <c r="N109" s="664">
        <v>17</v>
      </c>
      <c r="O109" s="664">
        <v>3108</v>
      </c>
      <c r="P109" s="677">
        <v>0.57237569060773485</v>
      </c>
      <c r="Q109" s="665">
        <v>182.8235294117647</v>
      </c>
    </row>
    <row r="110" spans="1:17" ht="14.4" customHeight="1" x14ac:dyDescent="0.3">
      <c r="A110" s="660" t="s">
        <v>7423</v>
      </c>
      <c r="B110" s="661" t="s">
        <v>7424</v>
      </c>
      <c r="C110" s="661" t="s">
        <v>6161</v>
      </c>
      <c r="D110" s="661" t="s">
        <v>7497</v>
      </c>
      <c r="E110" s="661" t="s">
        <v>7498</v>
      </c>
      <c r="F110" s="664">
        <v>4419</v>
      </c>
      <c r="G110" s="664">
        <v>649593</v>
      </c>
      <c r="H110" s="664">
        <v>1</v>
      </c>
      <c r="I110" s="664">
        <v>147</v>
      </c>
      <c r="J110" s="664">
        <v>3760</v>
      </c>
      <c r="K110" s="664">
        <v>552720</v>
      </c>
      <c r="L110" s="664">
        <v>0.85087123783661467</v>
      </c>
      <c r="M110" s="664">
        <v>147</v>
      </c>
      <c r="N110" s="664">
        <v>4192</v>
      </c>
      <c r="O110" s="664">
        <v>619286</v>
      </c>
      <c r="P110" s="677">
        <v>0.95334463271617764</v>
      </c>
      <c r="Q110" s="665">
        <v>147.7304389312977</v>
      </c>
    </row>
    <row r="111" spans="1:17" ht="14.4" customHeight="1" x14ac:dyDescent="0.3">
      <c r="A111" s="660" t="s">
        <v>7423</v>
      </c>
      <c r="B111" s="661" t="s">
        <v>7424</v>
      </c>
      <c r="C111" s="661" t="s">
        <v>6161</v>
      </c>
      <c r="D111" s="661" t="s">
        <v>6812</v>
      </c>
      <c r="E111" s="661" t="s">
        <v>6813</v>
      </c>
      <c r="F111" s="664">
        <v>764</v>
      </c>
      <c r="G111" s="664">
        <v>22156</v>
      </c>
      <c r="H111" s="664">
        <v>1</v>
      </c>
      <c r="I111" s="664">
        <v>29</v>
      </c>
      <c r="J111" s="664">
        <v>660</v>
      </c>
      <c r="K111" s="664">
        <v>19140</v>
      </c>
      <c r="L111" s="664">
        <v>0.86387434554973819</v>
      </c>
      <c r="M111" s="664">
        <v>29</v>
      </c>
      <c r="N111" s="664">
        <v>663</v>
      </c>
      <c r="O111" s="664">
        <v>19724</v>
      </c>
      <c r="P111" s="677">
        <v>0.89023289402419215</v>
      </c>
      <c r="Q111" s="665">
        <v>29.749622926093515</v>
      </c>
    </row>
    <row r="112" spans="1:17" ht="14.4" customHeight="1" x14ac:dyDescent="0.3">
      <c r="A112" s="660" t="s">
        <v>7423</v>
      </c>
      <c r="B112" s="661" t="s">
        <v>7424</v>
      </c>
      <c r="C112" s="661" t="s">
        <v>6161</v>
      </c>
      <c r="D112" s="661" t="s">
        <v>7499</v>
      </c>
      <c r="E112" s="661" t="s">
        <v>7500</v>
      </c>
      <c r="F112" s="664">
        <v>245</v>
      </c>
      <c r="G112" s="664">
        <v>7595</v>
      </c>
      <c r="H112" s="664">
        <v>1</v>
      </c>
      <c r="I112" s="664">
        <v>31</v>
      </c>
      <c r="J112" s="664">
        <v>191</v>
      </c>
      <c r="K112" s="664">
        <v>5921</v>
      </c>
      <c r="L112" s="664">
        <v>0.7795918367346939</v>
      </c>
      <c r="M112" s="664">
        <v>31</v>
      </c>
      <c r="N112" s="664">
        <v>256</v>
      </c>
      <c r="O112" s="664">
        <v>7936</v>
      </c>
      <c r="P112" s="677">
        <v>1.0448979591836736</v>
      </c>
      <c r="Q112" s="665">
        <v>31</v>
      </c>
    </row>
    <row r="113" spans="1:17" ht="14.4" customHeight="1" x14ac:dyDescent="0.3">
      <c r="A113" s="660" t="s">
        <v>7423</v>
      </c>
      <c r="B113" s="661" t="s">
        <v>7424</v>
      </c>
      <c r="C113" s="661" t="s">
        <v>6161</v>
      </c>
      <c r="D113" s="661" t="s">
        <v>7501</v>
      </c>
      <c r="E113" s="661" t="s">
        <v>7502</v>
      </c>
      <c r="F113" s="664">
        <v>1579</v>
      </c>
      <c r="G113" s="664">
        <v>42633</v>
      </c>
      <c r="H113" s="664">
        <v>1</v>
      </c>
      <c r="I113" s="664">
        <v>27</v>
      </c>
      <c r="J113" s="664">
        <v>1358</v>
      </c>
      <c r="K113" s="664">
        <v>36666</v>
      </c>
      <c r="L113" s="664">
        <v>0.86003799873337561</v>
      </c>
      <c r="M113" s="664">
        <v>27</v>
      </c>
      <c r="N113" s="664">
        <v>1553</v>
      </c>
      <c r="O113" s="664">
        <v>41931</v>
      </c>
      <c r="P113" s="677">
        <v>0.98353388220392657</v>
      </c>
      <c r="Q113" s="665">
        <v>27</v>
      </c>
    </row>
    <row r="114" spans="1:17" ht="14.4" customHeight="1" x14ac:dyDescent="0.3">
      <c r="A114" s="660" t="s">
        <v>7423</v>
      </c>
      <c r="B114" s="661" t="s">
        <v>7424</v>
      </c>
      <c r="C114" s="661" t="s">
        <v>6161</v>
      </c>
      <c r="D114" s="661" t="s">
        <v>7503</v>
      </c>
      <c r="E114" s="661" t="s">
        <v>7504</v>
      </c>
      <c r="F114" s="664">
        <v>2</v>
      </c>
      <c r="G114" s="664">
        <v>506</v>
      </c>
      <c r="H114" s="664">
        <v>1</v>
      </c>
      <c r="I114" s="664">
        <v>253</v>
      </c>
      <c r="J114" s="664">
        <v>1</v>
      </c>
      <c r="K114" s="664">
        <v>253</v>
      </c>
      <c r="L114" s="664">
        <v>0.5</v>
      </c>
      <c r="M114" s="664">
        <v>253</v>
      </c>
      <c r="N114" s="664"/>
      <c r="O114" s="664"/>
      <c r="P114" s="677"/>
      <c r="Q114" s="665"/>
    </row>
    <row r="115" spans="1:17" ht="14.4" customHeight="1" x14ac:dyDescent="0.3">
      <c r="A115" s="660" t="s">
        <v>7423</v>
      </c>
      <c r="B115" s="661" t="s">
        <v>7424</v>
      </c>
      <c r="C115" s="661" t="s">
        <v>6161</v>
      </c>
      <c r="D115" s="661" t="s">
        <v>7505</v>
      </c>
      <c r="E115" s="661" t="s">
        <v>7506</v>
      </c>
      <c r="F115" s="664"/>
      <c r="G115" s="664"/>
      <c r="H115" s="664"/>
      <c r="I115" s="664"/>
      <c r="J115" s="664">
        <v>1</v>
      </c>
      <c r="K115" s="664">
        <v>161</v>
      </c>
      <c r="L115" s="664"/>
      <c r="M115" s="664">
        <v>161</v>
      </c>
      <c r="N115" s="664"/>
      <c r="O115" s="664"/>
      <c r="P115" s="677"/>
      <c r="Q115" s="665"/>
    </row>
    <row r="116" spans="1:17" ht="14.4" customHeight="1" x14ac:dyDescent="0.3">
      <c r="A116" s="660" t="s">
        <v>7423</v>
      </c>
      <c r="B116" s="661" t="s">
        <v>7424</v>
      </c>
      <c r="C116" s="661" t="s">
        <v>6161</v>
      </c>
      <c r="D116" s="661" t="s">
        <v>7507</v>
      </c>
      <c r="E116" s="661" t="s">
        <v>7508</v>
      </c>
      <c r="F116" s="664">
        <v>5</v>
      </c>
      <c r="G116" s="664">
        <v>110</v>
      </c>
      <c r="H116" s="664">
        <v>1</v>
      </c>
      <c r="I116" s="664">
        <v>22</v>
      </c>
      <c r="J116" s="664">
        <v>2</v>
      </c>
      <c r="K116" s="664">
        <v>44</v>
      </c>
      <c r="L116" s="664">
        <v>0.4</v>
      </c>
      <c r="M116" s="664">
        <v>22</v>
      </c>
      <c r="N116" s="664">
        <v>1</v>
      </c>
      <c r="O116" s="664">
        <v>22</v>
      </c>
      <c r="P116" s="677">
        <v>0.2</v>
      </c>
      <c r="Q116" s="665">
        <v>22</v>
      </c>
    </row>
    <row r="117" spans="1:17" ht="14.4" customHeight="1" x14ac:dyDescent="0.3">
      <c r="A117" s="660" t="s">
        <v>7423</v>
      </c>
      <c r="B117" s="661" t="s">
        <v>7424</v>
      </c>
      <c r="C117" s="661" t="s">
        <v>6161</v>
      </c>
      <c r="D117" s="661" t="s">
        <v>7509</v>
      </c>
      <c r="E117" s="661" t="s">
        <v>7510</v>
      </c>
      <c r="F117" s="664"/>
      <c r="G117" s="664"/>
      <c r="H117" s="664"/>
      <c r="I117" s="664"/>
      <c r="J117" s="664">
        <v>1</v>
      </c>
      <c r="K117" s="664">
        <v>854</v>
      </c>
      <c r="L117" s="664"/>
      <c r="M117" s="664">
        <v>854</v>
      </c>
      <c r="N117" s="664"/>
      <c r="O117" s="664"/>
      <c r="P117" s="677"/>
      <c r="Q117" s="665"/>
    </row>
    <row r="118" spans="1:17" ht="14.4" customHeight="1" x14ac:dyDescent="0.3">
      <c r="A118" s="660" t="s">
        <v>7423</v>
      </c>
      <c r="B118" s="661" t="s">
        <v>7424</v>
      </c>
      <c r="C118" s="661" t="s">
        <v>6161</v>
      </c>
      <c r="D118" s="661" t="s">
        <v>7511</v>
      </c>
      <c r="E118" s="661" t="s">
        <v>7512</v>
      </c>
      <c r="F118" s="664">
        <v>3220</v>
      </c>
      <c r="G118" s="664">
        <v>80500</v>
      </c>
      <c r="H118" s="664">
        <v>1</v>
      </c>
      <c r="I118" s="664">
        <v>25</v>
      </c>
      <c r="J118" s="664">
        <v>2791</v>
      </c>
      <c r="K118" s="664">
        <v>69775</v>
      </c>
      <c r="L118" s="664">
        <v>0.8667701863354037</v>
      </c>
      <c r="M118" s="664">
        <v>25</v>
      </c>
      <c r="N118" s="664">
        <v>3075</v>
      </c>
      <c r="O118" s="664">
        <v>76875</v>
      </c>
      <c r="P118" s="677">
        <v>0.95496894409937894</v>
      </c>
      <c r="Q118" s="665">
        <v>25</v>
      </c>
    </row>
    <row r="119" spans="1:17" ht="14.4" customHeight="1" x14ac:dyDescent="0.3">
      <c r="A119" s="660" t="s">
        <v>7423</v>
      </c>
      <c r="B119" s="661" t="s">
        <v>7424</v>
      </c>
      <c r="C119" s="661" t="s">
        <v>6161</v>
      </c>
      <c r="D119" s="661" t="s">
        <v>7513</v>
      </c>
      <c r="E119" s="661" t="s">
        <v>7514</v>
      </c>
      <c r="F119" s="664">
        <v>9</v>
      </c>
      <c r="G119" s="664">
        <v>297</v>
      </c>
      <c r="H119" s="664">
        <v>1</v>
      </c>
      <c r="I119" s="664">
        <v>33</v>
      </c>
      <c r="J119" s="664">
        <v>5</v>
      </c>
      <c r="K119" s="664">
        <v>165</v>
      </c>
      <c r="L119" s="664">
        <v>0.55555555555555558</v>
      </c>
      <c r="M119" s="664">
        <v>33</v>
      </c>
      <c r="N119" s="664">
        <v>4</v>
      </c>
      <c r="O119" s="664">
        <v>132</v>
      </c>
      <c r="P119" s="677">
        <v>0.44444444444444442</v>
      </c>
      <c r="Q119" s="665">
        <v>33</v>
      </c>
    </row>
    <row r="120" spans="1:17" ht="14.4" customHeight="1" x14ac:dyDescent="0.3">
      <c r="A120" s="660" t="s">
        <v>7423</v>
      </c>
      <c r="B120" s="661" t="s">
        <v>7424</v>
      </c>
      <c r="C120" s="661" t="s">
        <v>6161</v>
      </c>
      <c r="D120" s="661" t="s">
        <v>7515</v>
      </c>
      <c r="E120" s="661" t="s">
        <v>7516</v>
      </c>
      <c r="F120" s="664">
        <v>15</v>
      </c>
      <c r="G120" s="664">
        <v>450</v>
      </c>
      <c r="H120" s="664">
        <v>1</v>
      </c>
      <c r="I120" s="664">
        <v>30</v>
      </c>
      <c r="J120" s="664">
        <v>12</v>
      </c>
      <c r="K120" s="664">
        <v>360</v>
      </c>
      <c r="L120" s="664">
        <v>0.8</v>
      </c>
      <c r="M120" s="664">
        <v>30</v>
      </c>
      <c r="N120" s="664">
        <v>5</v>
      </c>
      <c r="O120" s="664">
        <v>150</v>
      </c>
      <c r="P120" s="677">
        <v>0.33333333333333331</v>
      </c>
      <c r="Q120" s="665">
        <v>30</v>
      </c>
    </row>
    <row r="121" spans="1:17" ht="14.4" customHeight="1" x14ac:dyDescent="0.3">
      <c r="A121" s="660" t="s">
        <v>7423</v>
      </c>
      <c r="B121" s="661" t="s">
        <v>7424</v>
      </c>
      <c r="C121" s="661" t="s">
        <v>6161</v>
      </c>
      <c r="D121" s="661" t="s">
        <v>7517</v>
      </c>
      <c r="E121" s="661" t="s">
        <v>7518</v>
      </c>
      <c r="F121" s="664">
        <v>23</v>
      </c>
      <c r="G121" s="664">
        <v>4692</v>
      </c>
      <c r="H121" s="664">
        <v>1</v>
      </c>
      <c r="I121" s="664">
        <v>204</v>
      </c>
      <c r="J121" s="664">
        <v>3</v>
      </c>
      <c r="K121" s="664">
        <v>612</v>
      </c>
      <c r="L121" s="664">
        <v>0.13043478260869565</v>
      </c>
      <c r="M121" s="664">
        <v>204</v>
      </c>
      <c r="N121" s="664">
        <v>18</v>
      </c>
      <c r="O121" s="664">
        <v>3672</v>
      </c>
      <c r="P121" s="677">
        <v>0.78260869565217395</v>
      </c>
      <c r="Q121" s="665">
        <v>204</v>
      </c>
    </row>
    <row r="122" spans="1:17" ht="14.4" customHeight="1" x14ac:dyDescent="0.3">
      <c r="A122" s="660" t="s">
        <v>7423</v>
      </c>
      <c r="B122" s="661" t="s">
        <v>7424</v>
      </c>
      <c r="C122" s="661" t="s">
        <v>6161</v>
      </c>
      <c r="D122" s="661" t="s">
        <v>7519</v>
      </c>
      <c r="E122" s="661" t="s">
        <v>7520</v>
      </c>
      <c r="F122" s="664">
        <v>16</v>
      </c>
      <c r="G122" s="664">
        <v>416</v>
      </c>
      <c r="H122" s="664">
        <v>1</v>
      </c>
      <c r="I122" s="664">
        <v>26</v>
      </c>
      <c r="J122" s="664">
        <v>69</v>
      </c>
      <c r="K122" s="664">
        <v>1794</v>
      </c>
      <c r="L122" s="664">
        <v>4.3125</v>
      </c>
      <c r="M122" s="664">
        <v>26</v>
      </c>
      <c r="N122" s="664">
        <v>38</v>
      </c>
      <c r="O122" s="664">
        <v>988</v>
      </c>
      <c r="P122" s="677">
        <v>2.375</v>
      </c>
      <c r="Q122" s="665">
        <v>26</v>
      </c>
    </row>
    <row r="123" spans="1:17" ht="14.4" customHeight="1" x14ac:dyDescent="0.3">
      <c r="A123" s="660" t="s">
        <v>7423</v>
      </c>
      <c r="B123" s="661" t="s">
        <v>7424</v>
      </c>
      <c r="C123" s="661" t="s">
        <v>6161</v>
      </c>
      <c r="D123" s="661" t="s">
        <v>7521</v>
      </c>
      <c r="E123" s="661" t="s">
        <v>7522</v>
      </c>
      <c r="F123" s="664">
        <v>12</v>
      </c>
      <c r="G123" s="664">
        <v>1008</v>
      </c>
      <c r="H123" s="664">
        <v>1</v>
      </c>
      <c r="I123" s="664">
        <v>84</v>
      </c>
      <c r="J123" s="664">
        <v>24</v>
      </c>
      <c r="K123" s="664">
        <v>2016</v>
      </c>
      <c r="L123" s="664">
        <v>2</v>
      </c>
      <c r="M123" s="664">
        <v>84</v>
      </c>
      <c r="N123" s="664">
        <v>19</v>
      </c>
      <c r="O123" s="664">
        <v>1596</v>
      </c>
      <c r="P123" s="677">
        <v>1.5833333333333333</v>
      </c>
      <c r="Q123" s="665">
        <v>84</v>
      </c>
    </row>
    <row r="124" spans="1:17" ht="14.4" customHeight="1" x14ac:dyDescent="0.3">
      <c r="A124" s="660" t="s">
        <v>7423</v>
      </c>
      <c r="B124" s="661" t="s">
        <v>7424</v>
      </c>
      <c r="C124" s="661" t="s">
        <v>6161</v>
      </c>
      <c r="D124" s="661" t="s">
        <v>7523</v>
      </c>
      <c r="E124" s="661" t="s">
        <v>7524</v>
      </c>
      <c r="F124" s="664">
        <v>47</v>
      </c>
      <c r="G124" s="664">
        <v>8131</v>
      </c>
      <c r="H124" s="664">
        <v>1</v>
      </c>
      <c r="I124" s="664">
        <v>173</v>
      </c>
      <c r="J124" s="664">
        <v>32</v>
      </c>
      <c r="K124" s="664">
        <v>5568</v>
      </c>
      <c r="L124" s="664">
        <v>0.68478661911204031</v>
      </c>
      <c r="M124" s="664">
        <v>174</v>
      </c>
      <c r="N124" s="664">
        <v>27</v>
      </c>
      <c r="O124" s="664">
        <v>4719</v>
      </c>
      <c r="P124" s="677">
        <v>0.58037141802976266</v>
      </c>
      <c r="Q124" s="665">
        <v>174.77777777777777</v>
      </c>
    </row>
    <row r="125" spans="1:17" ht="14.4" customHeight="1" x14ac:dyDescent="0.3">
      <c r="A125" s="660" t="s">
        <v>7423</v>
      </c>
      <c r="B125" s="661" t="s">
        <v>7424</v>
      </c>
      <c r="C125" s="661" t="s">
        <v>6161</v>
      </c>
      <c r="D125" s="661" t="s">
        <v>7525</v>
      </c>
      <c r="E125" s="661" t="s">
        <v>7526</v>
      </c>
      <c r="F125" s="664">
        <v>1</v>
      </c>
      <c r="G125" s="664">
        <v>250</v>
      </c>
      <c r="H125" s="664">
        <v>1</v>
      </c>
      <c r="I125" s="664">
        <v>250</v>
      </c>
      <c r="J125" s="664">
        <v>4</v>
      </c>
      <c r="K125" s="664">
        <v>1000</v>
      </c>
      <c r="L125" s="664">
        <v>4</v>
      </c>
      <c r="M125" s="664">
        <v>250</v>
      </c>
      <c r="N125" s="664">
        <v>1</v>
      </c>
      <c r="O125" s="664">
        <v>250</v>
      </c>
      <c r="P125" s="677">
        <v>1</v>
      </c>
      <c r="Q125" s="665">
        <v>250</v>
      </c>
    </row>
    <row r="126" spans="1:17" ht="14.4" customHeight="1" x14ac:dyDescent="0.3">
      <c r="A126" s="660" t="s">
        <v>7423</v>
      </c>
      <c r="B126" s="661" t="s">
        <v>7424</v>
      </c>
      <c r="C126" s="661" t="s">
        <v>6161</v>
      </c>
      <c r="D126" s="661" t="s">
        <v>7527</v>
      </c>
      <c r="E126" s="661" t="s">
        <v>7528</v>
      </c>
      <c r="F126" s="664">
        <v>863</v>
      </c>
      <c r="G126" s="664">
        <v>12945</v>
      </c>
      <c r="H126" s="664">
        <v>1</v>
      </c>
      <c r="I126" s="664">
        <v>15</v>
      </c>
      <c r="J126" s="664">
        <v>642</v>
      </c>
      <c r="K126" s="664">
        <v>9630</v>
      </c>
      <c r="L126" s="664">
        <v>0.74391657010428736</v>
      </c>
      <c r="M126" s="664">
        <v>15</v>
      </c>
      <c r="N126" s="664">
        <v>807</v>
      </c>
      <c r="O126" s="664">
        <v>12105</v>
      </c>
      <c r="P126" s="677">
        <v>0.93511008111239857</v>
      </c>
      <c r="Q126" s="665">
        <v>15</v>
      </c>
    </row>
    <row r="127" spans="1:17" ht="14.4" customHeight="1" x14ac:dyDescent="0.3">
      <c r="A127" s="660" t="s">
        <v>7423</v>
      </c>
      <c r="B127" s="661" t="s">
        <v>7424</v>
      </c>
      <c r="C127" s="661" t="s">
        <v>6161</v>
      </c>
      <c r="D127" s="661" t="s">
        <v>7529</v>
      </c>
      <c r="E127" s="661" t="s">
        <v>7530</v>
      </c>
      <c r="F127" s="664">
        <v>1211</v>
      </c>
      <c r="G127" s="664">
        <v>27853</v>
      </c>
      <c r="H127" s="664">
        <v>1</v>
      </c>
      <c r="I127" s="664">
        <v>23</v>
      </c>
      <c r="J127" s="664">
        <v>895</v>
      </c>
      <c r="K127" s="664">
        <v>20585</v>
      </c>
      <c r="L127" s="664">
        <v>0.73905862923203969</v>
      </c>
      <c r="M127" s="664">
        <v>23</v>
      </c>
      <c r="N127" s="664">
        <v>1006</v>
      </c>
      <c r="O127" s="664">
        <v>23138</v>
      </c>
      <c r="P127" s="677">
        <v>0.83071841453344342</v>
      </c>
      <c r="Q127" s="665">
        <v>23</v>
      </c>
    </row>
    <row r="128" spans="1:17" ht="14.4" customHeight="1" x14ac:dyDescent="0.3">
      <c r="A128" s="660" t="s">
        <v>7423</v>
      </c>
      <c r="B128" s="661" t="s">
        <v>7424</v>
      </c>
      <c r="C128" s="661" t="s">
        <v>6161</v>
      </c>
      <c r="D128" s="661" t="s">
        <v>7531</v>
      </c>
      <c r="E128" s="661" t="s">
        <v>7532</v>
      </c>
      <c r="F128" s="664">
        <v>1</v>
      </c>
      <c r="G128" s="664">
        <v>249</v>
      </c>
      <c r="H128" s="664">
        <v>1</v>
      </c>
      <c r="I128" s="664">
        <v>249</v>
      </c>
      <c r="J128" s="664">
        <v>3</v>
      </c>
      <c r="K128" s="664">
        <v>747</v>
      </c>
      <c r="L128" s="664">
        <v>3</v>
      </c>
      <c r="M128" s="664">
        <v>249</v>
      </c>
      <c r="N128" s="664">
        <v>1</v>
      </c>
      <c r="O128" s="664">
        <v>249</v>
      </c>
      <c r="P128" s="677">
        <v>1</v>
      </c>
      <c r="Q128" s="665">
        <v>249</v>
      </c>
    </row>
    <row r="129" spans="1:17" ht="14.4" customHeight="1" x14ac:dyDescent="0.3">
      <c r="A129" s="660" t="s">
        <v>7423</v>
      </c>
      <c r="B129" s="661" t="s">
        <v>7424</v>
      </c>
      <c r="C129" s="661" t="s">
        <v>6161</v>
      </c>
      <c r="D129" s="661" t="s">
        <v>7533</v>
      </c>
      <c r="E129" s="661" t="s">
        <v>7534</v>
      </c>
      <c r="F129" s="664">
        <v>5</v>
      </c>
      <c r="G129" s="664">
        <v>185</v>
      </c>
      <c r="H129" s="664">
        <v>1</v>
      </c>
      <c r="I129" s="664">
        <v>37</v>
      </c>
      <c r="J129" s="664">
        <v>6</v>
      </c>
      <c r="K129" s="664">
        <v>222</v>
      </c>
      <c r="L129" s="664">
        <v>1.2</v>
      </c>
      <c r="M129" s="664">
        <v>37</v>
      </c>
      <c r="N129" s="664">
        <v>4</v>
      </c>
      <c r="O129" s="664">
        <v>148</v>
      </c>
      <c r="P129" s="677">
        <v>0.8</v>
      </c>
      <c r="Q129" s="665">
        <v>37</v>
      </c>
    </row>
    <row r="130" spans="1:17" ht="14.4" customHeight="1" x14ac:dyDescent="0.3">
      <c r="A130" s="660" t="s">
        <v>7423</v>
      </c>
      <c r="B130" s="661" t="s">
        <v>7424</v>
      </c>
      <c r="C130" s="661" t="s">
        <v>6161</v>
      </c>
      <c r="D130" s="661" t="s">
        <v>6818</v>
      </c>
      <c r="E130" s="661" t="s">
        <v>6819</v>
      </c>
      <c r="F130" s="664">
        <v>284</v>
      </c>
      <c r="G130" s="664">
        <v>6532</v>
      </c>
      <c r="H130" s="664">
        <v>1</v>
      </c>
      <c r="I130" s="664">
        <v>23</v>
      </c>
      <c r="J130" s="664">
        <v>379</v>
      </c>
      <c r="K130" s="664">
        <v>8717</v>
      </c>
      <c r="L130" s="664">
        <v>1.3345070422535212</v>
      </c>
      <c r="M130" s="664">
        <v>23</v>
      </c>
      <c r="N130" s="664">
        <v>533</v>
      </c>
      <c r="O130" s="664">
        <v>12259</v>
      </c>
      <c r="P130" s="677">
        <v>1.8767605633802817</v>
      </c>
      <c r="Q130" s="665">
        <v>23</v>
      </c>
    </row>
    <row r="131" spans="1:17" ht="14.4" customHeight="1" x14ac:dyDescent="0.3">
      <c r="A131" s="660" t="s">
        <v>7423</v>
      </c>
      <c r="B131" s="661" t="s">
        <v>7424</v>
      </c>
      <c r="C131" s="661" t="s">
        <v>6161</v>
      </c>
      <c r="D131" s="661" t="s">
        <v>7535</v>
      </c>
      <c r="E131" s="661" t="s">
        <v>7536</v>
      </c>
      <c r="F131" s="664">
        <v>2</v>
      </c>
      <c r="G131" s="664">
        <v>662</v>
      </c>
      <c r="H131" s="664">
        <v>1</v>
      </c>
      <c r="I131" s="664">
        <v>331</v>
      </c>
      <c r="J131" s="664">
        <v>1</v>
      </c>
      <c r="K131" s="664">
        <v>331</v>
      </c>
      <c r="L131" s="664">
        <v>0.5</v>
      </c>
      <c r="M131" s="664">
        <v>331</v>
      </c>
      <c r="N131" s="664"/>
      <c r="O131" s="664"/>
      <c r="P131" s="677"/>
      <c r="Q131" s="665"/>
    </row>
    <row r="132" spans="1:17" ht="14.4" customHeight="1" x14ac:dyDescent="0.3">
      <c r="A132" s="660" t="s">
        <v>7423</v>
      </c>
      <c r="B132" s="661" t="s">
        <v>7424</v>
      </c>
      <c r="C132" s="661" t="s">
        <v>6161</v>
      </c>
      <c r="D132" s="661" t="s">
        <v>7537</v>
      </c>
      <c r="E132" s="661" t="s">
        <v>7538</v>
      </c>
      <c r="F132" s="664">
        <v>1</v>
      </c>
      <c r="G132" s="664">
        <v>277</v>
      </c>
      <c r="H132" s="664">
        <v>1</v>
      </c>
      <c r="I132" s="664">
        <v>277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7423</v>
      </c>
      <c r="B133" s="661" t="s">
        <v>7424</v>
      </c>
      <c r="C133" s="661" t="s">
        <v>6161</v>
      </c>
      <c r="D133" s="661" t="s">
        <v>7539</v>
      </c>
      <c r="E133" s="661" t="s">
        <v>7540</v>
      </c>
      <c r="F133" s="664">
        <v>762</v>
      </c>
      <c r="G133" s="664">
        <v>22098</v>
      </c>
      <c r="H133" s="664">
        <v>1</v>
      </c>
      <c r="I133" s="664">
        <v>29</v>
      </c>
      <c r="J133" s="664">
        <v>632</v>
      </c>
      <c r="K133" s="664">
        <v>18328</v>
      </c>
      <c r="L133" s="664">
        <v>0.82939632545931763</v>
      </c>
      <c r="M133" s="664">
        <v>29</v>
      </c>
      <c r="N133" s="664">
        <v>635</v>
      </c>
      <c r="O133" s="664">
        <v>18415</v>
      </c>
      <c r="P133" s="677">
        <v>0.83333333333333337</v>
      </c>
      <c r="Q133" s="665">
        <v>29</v>
      </c>
    </row>
    <row r="134" spans="1:17" ht="14.4" customHeight="1" x14ac:dyDescent="0.3">
      <c r="A134" s="660" t="s">
        <v>7423</v>
      </c>
      <c r="B134" s="661" t="s">
        <v>7424</v>
      </c>
      <c r="C134" s="661" t="s">
        <v>6161</v>
      </c>
      <c r="D134" s="661" t="s">
        <v>7541</v>
      </c>
      <c r="E134" s="661" t="s">
        <v>7542</v>
      </c>
      <c r="F134" s="664">
        <v>2</v>
      </c>
      <c r="G134" s="664">
        <v>352</v>
      </c>
      <c r="H134" s="664">
        <v>1</v>
      </c>
      <c r="I134" s="664">
        <v>176</v>
      </c>
      <c r="J134" s="664"/>
      <c r="K134" s="664"/>
      <c r="L134" s="664"/>
      <c r="M134" s="664"/>
      <c r="N134" s="664">
        <v>1</v>
      </c>
      <c r="O134" s="664">
        <v>177</v>
      </c>
      <c r="P134" s="677">
        <v>0.50284090909090906</v>
      </c>
      <c r="Q134" s="665">
        <v>177</v>
      </c>
    </row>
    <row r="135" spans="1:17" ht="14.4" customHeight="1" x14ac:dyDescent="0.3">
      <c r="A135" s="660" t="s">
        <v>7423</v>
      </c>
      <c r="B135" s="661" t="s">
        <v>7424</v>
      </c>
      <c r="C135" s="661" t="s">
        <v>6161</v>
      </c>
      <c r="D135" s="661" t="s">
        <v>7543</v>
      </c>
      <c r="E135" s="661" t="s">
        <v>7544</v>
      </c>
      <c r="F135" s="664"/>
      <c r="G135" s="664"/>
      <c r="H135" s="664"/>
      <c r="I135" s="664"/>
      <c r="J135" s="664">
        <v>6</v>
      </c>
      <c r="K135" s="664">
        <v>90</v>
      </c>
      <c r="L135" s="664"/>
      <c r="M135" s="664">
        <v>15</v>
      </c>
      <c r="N135" s="664">
        <v>2</v>
      </c>
      <c r="O135" s="664">
        <v>30</v>
      </c>
      <c r="P135" s="677"/>
      <c r="Q135" s="665">
        <v>15</v>
      </c>
    </row>
    <row r="136" spans="1:17" ht="14.4" customHeight="1" x14ac:dyDescent="0.3">
      <c r="A136" s="660" t="s">
        <v>7423</v>
      </c>
      <c r="B136" s="661" t="s">
        <v>7424</v>
      </c>
      <c r="C136" s="661" t="s">
        <v>6161</v>
      </c>
      <c r="D136" s="661" t="s">
        <v>7545</v>
      </c>
      <c r="E136" s="661" t="s">
        <v>7546</v>
      </c>
      <c r="F136" s="664">
        <v>1751</v>
      </c>
      <c r="G136" s="664">
        <v>33269</v>
      </c>
      <c r="H136" s="664">
        <v>1</v>
      </c>
      <c r="I136" s="664">
        <v>19</v>
      </c>
      <c r="J136" s="664">
        <v>1459</v>
      </c>
      <c r="K136" s="664">
        <v>27721</v>
      </c>
      <c r="L136" s="664">
        <v>0.83323814962878351</v>
      </c>
      <c r="M136" s="664">
        <v>19</v>
      </c>
      <c r="N136" s="664">
        <v>1688</v>
      </c>
      <c r="O136" s="664">
        <v>32072</v>
      </c>
      <c r="P136" s="677">
        <v>0.96402055968018274</v>
      </c>
      <c r="Q136" s="665">
        <v>19</v>
      </c>
    </row>
    <row r="137" spans="1:17" ht="14.4" customHeight="1" x14ac:dyDescent="0.3">
      <c r="A137" s="660" t="s">
        <v>7423</v>
      </c>
      <c r="B137" s="661" t="s">
        <v>7424</v>
      </c>
      <c r="C137" s="661" t="s">
        <v>6161</v>
      </c>
      <c r="D137" s="661" t="s">
        <v>7547</v>
      </c>
      <c r="E137" s="661" t="s">
        <v>7548</v>
      </c>
      <c r="F137" s="664">
        <v>5553</v>
      </c>
      <c r="G137" s="664">
        <v>111060</v>
      </c>
      <c r="H137" s="664">
        <v>1</v>
      </c>
      <c r="I137" s="664">
        <v>20</v>
      </c>
      <c r="J137" s="664">
        <v>4737</v>
      </c>
      <c r="K137" s="664">
        <v>94740</v>
      </c>
      <c r="L137" s="664">
        <v>0.85305240410588867</v>
      </c>
      <c r="M137" s="664">
        <v>20</v>
      </c>
      <c r="N137" s="664">
        <v>5318</v>
      </c>
      <c r="O137" s="664">
        <v>106360</v>
      </c>
      <c r="P137" s="677">
        <v>0.95768053304520084</v>
      </c>
      <c r="Q137" s="665">
        <v>20</v>
      </c>
    </row>
    <row r="138" spans="1:17" ht="14.4" customHeight="1" x14ac:dyDescent="0.3">
      <c r="A138" s="660" t="s">
        <v>7423</v>
      </c>
      <c r="B138" s="661" t="s">
        <v>7424</v>
      </c>
      <c r="C138" s="661" t="s">
        <v>6161</v>
      </c>
      <c r="D138" s="661" t="s">
        <v>7549</v>
      </c>
      <c r="E138" s="661" t="s">
        <v>7550</v>
      </c>
      <c r="F138" s="664">
        <v>2</v>
      </c>
      <c r="G138" s="664">
        <v>370</v>
      </c>
      <c r="H138" s="664">
        <v>1</v>
      </c>
      <c r="I138" s="664">
        <v>185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7423</v>
      </c>
      <c r="B139" s="661" t="s">
        <v>7424</v>
      </c>
      <c r="C139" s="661" t="s">
        <v>6161</v>
      </c>
      <c r="D139" s="661" t="s">
        <v>7551</v>
      </c>
      <c r="E139" s="661" t="s">
        <v>7552</v>
      </c>
      <c r="F139" s="664"/>
      <c r="G139" s="664"/>
      <c r="H139" s="664"/>
      <c r="I139" s="664"/>
      <c r="J139" s="664">
        <v>1</v>
      </c>
      <c r="K139" s="664">
        <v>161</v>
      </c>
      <c r="L139" s="664"/>
      <c r="M139" s="664">
        <v>161</v>
      </c>
      <c r="N139" s="664"/>
      <c r="O139" s="664"/>
      <c r="P139" s="677"/>
      <c r="Q139" s="665"/>
    </row>
    <row r="140" spans="1:17" ht="14.4" customHeight="1" x14ac:dyDescent="0.3">
      <c r="A140" s="660" t="s">
        <v>7423</v>
      </c>
      <c r="B140" s="661" t="s">
        <v>7424</v>
      </c>
      <c r="C140" s="661" t="s">
        <v>6161</v>
      </c>
      <c r="D140" s="661" t="s">
        <v>7553</v>
      </c>
      <c r="E140" s="661" t="s">
        <v>7554</v>
      </c>
      <c r="F140" s="664">
        <v>5</v>
      </c>
      <c r="G140" s="664">
        <v>420</v>
      </c>
      <c r="H140" s="664">
        <v>1</v>
      </c>
      <c r="I140" s="664">
        <v>84</v>
      </c>
      <c r="J140" s="664">
        <v>6</v>
      </c>
      <c r="K140" s="664">
        <v>504</v>
      </c>
      <c r="L140" s="664">
        <v>1.2</v>
      </c>
      <c r="M140" s="664">
        <v>84</v>
      </c>
      <c r="N140" s="664">
        <v>4</v>
      </c>
      <c r="O140" s="664">
        <v>336</v>
      </c>
      <c r="P140" s="677">
        <v>0.8</v>
      </c>
      <c r="Q140" s="665">
        <v>84</v>
      </c>
    </row>
    <row r="141" spans="1:17" ht="14.4" customHeight="1" x14ac:dyDescent="0.3">
      <c r="A141" s="660" t="s">
        <v>7423</v>
      </c>
      <c r="B141" s="661" t="s">
        <v>7424</v>
      </c>
      <c r="C141" s="661" t="s">
        <v>6161</v>
      </c>
      <c r="D141" s="661" t="s">
        <v>7555</v>
      </c>
      <c r="E141" s="661" t="s">
        <v>7556</v>
      </c>
      <c r="F141" s="664">
        <v>1</v>
      </c>
      <c r="G141" s="664">
        <v>262</v>
      </c>
      <c r="H141" s="664">
        <v>1</v>
      </c>
      <c r="I141" s="664">
        <v>262</v>
      </c>
      <c r="J141" s="664">
        <v>1</v>
      </c>
      <c r="K141" s="664">
        <v>263</v>
      </c>
      <c r="L141" s="664">
        <v>1.0038167938931297</v>
      </c>
      <c r="M141" s="664">
        <v>263</v>
      </c>
      <c r="N141" s="664"/>
      <c r="O141" s="664"/>
      <c r="P141" s="677"/>
      <c r="Q141" s="665"/>
    </row>
    <row r="142" spans="1:17" ht="14.4" customHeight="1" x14ac:dyDescent="0.3">
      <c r="A142" s="660" t="s">
        <v>7423</v>
      </c>
      <c r="B142" s="661" t="s">
        <v>7424</v>
      </c>
      <c r="C142" s="661" t="s">
        <v>6161</v>
      </c>
      <c r="D142" s="661" t="s">
        <v>7557</v>
      </c>
      <c r="E142" s="661" t="s">
        <v>7558</v>
      </c>
      <c r="F142" s="664">
        <v>2</v>
      </c>
      <c r="G142" s="664">
        <v>156</v>
      </c>
      <c r="H142" s="664">
        <v>1</v>
      </c>
      <c r="I142" s="664">
        <v>78</v>
      </c>
      <c r="J142" s="664">
        <v>3</v>
      </c>
      <c r="K142" s="664">
        <v>234</v>
      </c>
      <c r="L142" s="664">
        <v>1.5</v>
      </c>
      <c r="M142" s="664">
        <v>78</v>
      </c>
      <c r="N142" s="664">
        <v>2</v>
      </c>
      <c r="O142" s="664">
        <v>156</v>
      </c>
      <c r="P142" s="677">
        <v>1</v>
      </c>
      <c r="Q142" s="665">
        <v>78</v>
      </c>
    </row>
    <row r="143" spans="1:17" ht="14.4" customHeight="1" x14ac:dyDescent="0.3">
      <c r="A143" s="660" t="s">
        <v>7423</v>
      </c>
      <c r="B143" s="661" t="s">
        <v>7424</v>
      </c>
      <c r="C143" s="661" t="s">
        <v>6161</v>
      </c>
      <c r="D143" s="661" t="s">
        <v>7559</v>
      </c>
      <c r="E143" s="661" t="s">
        <v>7560</v>
      </c>
      <c r="F143" s="664">
        <v>2</v>
      </c>
      <c r="G143" s="664">
        <v>42</v>
      </c>
      <c r="H143" s="664">
        <v>1</v>
      </c>
      <c r="I143" s="664">
        <v>21</v>
      </c>
      <c r="J143" s="664"/>
      <c r="K143" s="664"/>
      <c r="L143" s="664"/>
      <c r="M143" s="664"/>
      <c r="N143" s="664">
        <v>1</v>
      </c>
      <c r="O143" s="664">
        <v>21</v>
      </c>
      <c r="P143" s="677">
        <v>0.5</v>
      </c>
      <c r="Q143" s="665">
        <v>21</v>
      </c>
    </row>
    <row r="144" spans="1:17" ht="14.4" customHeight="1" x14ac:dyDescent="0.3">
      <c r="A144" s="660" t="s">
        <v>7423</v>
      </c>
      <c r="B144" s="661" t="s">
        <v>7424</v>
      </c>
      <c r="C144" s="661" t="s">
        <v>6161</v>
      </c>
      <c r="D144" s="661" t="s">
        <v>7561</v>
      </c>
      <c r="E144" s="661" t="s">
        <v>7562</v>
      </c>
      <c r="F144" s="664">
        <v>1398</v>
      </c>
      <c r="G144" s="664">
        <v>30756</v>
      </c>
      <c r="H144" s="664">
        <v>1</v>
      </c>
      <c r="I144" s="664">
        <v>22</v>
      </c>
      <c r="J144" s="664">
        <v>312</v>
      </c>
      <c r="K144" s="664">
        <v>6864</v>
      </c>
      <c r="L144" s="664">
        <v>0.22317596566523606</v>
      </c>
      <c r="M144" s="664">
        <v>22</v>
      </c>
      <c r="N144" s="664">
        <v>322</v>
      </c>
      <c r="O144" s="664">
        <v>7084</v>
      </c>
      <c r="P144" s="677">
        <v>0.23032904148783978</v>
      </c>
      <c r="Q144" s="665">
        <v>22</v>
      </c>
    </row>
    <row r="145" spans="1:17" ht="14.4" customHeight="1" x14ac:dyDescent="0.3">
      <c r="A145" s="660" t="s">
        <v>7423</v>
      </c>
      <c r="B145" s="661" t="s">
        <v>7424</v>
      </c>
      <c r="C145" s="661" t="s">
        <v>6161</v>
      </c>
      <c r="D145" s="661" t="s">
        <v>7563</v>
      </c>
      <c r="E145" s="661" t="s">
        <v>7564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569</v>
      </c>
      <c r="P145" s="677"/>
      <c r="Q145" s="665">
        <v>569</v>
      </c>
    </row>
    <row r="146" spans="1:17" ht="14.4" customHeight="1" x14ac:dyDescent="0.3">
      <c r="A146" s="660" t="s">
        <v>7423</v>
      </c>
      <c r="B146" s="661" t="s">
        <v>7424</v>
      </c>
      <c r="C146" s="661" t="s">
        <v>6161</v>
      </c>
      <c r="D146" s="661" t="s">
        <v>7565</v>
      </c>
      <c r="E146" s="661" t="s">
        <v>7566</v>
      </c>
      <c r="F146" s="664"/>
      <c r="G146" s="664"/>
      <c r="H146" s="664"/>
      <c r="I146" s="664"/>
      <c r="J146" s="664"/>
      <c r="K146" s="664"/>
      <c r="L146" s="664"/>
      <c r="M146" s="664"/>
      <c r="N146" s="664">
        <v>6</v>
      </c>
      <c r="O146" s="664">
        <v>1024</v>
      </c>
      <c r="P146" s="677"/>
      <c r="Q146" s="665">
        <v>170.66666666666666</v>
      </c>
    </row>
    <row r="147" spans="1:17" ht="14.4" customHeight="1" x14ac:dyDescent="0.3">
      <c r="A147" s="660" t="s">
        <v>7423</v>
      </c>
      <c r="B147" s="661" t="s">
        <v>7424</v>
      </c>
      <c r="C147" s="661" t="s">
        <v>6161</v>
      </c>
      <c r="D147" s="661" t="s">
        <v>7567</v>
      </c>
      <c r="E147" s="661" t="s">
        <v>7568</v>
      </c>
      <c r="F147" s="664">
        <v>4</v>
      </c>
      <c r="G147" s="664">
        <v>1980</v>
      </c>
      <c r="H147" s="664">
        <v>1</v>
      </c>
      <c r="I147" s="664">
        <v>495</v>
      </c>
      <c r="J147" s="664">
        <v>1</v>
      </c>
      <c r="K147" s="664">
        <v>495</v>
      </c>
      <c r="L147" s="664">
        <v>0.25</v>
      </c>
      <c r="M147" s="664">
        <v>495</v>
      </c>
      <c r="N147" s="664"/>
      <c r="O147" s="664"/>
      <c r="P147" s="677"/>
      <c r="Q147" s="665"/>
    </row>
    <row r="148" spans="1:17" ht="14.4" customHeight="1" x14ac:dyDescent="0.3">
      <c r="A148" s="660" t="s">
        <v>7423</v>
      </c>
      <c r="B148" s="661" t="s">
        <v>7424</v>
      </c>
      <c r="C148" s="661" t="s">
        <v>6161</v>
      </c>
      <c r="D148" s="661" t="s">
        <v>7569</v>
      </c>
      <c r="E148" s="661" t="s">
        <v>7570</v>
      </c>
      <c r="F148" s="664">
        <v>1</v>
      </c>
      <c r="G148" s="664">
        <v>205</v>
      </c>
      <c r="H148" s="664">
        <v>1</v>
      </c>
      <c r="I148" s="664">
        <v>205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7423</v>
      </c>
      <c r="B149" s="661" t="s">
        <v>7424</v>
      </c>
      <c r="C149" s="661" t="s">
        <v>6161</v>
      </c>
      <c r="D149" s="661" t="s">
        <v>7571</v>
      </c>
      <c r="E149" s="661" t="s">
        <v>7572</v>
      </c>
      <c r="F149" s="664">
        <v>1</v>
      </c>
      <c r="G149" s="664">
        <v>166</v>
      </c>
      <c r="H149" s="664">
        <v>1</v>
      </c>
      <c r="I149" s="664">
        <v>166</v>
      </c>
      <c r="J149" s="664">
        <v>1</v>
      </c>
      <c r="K149" s="664">
        <v>166</v>
      </c>
      <c r="L149" s="664">
        <v>1</v>
      </c>
      <c r="M149" s="664">
        <v>166</v>
      </c>
      <c r="N149" s="664"/>
      <c r="O149" s="664"/>
      <c r="P149" s="677"/>
      <c r="Q149" s="665"/>
    </row>
    <row r="150" spans="1:17" ht="14.4" customHeight="1" x14ac:dyDescent="0.3">
      <c r="A150" s="660" t="s">
        <v>7423</v>
      </c>
      <c r="B150" s="661" t="s">
        <v>7424</v>
      </c>
      <c r="C150" s="661" t="s">
        <v>6161</v>
      </c>
      <c r="D150" s="661" t="s">
        <v>7573</v>
      </c>
      <c r="E150" s="661" t="s">
        <v>7574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127</v>
      </c>
      <c r="P150" s="677"/>
      <c r="Q150" s="665">
        <v>127</v>
      </c>
    </row>
    <row r="151" spans="1:17" ht="14.4" customHeight="1" x14ac:dyDescent="0.3">
      <c r="A151" s="660" t="s">
        <v>7423</v>
      </c>
      <c r="B151" s="661" t="s">
        <v>7424</v>
      </c>
      <c r="C151" s="661" t="s">
        <v>6161</v>
      </c>
      <c r="D151" s="661" t="s">
        <v>7575</v>
      </c>
      <c r="E151" s="661" t="s">
        <v>7576</v>
      </c>
      <c r="F151" s="664"/>
      <c r="G151" s="664"/>
      <c r="H151" s="664"/>
      <c r="I151" s="664"/>
      <c r="J151" s="664">
        <v>1</v>
      </c>
      <c r="K151" s="664">
        <v>310</v>
      </c>
      <c r="L151" s="664"/>
      <c r="M151" s="664">
        <v>310</v>
      </c>
      <c r="N151" s="664"/>
      <c r="O151" s="664"/>
      <c r="P151" s="677"/>
      <c r="Q151" s="665"/>
    </row>
    <row r="152" spans="1:17" ht="14.4" customHeight="1" x14ac:dyDescent="0.3">
      <c r="A152" s="660" t="s">
        <v>7423</v>
      </c>
      <c r="B152" s="661" t="s">
        <v>7424</v>
      </c>
      <c r="C152" s="661" t="s">
        <v>6161</v>
      </c>
      <c r="D152" s="661" t="s">
        <v>7577</v>
      </c>
      <c r="E152" s="661" t="s">
        <v>7578</v>
      </c>
      <c r="F152" s="664">
        <v>1</v>
      </c>
      <c r="G152" s="664">
        <v>23</v>
      </c>
      <c r="H152" s="664">
        <v>1</v>
      </c>
      <c r="I152" s="664">
        <v>23</v>
      </c>
      <c r="J152" s="664">
        <v>24</v>
      </c>
      <c r="K152" s="664">
        <v>552</v>
      </c>
      <c r="L152" s="664">
        <v>24</v>
      </c>
      <c r="M152" s="664">
        <v>23</v>
      </c>
      <c r="N152" s="664">
        <v>9</v>
      </c>
      <c r="O152" s="664">
        <v>207</v>
      </c>
      <c r="P152" s="677">
        <v>9</v>
      </c>
      <c r="Q152" s="665">
        <v>23</v>
      </c>
    </row>
    <row r="153" spans="1:17" ht="14.4" customHeight="1" x14ac:dyDescent="0.3">
      <c r="A153" s="660" t="s">
        <v>7423</v>
      </c>
      <c r="B153" s="661" t="s">
        <v>7424</v>
      </c>
      <c r="C153" s="661" t="s">
        <v>6161</v>
      </c>
      <c r="D153" s="661" t="s">
        <v>7579</v>
      </c>
      <c r="E153" s="661" t="s">
        <v>7580</v>
      </c>
      <c r="F153" s="664">
        <v>4</v>
      </c>
      <c r="G153" s="664">
        <v>68</v>
      </c>
      <c r="H153" s="664">
        <v>1</v>
      </c>
      <c r="I153" s="664">
        <v>17</v>
      </c>
      <c r="J153" s="664"/>
      <c r="K153" s="664"/>
      <c r="L153" s="664"/>
      <c r="M153" s="664"/>
      <c r="N153" s="664">
        <v>3</v>
      </c>
      <c r="O153" s="664">
        <v>51</v>
      </c>
      <c r="P153" s="677">
        <v>0.75</v>
      </c>
      <c r="Q153" s="665">
        <v>17</v>
      </c>
    </row>
    <row r="154" spans="1:17" ht="14.4" customHeight="1" x14ac:dyDescent="0.3">
      <c r="A154" s="660" t="s">
        <v>7423</v>
      </c>
      <c r="B154" s="661" t="s">
        <v>7424</v>
      </c>
      <c r="C154" s="661" t="s">
        <v>6161</v>
      </c>
      <c r="D154" s="661" t="s">
        <v>7581</v>
      </c>
      <c r="E154" s="661" t="s">
        <v>7582</v>
      </c>
      <c r="F154" s="664">
        <v>4</v>
      </c>
      <c r="G154" s="664">
        <v>520</v>
      </c>
      <c r="H154" s="664">
        <v>1</v>
      </c>
      <c r="I154" s="664">
        <v>130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7423</v>
      </c>
      <c r="B155" s="661" t="s">
        <v>7424</v>
      </c>
      <c r="C155" s="661" t="s">
        <v>6161</v>
      </c>
      <c r="D155" s="661" t="s">
        <v>7583</v>
      </c>
      <c r="E155" s="661" t="s">
        <v>7584</v>
      </c>
      <c r="F155" s="664">
        <v>359</v>
      </c>
      <c r="G155" s="664">
        <v>104469</v>
      </c>
      <c r="H155" s="664">
        <v>1</v>
      </c>
      <c r="I155" s="664">
        <v>291</v>
      </c>
      <c r="J155" s="664">
        <v>346</v>
      </c>
      <c r="K155" s="664">
        <v>100686</v>
      </c>
      <c r="L155" s="664">
        <v>0.96378830083565459</v>
      </c>
      <c r="M155" s="664">
        <v>291</v>
      </c>
      <c r="N155" s="664">
        <v>250</v>
      </c>
      <c r="O155" s="664">
        <v>72912</v>
      </c>
      <c r="P155" s="677">
        <v>0.69792952933406083</v>
      </c>
      <c r="Q155" s="665">
        <v>291.64800000000002</v>
      </c>
    </row>
    <row r="156" spans="1:17" ht="14.4" customHeight="1" x14ac:dyDescent="0.3">
      <c r="A156" s="660" t="s">
        <v>7423</v>
      </c>
      <c r="B156" s="661" t="s">
        <v>7424</v>
      </c>
      <c r="C156" s="661" t="s">
        <v>6161</v>
      </c>
      <c r="D156" s="661" t="s">
        <v>7585</v>
      </c>
      <c r="E156" s="661" t="s">
        <v>7586</v>
      </c>
      <c r="F156" s="664">
        <v>1967</v>
      </c>
      <c r="G156" s="664">
        <v>88515</v>
      </c>
      <c r="H156" s="664">
        <v>1</v>
      </c>
      <c r="I156" s="664">
        <v>45</v>
      </c>
      <c r="J156" s="664">
        <v>1578</v>
      </c>
      <c r="K156" s="664">
        <v>71010</v>
      </c>
      <c r="L156" s="664">
        <v>0.80223690899847488</v>
      </c>
      <c r="M156" s="664">
        <v>45</v>
      </c>
      <c r="N156" s="664">
        <v>1831</v>
      </c>
      <c r="O156" s="664">
        <v>82395</v>
      </c>
      <c r="P156" s="677">
        <v>0.93085917641077787</v>
      </c>
      <c r="Q156" s="665">
        <v>45</v>
      </c>
    </row>
    <row r="157" spans="1:17" ht="14.4" customHeight="1" x14ac:dyDescent="0.3">
      <c r="A157" s="660" t="s">
        <v>7423</v>
      </c>
      <c r="B157" s="661" t="s">
        <v>7424</v>
      </c>
      <c r="C157" s="661" t="s">
        <v>6161</v>
      </c>
      <c r="D157" s="661" t="s">
        <v>7587</v>
      </c>
      <c r="E157" s="661" t="s">
        <v>7588</v>
      </c>
      <c r="F157" s="664"/>
      <c r="G157" s="664"/>
      <c r="H157" s="664"/>
      <c r="I157" s="664"/>
      <c r="J157" s="664"/>
      <c r="K157" s="664"/>
      <c r="L157" s="664"/>
      <c r="M157" s="664"/>
      <c r="N157" s="664">
        <v>2</v>
      </c>
      <c r="O157" s="664">
        <v>2180</v>
      </c>
      <c r="P157" s="677"/>
      <c r="Q157" s="665">
        <v>1090</v>
      </c>
    </row>
    <row r="158" spans="1:17" ht="14.4" customHeight="1" x14ac:dyDescent="0.3">
      <c r="A158" s="660" t="s">
        <v>7423</v>
      </c>
      <c r="B158" s="661" t="s">
        <v>7424</v>
      </c>
      <c r="C158" s="661" t="s">
        <v>6161</v>
      </c>
      <c r="D158" s="661" t="s">
        <v>7589</v>
      </c>
      <c r="E158" s="661" t="s">
        <v>7590</v>
      </c>
      <c r="F158" s="664"/>
      <c r="G158" s="664"/>
      <c r="H158" s="664"/>
      <c r="I158" s="664"/>
      <c r="J158" s="664"/>
      <c r="K158" s="664"/>
      <c r="L158" s="664"/>
      <c r="M158" s="664"/>
      <c r="N158" s="664">
        <v>1</v>
      </c>
      <c r="O158" s="664">
        <v>24</v>
      </c>
      <c r="P158" s="677"/>
      <c r="Q158" s="665">
        <v>24</v>
      </c>
    </row>
    <row r="159" spans="1:17" ht="14.4" customHeight="1" x14ac:dyDescent="0.3">
      <c r="A159" s="660" t="s">
        <v>7423</v>
      </c>
      <c r="B159" s="661" t="s">
        <v>7424</v>
      </c>
      <c r="C159" s="661" t="s">
        <v>6161</v>
      </c>
      <c r="D159" s="661" t="s">
        <v>7591</v>
      </c>
      <c r="E159" s="661" t="s">
        <v>7592</v>
      </c>
      <c r="F159" s="664"/>
      <c r="G159" s="664"/>
      <c r="H159" s="664"/>
      <c r="I159" s="664"/>
      <c r="J159" s="664"/>
      <c r="K159" s="664"/>
      <c r="L159" s="664"/>
      <c r="M159" s="664"/>
      <c r="N159" s="664">
        <v>1</v>
      </c>
      <c r="O159" s="664">
        <v>101</v>
      </c>
      <c r="P159" s="677"/>
      <c r="Q159" s="665">
        <v>101</v>
      </c>
    </row>
    <row r="160" spans="1:17" ht="14.4" customHeight="1" x14ac:dyDescent="0.3">
      <c r="A160" s="660" t="s">
        <v>7423</v>
      </c>
      <c r="B160" s="661" t="s">
        <v>7424</v>
      </c>
      <c r="C160" s="661" t="s">
        <v>6161</v>
      </c>
      <c r="D160" s="661" t="s">
        <v>7593</v>
      </c>
      <c r="E160" s="661" t="s">
        <v>7594</v>
      </c>
      <c r="F160" s="664">
        <v>1</v>
      </c>
      <c r="G160" s="664">
        <v>26</v>
      </c>
      <c r="H160" s="664">
        <v>1</v>
      </c>
      <c r="I160" s="664">
        <v>26</v>
      </c>
      <c r="J160" s="664"/>
      <c r="K160" s="664"/>
      <c r="L160" s="664"/>
      <c r="M160" s="664"/>
      <c r="N160" s="664">
        <v>3</v>
      </c>
      <c r="O160" s="664">
        <v>78</v>
      </c>
      <c r="P160" s="677">
        <v>3</v>
      </c>
      <c r="Q160" s="665">
        <v>26</v>
      </c>
    </row>
    <row r="161" spans="1:17" ht="14.4" customHeight="1" x14ac:dyDescent="0.3">
      <c r="A161" s="660" t="s">
        <v>7423</v>
      </c>
      <c r="B161" s="661" t="s">
        <v>7424</v>
      </c>
      <c r="C161" s="661" t="s">
        <v>6161</v>
      </c>
      <c r="D161" s="661" t="s">
        <v>7595</v>
      </c>
      <c r="E161" s="661" t="s">
        <v>7596</v>
      </c>
      <c r="F161" s="664"/>
      <c r="G161" s="664"/>
      <c r="H161" s="664"/>
      <c r="I161" s="664"/>
      <c r="J161" s="664"/>
      <c r="K161" s="664"/>
      <c r="L161" s="664"/>
      <c r="M161" s="664"/>
      <c r="N161" s="664">
        <v>1</v>
      </c>
      <c r="O161" s="664">
        <v>562</v>
      </c>
      <c r="P161" s="677"/>
      <c r="Q161" s="665">
        <v>562</v>
      </c>
    </row>
    <row r="162" spans="1:17" ht="14.4" customHeight="1" x14ac:dyDescent="0.3">
      <c r="A162" s="660" t="s">
        <v>7423</v>
      </c>
      <c r="B162" s="661" t="s">
        <v>7424</v>
      </c>
      <c r="C162" s="661" t="s">
        <v>6161</v>
      </c>
      <c r="D162" s="661" t="s">
        <v>7597</v>
      </c>
      <c r="E162" s="661" t="s">
        <v>7598</v>
      </c>
      <c r="F162" s="664">
        <v>1</v>
      </c>
      <c r="G162" s="664">
        <v>287</v>
      </c>
      <c r="H162" s="664">
        <v>1</v>
      </c>
      <c r="I162" s="664">
        <v>287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7423</v>
      </c>
      <c r="B163" s="661" t="s">
        <v>7424</v>
      </c>
      <c r="C163" s="661" t="s">
        <v>6161</v>
      </c>
      <c r="D163" s="661" t="s">
        <v>7599</v>
      </c>
      <c r="E163" s="661" t="s">
        <v>7600</v>
      </c>
      <c r="F163" s="664"/>
      <c r="G163" s="664"/>
      <c r="H163" s="664"/>
      <c r="I163" s="664"/>
      <c r="J163" s="664"/>
      <c r="K163" s="664"/>
      <c r="L163" s="664"/>
      <c r="M163" s="664"/>
      <c r="N163" s="664">
        <v>7</v>
      </c>
      <c r="O163" s="664">
        <v>2465</v>
      </c>
      <c r="P163" s="677"/>
      <c r="Q163" s="665">
        <v>352.14285714285717</v>
      </c>
    </row>
    <row r="164" spans="1:17" ht="14.4" customHeight="1" x14ac:dyDescent="0.3">
      <c r="A164" s="660" t="s">
        <v>7423</v>
      </c>
      <c r="B164" s="661" t="s">
        <v>7424</v>
      </c>
      <c r="C164" s="661" t="s">
        <v>6161</v>
      </c>
      <c r="D164" s="661" t="s">
        <v>7601</v>
      </c>
      <c r="E164" s="661" t="s">
        <v>7602</v>
      </c>
      <c r="F164" s="664"/>
      <c r="G164" s="664"/>
      <c r="H164" s="664"/>
      <c r="I164" s="664"/>
      <c r="J164" s="664">
        <v>1</v>
      </c>
      <c r="K164" s="664">
        <v>526</v>
      </c>
      <c r="L164" s="664"/>
      <c r="M164" s="664">
        <v>526</v>
      </c>
      <c r="N164" s="664"/>
      <c r="O164" s="664"/>
      <c r="P164" s="677"/>
      <c r="Q164" s="665"/>
    </row>
    <row r="165" spans="1:17" ht="14.4" customHeight="1" x14ac:dyDescent="0.3">
      <c r="A165" s="660" t="s">
        <v>7423</v>
      </c>
      <c r="B165" s="661" t="s">
        <v>7603</v>
      </c>
      <c r="C165" s="661" t="s">
        <v>6161</v>
      </c>
      <c r="D165" s="661" t="s">
        <v>7604</v>
      </c>
      <c r="E165" s="661" t="s">
        <v>7605</v>
      </c>
      <c r="F165" s="664">
        <v>2</v>
      </c>
      <c r="G165" s="664">
        <v>2070</v>
      </c>
      <c r="H165" s="664">
        <v>1</v>
      </c>
      <c r="I165" s="664">
        <v>1035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7423</v>
      </c>
      <c r="B166" s="661" t="s">
        <v>7603</v>
      </c>
      <c r="C166" s="661" t="s">
        <v>6161</v>
      </c>
      <c r="D166" s="661" t="s">
        <v>7606</v>
      </c>
      <c r="E166" s="661" t="s">
        <v>7607</v>
      </c>
      <c r="F166" s="664">
        <v>1</v>
      </c>
      <c r="G166" s="664">
        <v>1229</v>
      </c>
      <c r="H166" s="664">
        <v>1</v>
      </c>
      <c r="I166" s="664">
        <v>1229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7423</v>
      </c>
      <c r="B167" s="661" t="s">
        <v>7603</v>
      </c>
      <c r="C167" s="661" t="s">
        <v>6161</v>
      </c>
      <c r="D167" s="661" t="s">
        <v>7343</v>
      </c>
      <c r="E167" s="661" t="s">
        <v>7344</v>
      </c>
      <c r="F167" s="664">
        <v>24</v>
      </c>
      <c r="G167" s="664">
        <v>29664</v>
      </c>
      <c r="H167" s="664">
        <v>1</v>
      </c>
      <c r="I167" s="664">
        <v>1236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7423</v>
      </c>
      <c r="B168" s="661" t="s">
        <v>7603</v>
      </c>
      <c r="C168" s="661" t="s">
        <v>6161</v>
      </c>
      <c r="D168" s="661" t="s">
        <v>7356</v>
      </c>
      <c r="E168" s="661" t="s">
        <v>7357</v>
      </c>
      <c r="F168" s="664">
        <v>75</v>
      </c>
      <c r="G168" s="664">
        <v>166575</v>
      </c>
      <c r="H168" s="664">
        <v>1</v>
      </c>
      <c r="I168" s="664">
        <v>2221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7423</v>
      </c>
      <c r="B169" s="661" t="s">
        <v>7603</v>
      </c>
      <c r="C169" s="661" t="s">
        <v>6161</v>
      </c>
      <c r="D169" s="661" t="s">
        <v>7608</v>
      </c>
      <c r="E169" s="661" t="s">
        <v>7609</v>
      </c>
      <c r="F169" s="664">
        <v>75</v>
      </c>
      <c r="G169" s="664">
        <v>12750</v>
      </c>
      <c r="H169" s="664">
        <v>1</v>
      </c>
      <c r="I169" s="664">
        <v>170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7610</v>
      </c>
      <c r="B170" s="661" t="s">
        <v>7611</v>
      </c>
      <c r="C170" s="661" t="s">
        <v>6374</v>
      </c>
      <c r="D170" s="661" t="s">
        <v>7612</v>
      </c>
      <c r="E170" s="661" t="s">
        <v>7613</v>
      </c>
      <c r="F170" s="664">
        <v>0.5</v>
      </c>
      <c r="G170" s="664">
        <v>991.44</v>
      </c>
      <c r="H170" s="664">
        <v>1</v>
      </c>
      <c r="I170" s="664">
        <v>1982.88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7610</v>
      </c>
      <c r="B171" s="661" t="s">
        <v>7611</v>
      </c>
      <c r="C171" s="661" t="s">
        <v>6374</v>
      </c>
      <c r="D171" s="661" t="s">
        <v>7614</v>
      </c>
      <c r="E171" s="661" t="s">
        <v>7615</v>
      </c>
      <c r="F171" s="664"/>
      <c r="G171" s="664"/>
      <c r="H171" s="664"/>
      <c r="I171" s="664"/>
      <c r="J171" s="664">
        <v>0.67</v>
      </c>
      <c r="K171" s="664">
        <v>1789.87</v>
      </c>
      <c r="L171" s="664"/>
      <c r="M171" s="664">
        <v>2671.4477611940297</v>
      </c>
      <c r="N171" s="664">
        <v>0.67</v>
      </c>
      <c r="O171" s="664">
        <v>1789.87</v>
      </c>
      <c r="P171" s="677"/>
      <c r="Q171" s="665">
        <v>2671.4477611940297</v>
      </c>
    </row>
    <row r="172" spans="1:17" ht="14.4" customHeight="1" x14ac:dyDescent="0.3">
      <c r="A172" s="660" t="s">
        <v>7610</v>
      </c>
      <c r="B172" s="661" t="s">
        <v>7611</v>
      </c>
      <c r="C172" s="661" t="s">
        <v>6374</v>
      </c>
      <c r="D172" s="661" t="s">
        <v>7616</v>
      </c>
      <c r="E172" s="661" t="s">
        <v>7615</v>
      </c>
      <c r="F172" s="664"/>
      <c r="G172" s="664"/>
      <c r="H172" s="664"/>
      <c r="I172" s="664"/>
      <c r="J172" s="664"/>
      <c r="K172" s="664"/>
      <c r="L172" s="664"/>
      <c r="M172" s="664"/>
      <c r="N172" s="664">
        <v>0.2</v>
      </c>
      <c r="O172" s="664">
        <v>1335.72</v>
      </c>
      <c r="P172" s="677"/>
      <c r="Q172" s="665">
        <v>6678.5999999999995</v>
      </c>
    </row>
    <row r="173" spans="1:17" ht="14.4" customHeight="1" x14ac:dyDescent="0.3">
      <c r="A173" s="660" t="s">
        <v>7610</v>
      </c>
      <c r="B173" s="661" t="s">
        <v>7611</v>
      </c>
      <c r="C173" s="661" t="s">
        <v>6374</v>
      </c>
      <c r="D173" s="661" t="s">
        <v>7617</v>
      </c>
      <c r="E173" s="661" t="s">
        <v>7618</v>
      </c>
      <c r="F173" s="664">
        <v>5.0999999999999996</v>
      </c>
      <c r="G173" s="664">
        <v>6993.07</v>
      </c>
      <c r="H173" s="664">
        <v>1</v>
      </c>
      <c r="I173" s="664">
        <v>1371.1901960784314</v>
      </c>
      <c r="J173" s="664">
        <v>3.2</v>
      </c>
      <c r="K173" s="664">
        <v>3143.38</v>
      </c>
      <c r="L173" s="664">
        <v>0.44949929001139705</v>
      </c>
      <c r="M173" s="664">
        <v>982.30624999999998</v>
      </c>
      <c r="N173" s="664">
        <v>15.7</v>
      </c>
      <c r="O173" s="664">
        <v>15527.72</v>
      </c>
      <c r="P173" s="677">
        <v>2.2204439537999763</v>
      </c>
      <c r="Q173" s="665">
        <v>989.02675159235673</v>
      </c>
    </row>
    <row r="174" spans="1:17" ht="14.4" customHeight="1" x14ac:dyDescent="0.3">
      <c r="A174" s="660" t="s">
        <v>7610</v>
      </c>
      <c r="B174" s="661" t="s">
        <v>7611</v>
      </c>
      <c r="C174" s="661" t="s">
        <v>6374</v>
      </c>
      <c r="D174" s="661" t="s">
        <v>7619</v>
      </c>
      <c r="E174" s="661" t="s">
        <v>7620</v>
      </c>
      <c r="F174" s="664">
        <v>0.56000000000000005</v>
      </c>
      <c r="G174" s="664">
        <v>7223.9400000000005</v>
      </c>
      <c r="H174" s="664">
        <v>1</v>
      </c>
      <c r="I174" s="664">
        <v>12899.892857142857</v>
      </c>
      <c r="J174" s="664">
        <v>1.57</v>
      </c>
      <c r="K174" s="664">
        <v>16742.2</v>
      </c>
      <c r="L174" s="664">
        <v>2.3175995370947158</v>
      </c>
      <c r="M174" s="664">
        <v>10663.821656050955</v>
      </c>
      <c r="N174" s="664">
        <v>0.73</v>
      </c>
      <c r="O174" s="664">
        <v>7546.27</v>
      </c>
      <c r="P174" s="677">
        <v>1.0446196950694495</v>
      </c>
      <c r="Q174" s="665">
        <v>10337.356164383562</v>
      </c>
    </row>
    <row r="175" spans="1:17" ht="14.4" customHeight="1" x14ac:dyDescent="0.3">
      <c r="A175" s="660" t="s">
        <v>7610</v>
      </c>
      <c r="B175" s="661" t="s">
        <v>7611</v>
      </c>
      <c r="C175" s="661" t="s">
        <v>6374</v>
      </c>
      <c r="D175" s="661" t="s">
        <v>7621</v>
      </c>
      <c r="E175" s="661" t="s">
        <v>7622</v>
      </c>
      <c r="F175" s="664">
        <v>1</v>
      </c>
      <c r="G175" s="664">
        <v>1933.46</v>
      </c>
      <c r="H175" s="664">
        <v>1</v>
      </c>
      <c r="I175" s="664">
        <v>1933.46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7610</v>
      </c>
      <c r="B176" s="661" t="s">
        <v>7611</v>
      </c>
      <c r="C176" s="661" t="s">
        <v>6374</v>
      </c>
      <c r="D176" s="661" t="s">
        <v>7623</v>
      </c>
      <c r="E176" s="661" t="s">
        <v>7624</v>
      </c>
      <c r="F176" s="664"/>
      <c r="G176" s="664"/>
      <c r="H176" s="664"/>
      <c r="I176" s="664"/>
      <c r="J176" s="664">
        <v>0.2</v>
      </c>
      <c r="K176" s="664">
        <v>1092.1600000000001</v>
      </c>
      <c r="L176" s="664"/>
      <c r="M176" s="664">
        <v>5460.8</v>
      </c>
      <c r="N176" s="664"/>
      <c r="O176" s="664"/>
      <c r="P176" s="677"/>
      <c r="Q176" s="665"/>
    </row>
    <row r="177" spans="1:17" ht="14.4" customHeight="1" x14ac:dyDescent="0.3">
      <c r="A177" s="660" t="s">
        <v>7610</v>
      </c>
      <c r="B177" s="661" t="s">
        <v>7611</v>
      </c>
      <c r="C177" s="661" t="s">
        <v>6374</v>
      </c>
      <c r="D177" s="661" t="s">
        <v>7625</v>
      </c>
      <c r="E177" s="661" t="s">
        <v>7624</v>
      </c>
      <c r="F177" s="664">
        <v>1.4400000000000002</v>
      </c>
      <c r="G177" s="664">
        <v>15590.3</v>
      </c>
      <c r="H177" s="664">
        <v>1</v>
      </c>
      <c r="I177" s="664">
        <v>10826.597222222221</v>
      </c>
      <c r="J177" s="664">
        <v>1.31</v>
      </c>
      <c r="K177" s="664">
        <v>14274</v>
      </c>
      <c r="L177" s="664">
        <v>0.91556929629320805</v>
      </c>
      <c r="M177" s="664">
        <v>10896.183206106869</v>
      </c>
      <c r="N177" s="664">
        <v>1.21</v>
      </c>
      <c r="O177" s="664">
        <v>13215.07</v>
      </c>
      <c r="P177" s="677">
        <v>0.84764693431171945</v>
      </c>
      <c r="Q177" s="665">
        <v>10921.545454545454</v>
      </c>
    </row>
    <row r="178" spans="1:17" ht="14.4" customHeight="1" x14ac:dyDescent="0.3">
      <c r="A178" s="660" t="s">
        <v>7610</v>
      </c>
      <c r="B178" s="661" t="s">
        <v>7611</v>
      </c>
      <c r="C178" s="661" t="s">
        <v>6374</v>
      </c>
      <c r="D178" s="661" t="s">
        <v>6418</v>
      </c>
      <c r="E178" s="661" t="s">
        <v>6419</v>
      </c>
      <c r="F178" s="664"/>
      <c r="G178" s="664"/>
      <c r="H178" s="664"/>
      <c r="I178" s="664"/>
      <c r="J178" s="664">
        <v>0.30000000000000004</v>
      </c>
      <c r="K178" s="664">
        <v>586.83000000000004</v>
      </c>
      <c r="L178" s="664"/>
      <c r="M178" s="664">
        <v>1956.1</v>
      </c>
      <c r="N178" s="664">
        <v>0.1</v>
      </c>
      <c r="O178" s="664">
        <v>195.61</v>
      </c>
      <c r="P178" s="677"/>
      <c r="Q178" s="665">
        <v>1956.1000000000001</v>
      </c>
    </row>
    <row r="179" spans="1:17" ht="14.4" customHeight="1" x14ac:dyDescent="0.3">
      <c r="A179" s="660" t="s">
        <v>7610</v>
      </c>
      <c r="B179" s="661" t="s">
        <v>7611</v>
      </c>
      <c r="C179" s="661" t="s">
        <v>6374</v>
      </c>
      <c r="D179" s="661" t="s">
        <v>7626</v>
      </c>
      <c r="E179" s="661" t="s">
        <v>7624</v>
      </c>
      <c r="F179" s="664"/>
      <c r="G179" s="664"/>
      <c r="H179" s="664"/>
      <c r="I179" s="664"/>
      <c r="J179" s="664"/>
      <c r="K179" s="664"/>
      <c r="L179" s="664"/>
      <c r="M179" s="664"/>
      <c r="N179" s="664">
        <v>2.1500000000000004</v>
      </c>
      <c r="O179" s="664">
        <v>4696.2699999999995</v>
      </c>
      <c r="P179" s="677"/>
      <c r="Q179" s="665">
        <v>2184.3116279069764</v>
      </c>
    </row>
    <row r="180" spans="1:17" ht="14.4" customHeight="1" x14ac:dyDescent="0.3">
      <c r="A180" s="660" t="s">
        <v>7610</v>
      </c>
      <c r="B180" s="661" t="s">
        <v>7611</v>
      </c>
      <c r="C180" s="661" t="s">
        <v>6374</v>
      </c>
      <c r="D180" s="661" t="s">
        <v>7627</v>
      </c>
      <c r="E180" s="661" t="s">
        <v>7628</v>
      </c>
      <c r="F180" s="664">
        <v>0.15</v>
      </c>
      <c r="G180" s="664">
        <v>56.4</v>
      </c>
      <c r="H180" s="664">
        <v>1</v>
      </c>
      <c r="I180" s="664">
        <v>376</v>
      </c>
      <c r="J180" s="664"/>
      <c r="K180" s="664"/>
      <c r="L180" s="664"/>
      <c r="M180" s="664"/>
      <c r="N180" s="664">
        <v>0.25</v>
      </c>
      <c r="O180" s="664">
        <v>94.83</v>
      </c>
      <c r="P180" s="677">
        <v>1.6813829787234043</v>
      </c>
      <c r="Q180" s="665">
        <v>379.32</v>
      </c>
    </row>
    <row r="181" spans="1:17" ht="14.4" customHeight="1" x14ac:dyDescent="0.3">
      <c r="A181" s="660" t="s">
        <v>7610</v>
      </c>
      <c r="B181" s="661" t="s">
        <v>7611</v>
      </c>
      <c r="C181" s="661" t="s">
        <v>6374</v>
      </c>
      <c r="D181" s="661" t="s">
        <v>7629</v>
      </c>
      <c r="E181" s="661" t="s">
        <v>7624</v>
      </c>
      <c r="F181" s="664"/>
      <c r="G181" s="664"/>
      <c r="H181" s="664"/>
      <c r="I181" s="664"/>
      <c r="J181" s="664"/>
      <c r="K181" s="664"/>
      <c r="L181" s="664"/>
      <c r="M181" s="664"/>
      <c r="N181" s="664">
        <v>0.02</v>
      </c>
      <c r="O181" s="664">
        <v>786.35</v>
      </c>
      <c r="P181" s="677"/>
      <c r="Q181" s="665">
        <v>39317.5</v>
      </c>
    </row>
    <row r="182" spans="1:17" ht="14.4" customHeight="1" x14ac:dyDescent="0.3">
      <c r="A182" s="660" t="s">
        <v>7610</v>
      </c>
      <c r="B182" s="661" t="s">
        <v>7611</v>
      </c>
      <c r="C182" s="661" t="s">
        <v>6473</v>
      </c>
      <c r="D182" s="661" t="s">
        <v>7630</v>
      </c>
      <c r="E182" s="661" t="s">
        <v>7631</v>
      </c>
      <c r="F182" s="664">
        <v>1</v>
      </c>
      <c r="G182" s="664">
        <v>972.32</v>
      </c>
      <c r="H182" s="664">
        <v>1</v>
      </c>
      <c r="I182" s="664">
        <v>972.32</v>
      </c>
      <c r="J182" s="664">
        <v>1</v>
      </c>
      <c r="K182" s="664">
        <v>972.32</v>
      </c>
      <c r="L182" s="664">
        <v>1</v>
      </c>
      <c r="M182" s="664">
        <v>972.32</v>
      </c>
      <c r="N182" s="664">
        <v>1</v>
      </c>
      <c r="O182" s="664">
        <v>972.32</v>
      </c>
      <c r="P182" s="677">
        <v>1</v>
      </c>
      <c r="Q182" s="665">
        <v>972.32</v>
      </c>
    </row>
    <row r="183" spans="1:17" ht="14.4" customHeight="1" x14ac:dyDescent="0.3">
      <c r="A183" s="660" t="s">
        <v>7610</v>
      </c>
      <c r="B183" s="661" t="s">
        <v>7611</v>
      </c>
      <c r="C183" s="661" t="s">
        <v>6473</v>
      </c>
      <c r="D183" s="661" t="s">
        <v>7632</v>
      </c>
      <c r="E183" s="661" t="s">
        <v>7631</v>
      </c>
      <c r="F183" s="664">
        <v>2</v>
      </c>
      <c r="G183" s="664">
        <v>3414.62</v>
      </c>
      <c r="H183" s="664">
        <v>1</v>
      </c>
      <c r="I183" s="664">
        <v>1707.31</v>
      </c>
      <c r="J183" s="664">
        <v>4</v>
      </c>
      <c r="K183" s="664">
        <v>6829.24</v>
      </c>
      <c r="L183" s="664">
        <v>2</v>
      </c>
      <c r="M183" s="664">
        <v>1707.31</v>
      </c>
      <c r="N183" s="664">
        <v>3</v>
      </c>
      <c r="O183" s="664">
        <v>5121.93</v>
      </c>
      <c r="P183" s="677">
        <v>1.5000000000000002</v>
      </c>
      <c r="Q183" s="665">
        <v>1707.3100000000002</v>
      </c>
    </row>
    <row r="184" spans="1:17" ht="14.4" customHeight="1" x14ac:dyDescent="0.3">
      <c r="A184" s="660" t="s">
        <v>7610</v>
      </c>
      <c r="B184" s="661" t="s">
        <v>7611</v>
      </c>
      <c r="C184" s="661" t="s">
        <v>6473</v>
      </c>
      <c r="D184" s="661" t="s">
        <v>7633</v>
      </c>
      <c r="E184" s="661" t="s">
        <v>7631</v>
      </c>
      <c r="F184" s="664"/>
      <c r="G184" s="664"/>
      <c r="H184" s="664"/>
      <c r="I184" s="664"/>
      <c r="J184" s="664">
        <v>2</v>
      </c>
      <c r="K184" s="664">
        <v>4132.6000000000004</v>
      </c>
      <c r="L184" s="664"/>
      <c r="M184" s="664">
        <v>2066.3000000000002</v>
      </c>
      <c r="N184" s="664"/>
      <c r="O184" s="664"/>
      <c r="P184" s="677"/>
      <c r="Q184" s="665"/>
    </row>
    <row r="185" spans="1:17" ht="14.4" customHeight="1" x14ac:dyDescent="0.3">
      <c r="A185" s="660" t="s">
        <v>7610</v>
      </c>
      <c r="B185" s="661" t="s">
        <v>7611</v>
      </c>
      <c r="C185" s="661" t="s">
        <v>6473</v>
      </c>
      <c r="D185" s="661" t="s">
        <v>7634</v>
      </c>
      <c r="E185" s="661" t="s">
        <v>7635</v>
      </c>
      <c r="F185" s="664">
        <v>1</v>
      </c>
      <c r="G185" s="664">
        <v>1932.09</v>
      </c>
      <c r="H185" s="664">
        <v>1</v>
      </c>
      <c r="I185" s="664">
        <v>1932.09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7610</v>
      </c>
      <c r="B186" s="661" t="s">
        <v>7611</v>
      </c>
      <c r="C186" s="661" t="s">
        <v>6473</v>
      </c>
      <c r="D186" s="661" t="s">
        <v>7636</v>
      </c>
      <c r="E186" s="661" t="s">
        <v>7637</v>
      </c>
      <c r="F186" s="664">
        <v>3</v>
      </c>
      <c r="G186" s="664">
        <v>3083.2799999999997</v>
      </c>
      <c r="H186" s="664">
        <v>1</v>
      </c>
      <c r="I186" s="664">
        <v>1027.76</v>
      </c>
      <c r="J186" s="664">
        <v>8</v>
      </c>
      <c r="K186" s="664">
        <v>8222.08</v>
      </c>
      <c r="L186" s="664">
        <v>2.666666666666667</v>
      </c>
      <c r="M186" s="664">
        <v>1027.76</v>
      </c>
      <c r="N186" s="664">
        <v>2</v>
      </c>
      <c r="O186" s="664">
        <v>2055.52</v>
      </c>
      <c r="P186" s="677">
        <v>0.66666666666666674</v>
      </c>
      <c r="Q186" s="665">
        <v>1027.76</v>
      </c>
    </row>
    <row r="187" spans="1:17" ht="14.4" customHeight="1" x14ac:dyDescent="0.3">
      <c r="A187" s="660" t="s">
        <v>7610</v>
      </c>
      <c r="B187" s="661" t="s">
        <v>7611</v>
      </c>
      <c r="C187" s="661" t="s">
        <v>6473</v>
      </c>
      <c r="D187" s="661" t="s">
        <v>7638</v>
      </c>
      <c r="E187" s="661" t="s">
        <v>7637</v>
      </c>
      <c r="F187" s="664">
        <v>1</v>
      </c>
      <c r="G187" s="664">
        <v>2141.85</v>
      </c>
      <c r="H187" s="664">
        <v>1</v>
      </c>
      <c r="I187" s="664">
        <v>2141.85</v>
      </c>
      <c r="J187" s="664">
        <v>3</v>
      </c>
      <c r="K187" s="664">
        <v>6425.5499999999993</v>
      </c>
      <c r="L187" s="664">
        <v>3</v>
      </c>
      <c r="M187" s="664">
        <v>2141.85</v>
      </c>
      <c r="N187" s="664"/>
      <c r="O187" s="664"/>
      <c r="P187" s="677"/>
      <c r="Q187" s="665"/>
    </row>
    <row r="188" spans="1:17" ht="14.4" customHeight="1" x14ac:dyDescent="0.3">
      <c r="A188" s="660" t="s">
        <v>7610</v>
      </c>
      <c r="B188" s="661" t="s">
        <v>7611</v>
      </c>
      <c r="C188" s="661" t="s">
        <v>6473</v>
      </c>
      <c r="D188" s="661" t="s">
        <v>7639</v>
      </c>
      <c r="E188" s="661" t="s">
        <v>7640</v>
      </c>
      <c r="F188" s="664"/>
      <c r="G188" s="664"/>
      <c r="H188" s="664"/>
      <c r="I188" s="664"/>
      <c r="J188" s="664">
        <v>2</v>
      </c>
      <c r="K188" s="664">
        <v>333093.5</v>
      </c>
      <c r="L188" s="664"/>
      <c r="M188" s="664">
        <v>166546.75</v>
      </c>
      <c r="N188" s="664">
        <v>2</v>
      </c>
      <c r="O188" s="664">
        <v>333093.5</v>
      </c>
      <c r="P188" s="677"/>
      <c r="Q188" s="665">
        <v>166546.75</v>
      </c>
    </row>
    <row r="189" spans="1:17" ht="14.4" customHeight="1" x14ac:dyDescent="0.3">
      <c r="A189" s="660" t="s">
        <v>7610</v>
      </c>
      <c r="B189" s="661" t="s">
        <v>7611</v>
      </c>
      <c r="C189" s="661" t="s">
        <v>6473</v>
      </c>
      <c r="D189" s="661" t="s">
        <v>7641</v>
      </c>
      <c r="E189" s="661" t="s">
        <v>7642</v>
      </c>
      <c r="F189" s="664"/>
      <c r="G189" s="664"/>
      <c r="H189" s="664"/>
      <c r="I189" s="664"/>
      <c r="J189" s="664">
        <v>1</v>
      </c>
      <c r="K189" s="664">
        <v>12705.82</v>
      </c>
      <c r="L189" s="664"/>
      <c r="M189" s="664">
        <v>12705.82</v>
      </c>
      <c r="N189" s="664"/>
      <c r="O189" s="664"/>
      <c r="P189" s="677"/>
      <c r="Q189" s="665"/>
    </row>
    <row r="190" spans="1:17" ht="14.4" customHeight="1" x14ac:dyDescent="0.3">
      <c r="A190" s="660" t="s">
        <v>7610</v>
      </c>
      <c r="B190" s="661" t="s">
        <v>7611</v>
      </c>
      <c r="C190" s="661" t="s">
        <v>6473</v>
      </c>
      <c r="D190" s="661" t="s">
        <v>7643</v>
      </c>
      <c r="E190" s="661" t="s">
        <v>7644</v>
      </c>
      <c r="F190" s="664"/>
      <c r="G190" s="664"/>
      <c r="H190" s="664"/>
      <c r="I190" s="664"/>
      <c r="J190" s="664">
        <v>1</v>
      </c>
      <c r="K190" s="664">
        <v>6890.78</v>
      </c>
      <c r="L190" s="664"/>
      <c r="M190" s="664">
        <v>6890.78</v>
      </c>
      <c r="N190" s="664"/>
      <c r="O190" s="664"/>
      <c r="P190" s="677"/>
      <c r="Q190" s="665"/>
    </row>
    <row r="191" spans="1:17" ht="14.4" customHeight="1" x14ac:dyDescent="0.3">
      <c r="A191" s="660" t="s">
        <v>7610</v>
      </c>
      <c r="B191" s="661" t="s">
        <v>7611</v>
      </c>
      <c r="C191" s="661" t="s">
        <v>6473</v>
      </c>
      <c r="D191" s="661" t="s">
        <v>7645</v>
      </c>
      <c r="E191" s="661" t="s">
        <v>7646</v>
      </c>
      <c r="F191" s="664"/>
      <c r="G191" s="664"/>
      <c r="H191" s="664"/>
      <c r="I191" s="664"/>
      <c r="J191" s="664">
        <v>1</v>
      </c>
      <c r="K191" s="664">
        <v>19196.8</v>
      </c>
      <c r="L191" s="664"/>
      <c r="M191" s="664">
        <v>19196.8</v>
      </c>
      <c r="N191" s="664"/>
      <c r="O191" s="664"/>
      <c r="P191" s="677"/>
      <c r="Q191" s="665"/>
    </row>
    <row r="192" spans="1:17" ht="14.4" customHeight="1" x14ac:dyDescent="0.3">
      <c r="A192" s="660" t="s">
        <v>7610</v>
      </c>
      <c r="B192" s="661" t="s">
        <v>7611</v>
      </c>
      <c r="C192" s="661" t="s">
        <v>6473</v>
      </c>
      <c r="D192" s="661" t="s">
        <v>7647</v>
      </c>
      <c r="E192" s="661" t="s">
        <v>7648</v>
      </c>
      <c r="F192" s="664">
        <v>1</v>
      </c>
      <c r="G192" s="664">
        <v>1002.8</v>
      </c>
      <c r="H192" s="664">
        <v>1</v>
      </c>
      <c r="I192" s="664">
        <v>1002.8</v>
      </c>
      <c r="J192" s="664">
        <v>2</v>
      </c>
      <c r="K192" s="664">
        <v>2005.6</v>
      </c>
      <c r="L192" s="664">
        <v>2</v>
      </c>
      <c r="M192" s="664">
        <v>1002.8</v>
      </c>
      <c r="N192" s="664">
        <v>1</v>
      </c>
      <c r="O192" s="664">
        <v>1002.8</v>
      </c>
      <c r="P192" s="677">
        <v>1</v>
      </c>
      <c r="Q192" s="665">
        <v>1002.8</v>
      </c>
    </row>
    <row r="193" spans="1:17" ht="14.4" customHeight="1" x14ac:dyDescent="0.3">
      <c r="A193" s="660" t="s">
        <v>7610</v>
      </c>
      <c r="B193" s="661" t="s">
        <v>7611</v>
      </c>
      <c r="C193" s="661" t="s">
        <v>6473</v>
      </c>
      <c r="D193" s="661" t="s">
        <v>7649</v>
      </c>
      <c r="E193" s="661" t="s">
        <v>7650</v>
      </c>
      <c r="F193" s="664">
        <v>1</v>
      </c>
      <c r="G193" s="664">
        <v>9370.39</v>
      </c>
      <c r="H193" s="664">
        <v>1</v>
      </c>
      <c r="I193" s="664">
        <v>9370.39</v>
      </c>
      <c r="J193" s="664">
        <v>1</v>
      </c>
      <c r="K193" s="664">
        <v>9370.39</v>
      </c>
      <c r="L193" s="664">
        <v>1</v>
      </c>
      <c r="M193" s="664">
        <v>9370.39</v>
      </c>
      <c r="N193" s="664"/>
      <c r="O193" s="664"/>
      <c r="P193" s="677"/>
      <c r="Q193" s="665"/>
    </row>
    <row r="194" spans="1:17" ht="14.4" customHeight="1" x14ac:dyDescent="0.3">
      <c r="A194" s="660" t="s">
        <v>7610</v>
      </c>
      <c r="B194" s="661" t="s">
        <v>7611</v>
      </c>
      <c r="C194" s="661" t="s">
        <v>6473</v>
      </c>
      <c r="D194" s="661" t="s">
        <v>7651</v>
      </c>
      <c r="E194" s="661" t="s">
        <v>7652</v>
      </c>
      <c r="F194" s="664"/>
      <c r="G194" s="664"/>
      <c r="H194" s="664"/>
      <c r="I194" s="664"/>
      <c r="J194" s="664">
        <v>4</v>
      </c>
      <c r="K194" s="664">
        <v>3188</v>
      </c>
      <c r="L194" s="664"/>
      <c r="M194" s="664">
        <v>797</v>
      </c>
      <c r="N194" s="664"/>
      <c r="O194" s="664"/>
      <c r="P194" s="677"/>
      <c r="Q194" s="665"/>
    </row>
    <row r="195" spans="1:17" ht="14.4" customHeight="1" x14ac:dyDescent="0.3">
      <c r="A195" s="660" t="s">
        <v>7610</v>
      </c>
      <c r="B195" s="661" t="s">
        <v>7611</v>
      </c>
      <c r="C195" s="661" t="s">
        <v>6473</v>
      </c>
      <c r="D195" s="661" t="s">
        <v>7653</v>
      </c>
      <c r="E195" s="661" t="s">
        <v>7654</v>
      </c>
      <c r="F195" s="664"/>
      <c r="G195" s="664"/>
      <c r="H195" s="664"/>
      <c r="I195" s="664"/>
      <c r="J195" s="664">
        <v>1</v>
      </c>
      <c r="K195" s="664">
        <v>2974.36</v>
      </c>
      <c r="L195" s="664"/>
      <c r="M195" s="664">
        <v>2974.36</v>
      </c>
      <c r="N195" s="664"/>
      <c r="O195" s="664"/>
      <c r="P195" s="677"/>
      <c r="Q195" s="665"/>
    </row>
    <row r="196" spans="1:17" ht="14.4" customHeight="1" x14ac:dyDescent="0.3">
      <c r="A196" s="660" t="s">
        <v>7610</v>
      </c>
      <c r="B196" s="661" t="s">
        <v>7611</v>
      </c>
      <c r="C196" s="661" t="s">
        <v>6473</v>
      </c>
      <c r="D196" s="661" t="s">
        <v>7655</v>
      </c>
      <c r="E196" s="661" t="s">
        <v>7656</v>
      </c>
      <c r="F196" s="664">
        <v>1</v>
      </c>
      <c r="G196" s="664">
        <v>3360</v>
      </c>
      <c r="H196" s="664">
        <v>1</v>
      </c>
      <c r="I196" s="664">
        <v>3360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7610</v>
      </c>
      <c r="B197" s="661" t="s">
        <v>7611</v>
      </c>
      <c r="C197" s="661" t="s">
        <v>6473</v>
      </c>
      <c r="D197" s="661" t="s">
        <v>7657</v>
      </c>
      <c r="E197" s="661" t="s">
        <v>7658</v>
      </c>
      <c r="F197" s="664">
        <v>3</v>
      </c>
      <c r="G197" s="664">
        <v>15777.689999999999</v>
      </c>
      <c r="H197" s="664">
        <v>1</v>
      </c>
      <c r="I197" s="664">
        <v>5259.23</v>
      </c>
      <c r="J197" s="664">
        <v>1</v>
      </c>
      <c r="K197" s="664">
        <v>5259.23</v>
      </c>
      <c r="L197" s="664">
        <v>0.33333333333333331</v>
      </c>
      <c r="M197" s="664">
        <v>5259.23</v>
      </c>
      <c r="N197" s="664">
        <v>1</v>
      </c>
      <c r="O197" s="664">
        <v>5259.23</v>
      </c>
      <c r="P197" s="677">
        <v>0.33333333333333331</v>
      </c>
      <c r="Q197" s="665">
        <v>5259.23</v>
      </c>
    </row>
    <row r="198" spans="1:17" ht="14.4" customHeight="1" x14ac:dyDescent="0.3">
      <c r="A198" s="660" t="s">
        <v>7610</v>
      </c>
      <c r="B198" s="661" t="s">
        <v>7611</v>
      </c>
      <c r="C198" s="661" t="s">
        <v>6473</v>
      </c>
      <c r="D198" s="661" t="s">
        <v>7659</v>
      </c>
      <c r="E198" s="661" t="s">
        <v>7660</v>
      </c>
      <c r="F198" s="664">
        <v>1</v>
      </c>
      <c r="G198" s="664">
        <v>1497.44</v>
      </c>
      <c r="H198" s="664">
        <v>1</v>
      </c>
      <c r="I198" s="664">
        <v>1497.44</v>
      </c>
      <c r="J198" s="664">
        <v>2</v>
      </c>
      <c r="K198" s="664">
        <v>2994.88</v>
      </c>
      <c r="L198" s="664">
        <v>2</v>
      </c>
      <c r="M198" s="664">
        <v>1497.44</v>
      </c>
      <c r="N198" s="664">
        <v>2</v>
      </c>
      <c r="O198" s="664">
        <v>2994.88</v>
      </c>
      <c r="P198" s="677">
        <v>2</v>
      </c>
      <c r="Q198" s="665">
        <v>1497.44</v>
      </c>
    </row>
    <row r="199" spans="1:17" ht="14.4" customHeight="1" x14ac:dyDescent="0.3">
      <c r="A199" s="660" t="s">
        <v>7610</v>
      </c>
      <c r="B199" s="661" t="s">
        <v>7611</v>
      </c>
      <c r="C199" s="661" t="s">
        <v>6473</v>
      </c>
      <c r="D199" s="661" t="s">
        <v>7661</v>
      </c>
      <c r="E199" s="661" t="s">
        <v>7662</v>
      </c>
      <c r="F199" s="664"/>
      <c r="G199" s="664"/>
      <c r="H199" s="664"/>
      <c r="I199" s="664"/>
      <c r="J199" s="664">
        <v>2</v>
      </c>
      <c r="K199" s="664">
        <v>69800</v>
      </c>
      <c r="L199" s="664"/>
      <c r="M199" s="664">
        <v>34900</v>
      </c>
      <c r="N199" s="664"/>
      <c r="O199" s="664"/>
      <c r="P199" s="677"/>
      <c r="Q199" s="665"/>
    </row>
    <row r="200" spans="1:17" ht="14.4" customHeight="1" x14ac:dyDescent="0.3">
      <c r="A200" s="660" t="s">
        <v>7610</v>
      </c>
      <c r="B200" s="661" t="s">
        <v>7611</v>
      </c>
      <c r="C200" s="661" t="s">
        <v>6473</v>
      </c>
      <c r="D200" s="661" t="s">
        <v>7663</v>
      </c>
      <c r="E200" s="661" t="s">
        <v>7664</v>
      </c>
      <c r="F200" s="664"/>
      <c r="G200" s="664"/>
      <c r="H200" s="664"/>
      <c r="I200" s="664"/>
      <c r="J200" s="664">
        <v>1</v>
      </c>
      <c r="K200" s="664">
        <v>605.65</v>
      </c>
      <c r="L200" s="664"/>
      <c r="M200" s="664">
        <v>605.65</v>
      </c>
      <c r="N200" s="664"/>
      <c r="O200" s="664"/>
      <c r="P200" s="677"/>
      <c r="Q200" s="665"/>
    </row>
    <row r="201" spans="1:17" ht="14.4" customHeight="1" x14ac:dyDescent="0.3">
      <c r="A201" s="660" t="s">
        <v>7610</v>
      </c>
      <c r="B201" s="661" t="s">
        <v>7611</v>
      </c>
      <c r="C201" s="661" t="s">
        <v>6473</v>
      </c>
      <c r="D201" s="661" t="s">
        <v>7665</v>
      </c>
      <c r="E201" s="661" t="s">
        <v>7666</v>
      </c>
      <c r="F201" s="664"/>
      <c r="G201" s="664"/>
      <c r="H201" s="664"/>
      <c r="I201" s="664"/>
      <c r="J201" s="664">
        <v>2</v>
      </c>
      <c r="K201" s="664">
        <v>1662.32</v>
      </c>
      <c r="L201" s="664"/>
      <c r="M201" s="664">
        <v>831.16</v>
      </c>
      <c r="N201" s="664">
        <v>2</v>
      </c>
      <c r="O201" s="664">
        <v>1662.32</v>
      </c>
      <c r="P201" s="677"/>
      <c r="Q201" s="665">
        <v>831.16</v>
      </c>
    </row>
    <row r="202" spans="1:17" ht="14.4" customHeight="1" x14ac:dyDescent="0.3">
      <c r="A202" s="660" t="s">
        <v>7610</v>
      </c>
      <c r="B202" s="661" t="s">
        <v>7611</v>
      </c>
      <c r="C202" s="661" t="s">
        <v>6473</v>
      </c>
      <c r="D202" s="661" t="s">
        <v>7667</v>
      </c>
      <c r="E202" s="661" t="s">
        <v>7666</v>
      </c>
      <c r="F202" s="664">
        <v>2</v>
      </c>
      <c r="G202" s="664">
        <v>1776.12</v>
      </c>
      <c r="H202" s="664">
        <v>1</v>
      </c>
      <c r="I202" s="664">
        <v>888.06</v>
      </c>
      <c r="J202" s="664">
        <v>2</v>
      </c>
      <c r="K202" s="664">
        <v>1776.12</v>
      </c>
      <c r="L202" s="664">
        <v>1</v>
      </c>
      <c r="M202" s="664">
        <v>888.06</v>
      </c>
      <c r="N202" s="664">
        <v>1</v>
      </c>
      <c r="O202" s="664">
        <v>888.06</v>
      </c>
      <c r="P202" s="677">
        <v>0.5</v>
      </c>
      <c r="Q202" s="665">
        <v>888.06</v>
      </c>
    </row>
    <row r="203" spans="1:17" ht="14.4" customHeight="1" x14ac:dyDescent="0.3">
      <c r="A203" s="660" t="s">
        <v>7610</v>
      </c>
      <c r="B203" s="661" t="s">
        <v>7611</v>
      </c>
      <c r="C203" s="661" t="s">
        <v>6473</v>
      </c>
      <c r="D203" s="661" t="s">
        <v>7668</v>
      </c>
      <c r="E203" s="661" t="s">
        <v>7669</v>
      </c>
      <c r="F203" s="664">
        <v>3</v>
      </c>
      <c r="G203" s="664">
        <v>2664.18</v>
      </c>
      <c r="H203" s="664">
        <v>1</v>
      </c>
      <c r="I203" s="664">
        <v>888.06</v>
      </c>
      <c r="J203" s="664">
        <v>5</v>
      </c>
      <c r="K203" s="664">
        <v>4440.2999999999993</v>
      </c>
      <c r="L203" s="664">
        <v>1.6666666666666665</v>
      </c>
      <c r="M203" s="664">
        <v>888.05999999999983</v>
      </c>
      <c r="N203" s="664">
        <v>3</v>
      </c>
      <c r="O203" s="664">
        <v>2664.18</v>
      </c>
      <c r="P203" s="677">
        <v>1</v>
      </c>
      <c r="Q203" s="665">
        <v>888.06</v>
      </c>
    </row>
    <row r="204" spans="1:17" ht="14.4" customHeight="1" x14ac:dyDescent="0.3">
      <c r="A204" s="660" t="s">
        <v>7610</v>
      </c>
      <c r="B204" s="661" t="s">
        <v>7611</v>
      </c>
      <c r="C204" s="661" t="s">
        <v>6473</v>
      </c>
      <c r="D204" s="661" t="s">
        <v>7670</v>
      </c>
      <c r="E204" s="661" t="s">
        <v>7671</v>
      </c>
      <c r="F204" s="664">
        <v>5</v>
      </c>
      <c r="G204" s="664">
        <v>19494</v>
      </c>
      <c r="H204" s="664">
        <v>1</v>
      </c>
      <c r="I204" s="664">
        <v>3898.8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7610</v>
      </c>
      <c r="B205" s="661" t="s">
        <v>7611</v>
      </c>
      <c r="C205" s="661" t="s">
        <v>6473</v>
      </c>
      <c r="D205" s="661" t="s">
        <v>7672</v>
      </c>
      <c r="E205" s="661" t="s">
        <v>7673</v>
      </c>
      <c r="F205" s="664"/>
      <c r="G205" s="664"/>
      <c r="H205" s="664"/>
      <c r="I205" s="664"/>
      <c r="J205" s="664">
        <v>1</v>
      </c>
      <c r="K205" s="664">
        <v>2205</v>
      </c>
      <c r="L205" s="664"/>
      <c r="M205" s="664">
        <v>2205</v>
      </c>
      <c r="N205" s="664"/>
      <c r="O205" s="664"/>
      <c r="P205" s="677"/>
      <c r="Q205" s="665"/>
    </row>
    <row r="206" spans="1:17" ht="14.4" customHeight="1" x14ac:dyDescent="0.3">
      <c r="A206" s="660" t="s">
        <v>7610</v>
      </c>
      <c r="B206" s="661" t="s">
        <v>7611</v>
      </c>
      <c r="C206" s="661" t="s">
        <v>6473</v>
      </c>
      <c r="D206" s="661" t="s">
        <v>7674</v>
      </c>
      <c r="E206" s="661" t="s">
        <v>7675</v>
      </c>
      <c r="F206" s="664">
        <v>2</v>
      </c>
      <c r="G206" s="664">
        <v>2945.76</v>
      </c>
      <c r="H206" s="664">
        <v>1</v>
      </c>
      <c r="I206" s="664">
        <v>1472.88</v>
      </c>
      <c r="J206" s="664">
        <v>3</v>
      </c>
      <c r="K206" s="664">
        <v>4418.6400000000003</v>
      </c>
      <c r="L206" s="664">
        <v>1.5</v>
      </c>
      <c r="M206" s="664">
        <v>1472.88</v>
      </c>
      <c r="N206" s="664"/>
      <c r="O206" s="664"/>
      <c r="P206" s="677"/>
      <c r="Q206" s="665"/>
    </row>
    <row r="207" spans="1:17" ht="14.4" customHeight="1" x14ac:dyDescent="0.3">
      <c r="A207" s="660" t="s">
        <v>7610</v>
      </c>
      <c r="B207" s="661" t="s">
        <v>7611</v>
      </c>
      <c r="C207" s="661" t="s">
        <v>6473</v>
      </c>
      <c r="D207" s="661" t="s">
        <v>7676</v>
      </c>
      <c r="E207" s="661" t="s">
        <v>7677</v>
      </c>
      <c r="F207" s="664"/>
      <c r="G207" s="664"/>
      <c r="H207" s="664"/>
      <c r="I207" s="664"/>
      <c r="J207" s="664"/>
      <c r="K207" s="664"/>
      <c r="L207" s="664"/>
      <c r="M207" s="664"/>
      <c r="N207" s="664">
        <v>2</v>
      </c>
      <c r="O207" s="664">
        <v>2624.28</v>
      </c>
      <c r="P207" s="677"/>
      <c r="Q207" s="665">
        <v>1312.14</v>
      </c>
    </row>
    <row r="208" spans="1:17" ht="14.4" customHeight="1" x14ac:dyDescent="0.3">
      <c r="A208" s="660" t="s">
        <v>7610</v>
      </c>
      <c r="B208" s="661" t="s">
        <v>7611</v>
      </c>
      <c r="C208" s="661" t="s">
        <v>6473</v>
      </c>
      <c r="D208" s="661" t="s">
        <v>7678</v>
      </c>
      <c r="E208" s="661" t="s">
        <v>7679</v>
      </c>
      <c r="F208" s="664"/>
      <c r="G208" s="664"/>
      <c r="H208" s="664"/>
      <c r="I208" s="664"/>
      <c r="J208" s="664"/>
      <c r="K208" s="664"/>
      <c r="L208" s="664"/>
      <c r="M208" s="664"/>
      <c r="N208" s="664">
        <v>2</v>
      </c>
      <c r="O208" s="664">
        <v>7289.16</v>
      </c>
      <c r="P208" s="677"/>
      <c r="Q208" s="665">
        <v>3644.58</v>
      </c>
    </row>
    <row r="209" spans="1:17" ht="14.4" customHeight="1" x14ac:dyDescent="0.3">
      <c r="A209" s="660" t="s">
        <v>7610</v>
      </c>
      <c r="B209" s="661" t="s">
        <v>7611</v>
      </c>
      <c r="C209" s="661" t="s">
        <v>6473</v>
      </c>
      <c r="D209" s="661" t="s">
        <v>7680</v>
      </c>
      <c r="E209" s="661" t="s">
        <v>7681</v>
      </c>
      <c r="F209" s="664"/>
      <c r="G209" s="664"/>
      <c r="H209" s="664"/>
      <c r="I209" s="664"/>
      <c r="J209" s="664">
        <v>1</v>
      </c>
      <c r="K209" s="664">
        <v>34453.9</v>
      </c>
      <c r="L209" s="664"/>
      <c r="M209" s="664">
        <v>34453.9</v>
      </c>
      <c r="N209" s="664"/>
      <c r="O209" s="664"/>
      <c r="P209" s="677"/>
      <c r="Q209" s="665"/>
    </row>
    <row r="210" spans="1:17" ht="14.4" customHeight="1" x14ac:dyDescent="0.3">
      <c r="A210" s="660" t="s">
        <v>7610</v>
      </c>
      <c r="B210" s="661" t="s">
        <v>7611</v>
      </c>
      <c r="C210" s="661" t="s">
        <v>6473</v>
      </c>
      <c r="D210" s="661" t="s">
        <v>7682</v>
      </c>
      <c r="E210" s="661" t="s">
        <v>7683</v>
      </c>
      <c r="F210" s="664">
        <v>1</v>
      </c>
      <c r="G210" s="664">
        <v>1305.82</v>
      </c>
      <c r="H210" s="664">
        <v>1</v>
      </c>
      <c r="I210" s="664">
        <v>1305.82</v>
      </c>
      <c r="J210" s="664">
        <v>3</v>
      </c>
      <c r="K210" s="664">
        <v>3917.46</v>
      </c>
      <c r="L210" s="664">
        <v>3</v>
      </c>
      <c r="M210" s="664">
        <v>1305.82</v>
      </c>
      <c r="N210" s="664"/>
      <c r="O210" s="664"/>
      <c r="P210" s="677"/>
      <c r="Q210" s="665"/>
    </row>
    <row r="211" spans="1:17" ht="14.4" customHeight="1" x14ac:dyDescent="0.3">
      <c r="A211" s="660" t="s">
        <v>7610</v>
      </c>
      <c r="B211" s="661" t="s">
        <v>7611</v>
      </c>
      <c r="C211" s="661" t="s">
        <v>6473</v>
      </c>
      <c r="D211" s="661" t="s">
        <v>7684</v>
      </c>
      <c r="E211" s="661" t="s">
        <v>7685</v>
      </c>
      <c r="F211" s="664">
        <v>3</v>
      </c>
      <c r="G211" s="664">
        <v>1077.3000000000002</v>
      </c>
      <c r="H211" s="664">
        <v>1</v>
      </c>
      <c r="I211" s="664">
        <v>359.10000000000008</v>
      </c>
      <c r="J211" s="664">
        <v>4</v>
      </c>
      <c r="K211" s="664">
        <v>1436.4</v>
      </c>
      <c r="L211" s="664">
        <v>1.3333333333333333</v>
      </c>
      <c r="M211" s="664">
        <v>359.1</v>
      </c>
      <c r="N211" s="664">
        <v>2</v>
      </c>
      <c r="O211" s="664">
        <v>718.2</v>
      </c>
      <c r="P211" s="677">
        <v>0.66666666666666663</v>
      </c>
      <c r="Q211" s="665">
        <v>359.1</v>
      </c>
    </row>
    <row r="212" spans="1:17" ht="14.4" customHeight="1" x14ac:dyDescent="0.3">
      <c r="A212" s="660" t="s">
        <v>7610</v>
      </c>
      <c r="B212" s="661" t="s">
        <v>7611</v>
      </c>
      <c r="C212" s="661" t="s">
        <v>6473</v>
      </c>
      <c r="D212" s="661" t="s">
        <v>7686</v>
      </c>
      <c r="E212" s="661" t="s">
        <v>7687</v>
      </c>
      <c r="F212" s="664">
        <v>1</v>
      </c>
      <c r="G212" s="664">
        <v>16831.689999999999</v>
      </c>
      <c r="H212" s="664">
        <v>1</v>
      </c>
      <c r="I212" s="664">
        <v>16831.689999999999</v>
      </c>
      <c r="J212" s="664"/>
      <c r="K212" s="664"/>
      <c r="L212" s="664"/>
      <c r="M212" s="664"/>
      <c r="N212" s="664">
        <v>1</v>
      </c>
      <c r="O212" s="664">
        <v>16831.689999999999</v>
      </c>
      <c r="P212" s="677">
        <v>1</v>
      </c>
      <c r="Q212" s="665">
        <v>16831.689999999999</v>
      </c>
    </row>
    <row r="213" spans="1:17" ht="14.4" customHeight="1" x14ac:dyDescent="0.3">
      <c r="A213" s="660" t="s">
        <v>7610</v>
      </c>
      <c r="B213" s="661" t="s">
        <v>7611</v>
      </c>
      <c r="C213" s="661" t="s">
        <v>6473</v>
      </c>
      <c r="D213" s="661" t="s">
        <v>7688</v>
      </c>
      <c r="E213" s="661" t="s">
        <v>7689</v>
      </c>
      <c r="F213" s="664"/>
      <c r="G213" s="664"/>
      <c r="H213" s="664"/>
      <c r="I213" s="664"/>
      <c r="J213" s="664">
        <v>2</v>
      </c>
      <c r="K213" s="664">
        <v>64358.18</v>
      </c>
      <c r="L213" s="664"/>
      <c r="M213" s="664">
        <v>32179.09</v>
      </c>
      <c r="N213" s="664"/>
      <c r="O213" s="664"/>
      <c r="P213" s="677"/>
      <c r="Q213" s="665"/>
    </row>
    <row r="214" spans="1:17" ht="14.4" customHeight="1" x14ac:dyDescent="0.3">
      <c r="A214" s="660" t="s">
        <v>7610</v>
      </c>
      <c r="B214" s="661" t="s">
        <v>7611</v>
      </c>
      <c r="C214" s="661" t="s">
        <v>6473</v>
      </c>
      <c r="D214" s="661" t="s">
        <v>7690</v>
      </c>
      <c r="E214" s="661" t="s">
        <v>7691</v>
      </c>
      <c r="F214" s="664">
        <v>1</v>
      </c>
      <c r="G214" s="664">
        <v>6587.13</v>
      </c>
      <c r="H214" s="664">
        <v>1</v>
      </c>
      <c r="I214" s="664">
        <v>6587.13</v>
      </c>
      <c r="J214" s="664">
        <v>3</v>
      </c>
      <c r="K214" s="664">
        <v>19761.39</v>
      </c>
      <c r="L214" s="664">
        <v>3</v>
      </c>
      <c r="M214" s="664">
        <v>6587.13</v>
      </c>
      <c r="N214" s="664">
        <v>1</v>
      </c>
      <c r="O214" s="664">
        <v>6587.13</v>
      </c>
      <c r="P214" s="677">
        <v>1</v>
      </c>
      <c r="Q214" s="665">
        <v>6587.13</v>
      </c>
    </row>
    <row r="215" spans="1:17" ht="14.4" customHeight="1" x14ac:dyDescent="0.3">
      <c r="A215" s="660" t="s">
        <v>7610</v>
      </c>
      <c r="B215" s="661" t="s">
        <v>7611</v>
      </c>
      <c r="C215" s="661" t="s">
        <v>6473</v>
      </c>
      <c r="D215" s="661" t="s">
        <v>7692</v>
      </c>
      <c r="E215" s="661" t="s">
        <v>7693</v>
      </c>
      <c r="F215" s="664"/>
      <c r="G215" s="664"/>
      <c r="H215" s="664"/>
      <c r="I215" s="664"/>
      <c r="J215" s="664"/>
      <c r="K215" s="664"/>
      <c r="L215" s="664"/>
      <c r="M215" s="664"/>
      <c r="N215" s="664">
        <v>1</v>
      </c>
      <c r="O215" s="664">
        <v>1841.62</v>
      </c>
      <c r="P215" s="677"/>
      <c r="Q215" s="665">
        <v>1841.62</v>
      </c>
    </row>
    <row r="216" spans="1:17" ht="14.4" customHeight="1" x14ac:dyDescent="0.3">
      <c r="A216" s="660" t="s">
        <v>7610</v>
      </c>
      <c r="B216" s="661" t="s">
        <v>7611</v>
      </c>
      <c r="C216" s="661" t="s">
        <v>6473</v>
      </c>
      <c r="D216" s="661" t="s">
        <v>7694</v>
      </c>
      <c r="E216" s="661" t="s">
        <v>7695</v>
      </c>
      <c r="F216" s="664"/>
      <c r="G216" s="664"/>
      <c r="H216" s="664"/>
      <c r="I216" s="664"/>
      <c r="J216" s="664"/>
      <c r="K216" s="664"/>
      <c r="L216" s="664"/>
      <c r="M216" s="664"/>
      <c r="N216" s="664">
        <v>1</v>
      </c>
      <c r="O216" s="664">
        <v>26449.24</v>
      </c>
      <c r="P216" s="677"/>
      <c r="Q216" s="665">
        <v>26449.24</v>
      </c>
    </row>
    <row r="217" spans="1:17" ht="14.4" customHeight="1" x14ac:dyDescent="0.3">
      <c r="A217" s="660" t="s">
        <v>7610</v>
      </c>
      <c r="B217" s="661" t="s">
        <v>7611</v>
      </c>
      <c r="C217" s="661" t="s">
        <v>6473</v>
      </c>
      <c r="D217" s="661" t="s">
        <v>7696</v>
      </c>
      <c r="E217" s="661" t="s">
        <v>7697</v>
      </c>
      <c r="F217" s="664"/>
      <c r="G217" s="664"/>
      <c r="H217" s="664"/>
      <c r="I217" s="664"/>
      <c r="J217" s="664"/>
      <c r="K217" s="664"/>
      <c r="L217" s="664"/>
      <c r="M217" s="664"/>
      <c r="N217" s="664">
        <v>1</v>
      </c>
      <c r="O217" s="664">
        <v>380.86</v>
      </c>
      <c r="P217" s="677"/>
      <c r="Q217" s="665">
        <v>380.86</v>
      </c>
    </row>
    <row r="218" spans="1:17" ht="14.4" customHeight="1" x14ac:dyDescent="0.3">
      <c r="A218" s="660" t="s">
        <v>7610</v>
      </c>
      <c r="B218" s="661" t="s">
        <v>7611</v>
      </c>
      <c r="C218" s="661" t="s">
        <v>6473</v>
      </c>
      <c r="D218" s="661" t="s">
        <v>7698</v>
      </c>
      <c r="E218" s="661" t="s">
        <v>7699</v>
      </c>
      <c r="F218" s="664">
        <v>3</v>
      </c>
      <c r="G218" s="664">
        <v>422721.32999999996</v>
      </c>
      <c r="H218" s="664">
        <v>1</v>
      </c>
      <c r="I218" s="664">
        <v>140907.10999999999</v>
      </c>
      <c r="J218" s="664">
        <v>1</v>
      </c>
      <c r="K218" s="664">
        <v>140907.10999999999</v>
      </c>
      <c r="L218" s="664">
        <v>0.33333333333333331</v>
      </c>
      <c r="M218" s="664">
        <v>140907.10999999999</v>
      </c>
      <c r="N218" s="664"/>
      <c r="O218" s="664"/>
      <c r="P218" s="677"/>
      <c r="Q218" s="665"/>
    </row>
    <row r="219" spans="1:17" ht="14.4" customHeight="1" x14ac:dyDescent="0.3">
      <c r="A219" s="660" t="s">
        <v>7610</v>
      </c>
      <c r="B219" s="661" t="s">
        <v>7611</v>
      </c>
      <c r="C219" s="661" t="s">
        <v>6161</v>
      </c>
      <c r="D219" s="661" t="s">
        <v>7700</v>
      </c>
      <c r="E219" s="661" t="s">
        <v>7701</v>
      </c>
      <c r="F219" s="664">
        <v>6</v>
      </c>
      <c r="G219" s="664">
        <v>1224</v>
      </c>
      <c r="H219" s="664">
        <v>1</v>
      </c>
      <c r="I219" s="664">
        <v>204</v>
      </c>
      <c r="J219" s="664">
        <v>6</v>
      </c>
      <c r="K219" s="664">
        <v>1230</v>
      </c>
      <c r="L219" s="664">
        <v>1.0049019607843137</v>
      </c>
      <c r="M219" s="664">
        <v>205</v>
      </c>
      <c r="N219" s="664">
        <v>6</v>
      </c>
      <c r="O219" s="664">
        <v>1234</v>
      </c>
      <c r="P219" s="677">
        <v>1.0081699346405228</v>
      </c>
      <c r="Q219" s="665">
        <v>205.66666666666666</v>
      </c>
    </row>
    <row r="220" spans="1:17" ht="14.4" customHeight="1" x14ac:dyDescent="0.3">
      <c r="A220" s="660" t="s">
        <v>7610</v>
      </c>
      <c r="B220" s="661" t="s">
        <v>7611</v>
      </c>
      <c r="C220" s="661" t="s">
        <v>6161</v>
      </c>
      <c r="D220" s="661" t="s">
        <v>7702</v>
      </c>
      <c r="E220" s="661" t="s">
        <v>7703</v>
      </c>
      <c r="F220" s="664">
        <v>1</v>
      </c>
      <c r="G220" s="664">
        <v>149</v>
      </c>
      <c r="H220" s="664">
        <v>1</v>
      </c>
      <c r="I220" s="664">
        <v>149</v>
      </c>
      <c r="J220" s="664">
        <v>1</v>
      </c>
      <c r="K220" s="664">
        <v>150</v>
      </c>
      <c r="L220" s="664">
        <v>1.0067114093959733</v>
      </c>
      <c r="M220" s="664">
        <v>150</v>
      </c>
      <c r="N220" s="664">
        <v>4</v>
      </c>
      <c r="O220" s="664">
        <v>600</v>
      </c>
      <c r="P220" s="677">
        <v>4.026845637583893</v>
      </c>
      <c r="Q220" s="665">
        <v>150</v>
      </c>
    </row>
    <row r="221" spans="1:17" ht="14.4" customHeight="1" x14ac:dyDescent="0.3">
      <c r="A221" s="660" t="s">
        <v>7610</v>
      </c>
      <c r="B221" s="661" t="s">
        <v>7611</v>
      </c>
      <c r="C221" s="661" t="s">
        <v>6161</v>
      </c>
      <c r="D221" s="661" t="s">
        <v>7704</v>
      </c>
      <c r="E221" s="661" t="s">
        <v>7705</v>
      </c>
      <c r="F221" s="664">
        <v>1</v>
      </c>
      <c r="G221" s="664">
        <v>181</v>
      </c>
      <c r="H221" s="664">
        <v>1</v>
      </c>
      <c r="I221" s="664">
        <v>181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7610</v>
      </c>
      <c r="B222" s="661" t="s">
        <v>7611</v>
      </c>
      <c r="C222" s="661" t="s">
        <v>6161</v>
      </c>
      <c r="D222" s="661" t="s">
        <v>7706</v>
      </c>
      <c r="E222" s="661" t="s">
        <v>7707</v>
      </c>
      <c r="F222" s="664">
        <v>5</v>
      </c>
      <c r="G222" s="664">
        <v>620</v>
      </c>
      <c r="H222" s="664">
        <v>1</v>
      </c>
      <c r="I222" s="664">
        <v>124</v>
      </c>
      <c r="J222" s="664">
        <v>5</v>
      </c>
      <c r="K222" s="664">
        <v>620</v>
      </c>
      <c r="L222" s="664">
        <v>1</v>
      </c>
      <c r="M222" s="664">
        <v>124</v>
      </c>
      <c r="N222" s="664">
        <v>1</v>
      </c>
      <c r="O222" s="664">
        <v>125</v>
      </c>
      <c r="P222" s="677">
        <v>0.20161290322580644</v>
      </c>
      <c r="Q222" s="665">
        <v>125</v>
      </c>
    </row>
    <row r="223" spans="1:17" ht="14.4" customHeight="1" x14ac:dyDescent="0.3">
      <c r="A223" s="660" t="s">
        <v>7610</v>
      </c>
      <c r="B223" s="661" t="s">
        <v>7611</v>
      </c>
      <c r="C223" s="661" t="s">
        <v>6161</v>
      </c>
      <c r="D223" s="661" t="s">
        <v>7708</v>
      </c>
      <c r="E223" s="661" t="s">
        <v>7709</v>
      </c>
      <c r="F223" s="664">
        <v>3</v>
      </c>
      <c r="G223" s="664">
        <v>648</v>
      </c>
      <c r="H223" s="664">
        <v>1</v>
      </c>
      <c r="I223" s="664">
        <v>216</v>
      </c>
      <c r="J223" s="664">
        <v>18</v>
      </c>
      <c r="K223" s="664">
        <v>3906</v>
      </c>
      <c r="L223" s="664">
        <v>6.0277777777777777</v>
      </c>
      <c r="M223" s="664">
        <v>217</v>
      </c>
      <c r="N223" s="664">
        <v>6</v>
      </c>
      <c r="O223" s="664">
        <v>1308</v>
      </c>
      <c r="P223" s="677">
        <v>2.0185185185185186</v>
      </c>
      <c r="Q223" s="665">
        <v>218</v>
      </c>
    </row>
    <row r="224" spans="1:17" ht="14.4" customHeight="1" x14ac:dyDescent="0.3">
      <c r="A224" s="660" t="s">
        <v>7610</v>
      </c>
      <c r="B224" s="661" t="s">
        <v>7611</v>
      </c>
      <c r="C224" s="661" t="s">
        <v>6161</v>
      </c>
      <c r="D224" s="661" t="s">
        <v>7710</v>
      </c>
      <c r="E224" s="661" t="s">
        <v>7711</v>
      </c>
      <c r="F224" s="664">
        <v>1</v>
      </c>
      <c r="G224" s="664">
        <v>216</v>
      </c>
      <c r="H224" s="664">
        <v>1</v>
      </c>
      <c r="I224" s="664">
        <v>216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7610</v>
      </c>
      <c r="B225" s="661" t="s">
        <v>7611</v>
      </c>
      <c r="C225" s="661" t="s">
        <v>6161</v>
      </c>
      <c r="D225" s="661" t="s">
        <v>7712</v>
      </c>
      <c r="E225" s="661" t="s">
        <v>7713</v>
      </c>
      <c r="F225" s="664">
        <v>4</v>
      </c>
      <c r="G225" s="664">
        <v>872</v>
      </c>
      <c r="H225" s="664">
        <v>1</v>
      </c>
      <c r="I225" s="664">
        <v>218</v>
      </c>
      <c r="J225" s="664">
        <v>10</v>
      </c>
      <c r="K225" s="664">
        <v>2190</v>
      </c>
      <c r="L225" s="664">
        <v>2.511467889908257</v>
      </c>
      <c r="M225" s="664">
        <v>219</v>
      </c>
      <c r="N225" s="664">
        <v>4</v>
      </c>
      <c r="O225" s="664">
        <v>879</v>
      </c>
      <c r="P225" s="677">
        <v>1.0080275229357798</v>
      </c>
      <c r="Q225" s="665">
        <v>219.75</v>
      </c>
    </row>
    <row r="226" spans="1:17" ht="14.4" customHeight="1" x14ac:dyDescent="0.3">
      <c r="A226" s="660" t="s">
        <v>7610</v>
      </c>
      <c r="B226" s="661" t="s">
        <v>7611</v>
      </c>
      <c r="C226" s="661" t="s">
        <v>6161</v>
      </c>
      <c r="D226" s="661" t="s">
        <v>7298</v>
      </c>
      <c r="E226" s="661" t="s">
        <v>7299</v>
      </c>
      <c r="F226" s="664">
        <v>1</v>
      </c>
      <c r="G226" s="664">
        <v>256</v>
      </c>
      <c r="H226" s="664">
        <v>1</v>
      </c>
      <c r="I226" s="664">
        <v>256</v>
      </c>
      <c r="J226" s="664">
        <v>1</v>
      </c>
      <c r="K226" s="664">
        <v>257</v>
      </c>
      <c r="L226" s="664">
        <v>1.00390625</v>
      </c>
      <c r="M226" s="664">
        <v>257</v>
      </c>
      <c r="N226" s="664">
        <v>1</v>
      </c>
      <c r="O226" s="664">
        <v>257</v>
      </c>
      <c r="P226" s="677">
        <v>1.00390625</v>
      </c>
      <c r="Q226" s="665">
        <v>257</v>
      </c>
    </row>
    <row r="227" spans="1:17" ht="14.4" customHeight="1" x14ac:dyDescent="0.3">
      <c r="A227" s="660" t="s">
        <v>7610</v>
      </c>
      <c r="B227" s="661" t="s">
        <v>7611</v>
      </c>
      <c r="C227" s="661" t="s">
        <v>6161</v>
      </c>
      <c r="D227" s="661" t="s">
        <v>7714</v>
      </c>
      <c r="E227" s="661" t="s">
        <v>7715</v>
      </c>
      <c r="F227" s="664">
        <v>1</v>
      </c>
      <c r="G227" s="664">
        <v>325</v>
      </c>
      <c r="H227" s="664">
        <v>1</v>
      </c>
      <c r="I227" s="664">
        <v>325</v>
      </c>
      <c r="J227" s="664">
        <v>3</v>
      </c>
      <c r="K227" s="664">
        <v>978</v>
      </c>
      <c r="L227" s="664">
        <v>3.0092307692307694</v>
      </c>
      <c r="M227" s="664">
        <v>326</v>
      </c>
      <c r="N227" s="664">
        <v>4</v>
      </c>
      <c r="O227" s="664">
        <v>1313</v>
      </c>
      <c r="P227" s="677">
        <v>4.04</v>
      </c>
      <c r="Q227" s="665">
        <v>328.25</v>
      </c>
    </row>
    <row r="228" spans="1:17" ht="14.4" customHeight="1" x14ac:dyDescent="0.3">
      <c r="A228" s="660" t="s">
        <v>7610</v>
      </c>
      <c r="B228" s="661" t="s">
        <v>7611</v>
      </c>
      <c r="C228" s="661" t="s">
        <v>6161</v>
      </c>
      <c r="D228" s="661" t="s">
        <v>7716</v>
      </c>
      <c r="E228" s="661" t="s">
        <v>7717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4493</v>
      </c>
      <c r="P228" s="677"/>
      <c r="Q228" s="665">
        <v>4493</v>
      </c>
    </row>
    <row r="229" spans="1:17" ht="14.4" customHeight="1" x14ac:dyDescent="0.3">
      <c r="A229" s="660" t="s">
        <v>7610</v>
      </c>
      <c r="B229" s="661" t="s">
        <v>7611</v>
      </c>
      <c r="C229" s="661" t="s">
        <v>6161</v>
      </c>
      <c r="D229" s="661" t="s">
        <v>7718</v>
      </c>
      <c r="E229" s="661" t="s">
        <v>7719</v>
      </c>
      <c r="F229" s="664">
        <v>1</v>
      </c>
      <c r="G229" s="664">
        <v>4122</v>
      </c>
      <c r="H229" s="664">
        <v>1</v>
      </c>
      <c r="I229" s="664">
        <v>4122</v>
      </c>
      <c r="J229" s="664">
        <v>2</v>
      </c>
      <c r="K229" s="664">
        <v>8254</v>
      </c>
      <c r="L229" s="664">
        <v>2.002426006792819</v>
      </c>
      <c r="M229" s="664">
        <v>4127</v>
      </c>
      <c r="N229" s="664">
        <v>1</v>
      </c>
      <c r="O229" s="664">
        <v>4135</v>
      </c>
      <c r="P229" s="677">
        <v>1.0031538088306646</v>
      </c>
      <c r="Q229" s="665">
        <v>4135</v>
      </c>
    </row>
    <row r="230" spans="1:17" ht="14.4" customHeight="1" x14ac:dyDescent="0.3">
      <c r="A230" s="660" t="s">
        <v>7610</v>
      </c>
      <c r="B230" s="661" t="s">
        <v>7611</v>
      </c>
      <c r="C230" s="661" t="s">
        <v>6161</v>
      </c>
      <c r="D230" s="661" t="s">
        <v>7720</v>
      </c>
      <c r="E230" s="661" t="s">
        <v>7721</v>
      </c>
      <c r="F230" s="664">
        <v>2</v>
      </c>
      <c r="G230" s="664">
        <v>30080</v>
      </c>
      <c r="H230" s="664">
        <v>1</v>
      </c>
      <c r="I230" s="664">
        <v>15040</v>
      </c>
      <c r="J230" s="664">
        <v>3</v>
      </c>
      <c r="K230" s="664">
        <v>45147</v>
      </c>
      <c r="L230" s="664">
        <v>1.5008976063829786</v>
      </c>
      <c r="M230" s="664">
        <v>15049</v>
      </c>
      <c r="N230" s="664">
        <v>2</v>
      </c>
      <c r="O230" s="664">
        <v>30130</v>
      </c>
      <c r="P230" s="677">
        <v>1.0016622340425532</v>
      </c>
      <c r="Q230" s="665">
        <v>15065</v>
      </c>
    </row>
    <row r="231" spans="1:17" ht="14.4" customHeight="1" x14ac:dyDescent="0.3">
      <c r="A231" s="660" t="s">
        <v>7610</v>
      </c>
      <c r="B231" s="661" t="s">
        <v>7611</v>
      </c>
      <c r="C231" s="661" t="s">
        <v>6161</v>
      </c>
      <c r="D231" s="661" t="s">
        <v>7722</v>
      </c>
      <c r="E231" s="661" t="s">
        <v>7723</v>
      </c>
      <c r="F231" s="664">
        <v>8</v>
      </c>
      <c r="G231" s="664">
        <v>30488</v>
      </c>
      <c r="H231" s="664">
        <v>1</v>
      </c>
      <c r="I231" s="664">
        <v>3811</v>
      </c>
      <c r="J231" s="664">
        <v>14</v>
      </c>
      <c r="K231" s="664">
        <v>53410</v>
      </c>
      <c r="L231" s="664">
        <v>1.7518367882445551</v>
      </c>
      <c r="M231" s="664">
        <v>3815</v>
      </c>
      <c r="N231" s="664">
        <v>7</v>
      </c>
      <c r="O231" s="664">
        <v>26747</v>
      </c>
      <c r="P231" s="677">
        <v>0.87729598530569408</v>
      </c>
      <c r="Q231" s="665">
        <v>3821</v>
      </c>
    </row>
    <row r="232" spans="1:17" ht="14.4" customHeight="1" x14ac:dyDescent="0.3">
      <c r="A232" s="660" t="s">
        <v>7610</v>
      </c>
      <c r="B232" s="661" t="s">
        <v>7611</v>
      </c>
      <c r="C232" s="661" t="s">
        <v>6161</v>
      </c>
      <c r="D232" s="661" t="s">
        <v>7724</v>
      </c>
      <c r="E232" s="661" t="s">
        <v>7725</v>
      </c>
      <c r="F232" s="664">
        <v>2</v>
      </c>
      <c r="G232" s="664">
        <v>15656</v>
      </c>
      <c r="H232" s="664">
        <v>1</v>
      </c>
      <c r="I232" s="664">
        <v>7828</v>
      </c>
      <c r="J232" s="664">
        <v>4</v>
      </c>
      <c r="K232" s="664">
        <v>31340</v>
      </c>
      <c r="L232" s="664">
        <v>2.0017884517118039</v>
      </c>
      <c r="M232" s="664">
        <v>7835</v>
      </c>
      <c r="N232" s="664"/>
      <c r="O232" s="664"/>
      <c r="P232" s="677"/>
      <c r="Q232" s="665"/>
    </row>
    <row r="233" spans="1:17" ht="14.4" customHeight="1" x14ac:dyDescent="0.3">
      <c r="A233" s="660" t="s">
        <v>7610</v>
      </c>
      <c r="B233" s="661" t="s">
        <v>7611</v>
      </c>
      <c r="C233" s="661" t="s">
        <v>6161</v>
      </c>
      <c r="D233" s="661" t="s">
        <v>7726</v>
      </c>
      <c r="E233" s="661" t="s">
        <v>7727</v>
      </c>
      <c r="F233" s="664">
        <v>2</v>
      </c>
      <c r="G233" s="664">
        <v>2552</v>
      </c>
      <c r="H233" s="664">
        <v>1</v>
      </c>
      <c r="I233" s="664">
        <v>1276</v>
      </c>
      <c r="J233" s="664">
        <v>6</v>
      </c>
      <c r="K233" s="664">
        <v>7662</v>
      </c>
      <c r="L233" s="664">
        <v>3.0023510971786833</v>
      </c>
      <c r="M233" s="664">
        <v>1277</v>
      </c>
      <c r="N233" s="664">
        <v>3</v>
      </c>
      <c r="O233" s="664">
        <v>3840</v>
      </c>
      <c r="P233" s="677">
        <v>1.5047021943573669</v>
      </c>
      <c r="Q233" s="665">
        <v>1280</v>
      </c>
    </row>
    <row r="234" spans="1:17" ht="14.4" customHeight="1" x14ac:dyDescent="0.3">
      <c r="A234" s="660" t="s">
        <v>7610</v>
      </c>
      <c r="B234" s="661" t="s">
        <v>7611</v>
      </c>
      <c r="C234" s="661" t="s">
        <v>6161</v>
      </c>
      <c r="D234" s="661" t="s">
        <v>7728</v>
      </c>
      <c r="E234" s="661" t="s">
        <v>7729</v>
      </c>
      <c r="F234" s="664">
        <v>2</v>
      </c>
      <c r="G234" s="664">
        <v>2326</v>
      </c>
      <c r="H234" s="664">
        <v>1</v>
      </c>
      <c r="I234" s="664">
        <v>1163</v>
      </c>
      <c r="J234" s="664">
        <v>5</v>
      </c>
      <c r="K234" s="664">
        <v>5820</v>
      </c>
      <c r="L234" s="664">
        <v>2.5021496130696477</v>
      </c>
      <c r="M234" s="664">
        <v>1164</v>
      </c>
      <c r="N234" s="664">
        <v>2</v>
      </c>
      <c r="O234" s="664">
        <v>2332</v>
      </c>
      <c r="P234" s="677">
        <v>1.0025795356835769</v>
      </c>
      <c r="Q234" s="665">
        <v>1166</v>
      </c>
    </row>
    <row r="235" spans="1:17" ht="14.4" customHeight="1" x14ac:dyDescent="0.3">
      <c r="A235" s="660" t="s">
        <v>7610</v>
      </c>
      <c r="B235" s="661" t="s">
        <v>7611</v>
      </c>
      <c r="C235" s="661" t="s">
        <v>6161</v>
      </c>
      <c r="D235" s="661" t="s">
        <v>7730</v>
      </c>
      <c r="E235" s="661" t="s">
        <v>7731</v>
      </c>
      <c r="F235" s="664"/>
      <c r="G235" s="664"/>
      <c r="H235" s="664"/>
      <c r="I235" s="664"/>
      <c r="J235" s="664">
        <v>1</v>
      </c>
      <c r="K235" s="664">
        <v>5068</v>
      </c>
      <c r="L235" s="664"/>
      <c r="M235" s="664">
        <v>5068</v>
      </c>
      <c r="N235" s="664">
        <v>4</v>
      </c>
      <c r="O235" s="664">
        <v>20284</v>
      </c>
      <c r="P235" s="677"/>
      <c r="Q235" s="665">
        <v>5071</v>
      </c>
    </row>
    <row r="236" spans="1:17" ht="14.4" customHeight="1" x14ac:dyDescent="0.3">
      <c r="A236" s="660" t="s">
        <v>7610</v>
      </c>
      <c r="B236" s="661" t="s">
        <v>7611</v>
      </c>
      <c r="C236" s="661" t="s">
        <v>6161</v>
      </c>
      <c r="D236" s="661" t="s">
        <v>7732</v>
      </c>
      <c r="E236" s="661" t="s">
        <v>7733</v>
      </c>
      <c r="F236" s="664">
        <v>1</v>
      </c>
      <c r="G236" s="664">
        <v>7669</v>
      </c>
      <c r="H236" s="664">
        <v>1</v>
      </c>
      <c r="I236" s="664">
        <v>7669</v>
      </c>
      <c r="J236" s="664">
        <v>2</v>
      </c>
      <c r="K236" s="664">
        <v>15346</v>
      </c>
      <c r="L236" s="664">
        <v>2.0010431607771548</v>
      </c>
      <c r="M236" s="664">
        <v>7673</v>
      </c>
      <c r="N236" s="664"/>
      <c r="O236" s="664"/>
      <c r="P236" s="677"/>
      <c r="Q236" s="665"/>
    </row>
    <row r="237" spans="1:17" ht="14.4" customHeight="1" x14ac:dyDescent="0.3">
      <c r="A237" s="660" t="s">
        <v>7610</v>
      </c>
      <c r="B237" s="661" t="s">
        <v>7611</v>
      </c>
      <c r="C237" s="661" t="s">
        <v>6161</v>
      </c>
      <c r="D237" s="661" t="s">
        <v>7734</v>
      </c>
      <c r="E237" s="661" t="s">
        <v>7735</v>
      </c>
      <c r="F237" s="664">
        <v>2672</v>
      </c>
      <c r="G237" s="664">
        <v>459584</v>
      </c>
      <c r="H237" s="664">
        <v>1</v>
      </c>
      <c r="I237" s="664">
        <v>172</v>
      </c>
      <c r="J237" s="664">
        <v>2330</v>
      </c>
      <c r="K237" s="664">
        <v>403090</v>
      </c>
      <c r="L237" s="664">
        <v>0.87707579027990534</v>
      </c>
      <c r="M237" s="664">
        <v>173</v>
      </c>
      <c r="N237" s="664">
        <v>2725</v>
      </c>
      <c r="O237" s="664">
        <v>473394</v>
      </c>
      <c r="P237" s="677">
        <v>1.0300489138003064</v>
      </c>
      <c r="Q237" s="665">
        <v>173.72256880733946</v>
      </c>
    </row>
    <row r="238" spans="1:17" ht="14.4" customHeight="1" x14ac:dyDescent="0.3">
      <c r="A238" s="660" t="s">
        <v>7610</v>
      </c>
      <c r="B238" s="661" t="s">
        <v>7611</v>
      </c>
      <c r="C238" s="661" t="s">
        <v>6161</v>
      </c>
      <c r="D238" s="661" t="s">
        <v>7736</v>
      </c>
      <c r="E238" s="661" t="s">
        <v>7737</v>
      </c>
      <c r="F238" s="664">
        <v>30</v>
      </c>
      <c r="G238" s="664">
        <v>59820</v>
      </c>
      <c r="H238" s="664">
        <v>1</v>
      </c>
      <c r="I238" s="664">
        <v>1994</v>
      </c>
      <c r="J238" s="664">
        <v>31</v>
      </c>
      <c r="K238" s="664">
        <v>61876</v>
      </c>
      <c r="L238" s="664">
        <v>1.0343697759946506</v>
      </c>
      <c r="M238" s="664">
        <v>1996</v>
      </c>
      <c r="N238" s="664">
        <v>38</v>
      </c>
      <c r="O238" s="664">
        <v>75923</v>
      </c>
      <c r="P238" s="677">
        <v>1.2691909060514879</v>
      </c>
      <c r="Q238" s="665">
        <v>1997.9736842105262</v>
      </c>
    </row>
    <row r="239" spans="1:17" ht="14.4" customHeight="1" x14ac:dyDescent="0.3">
      <c r="A239" s="660" t="s">
        <v>7610</v>
      </c>
      <c r="B239" s="661" t="s">
        <v>7611</v>
      </c>
      <c r="C239" s="661" t="s">
        <v>6161</v>
      </c>
      <c r="D239" s="661" t="s">
        <v>7738</v>
      </c>
      <c r="E239" s="661" t="s">
        <v>7739</v>
      </c>
      <c r="F239" s="664">
        <v>2</v>
      </c>
      <c r="G239" s="664">
        <v>5382</v>
      </c>
      <c r="H239" s="664">
        <v>1</v>
      </c>
      <c r="I239" s="664">
        <v>2691</v>
      </c>
      <c r="J239" s="664">
        <v>1</v>
      </c>
      <c r="K239" s="664">
        <v>2692</v>
      </c>
      <c r="L239" s="664">
        <v>0.5001858045336306</v>
      </c>
      <c r="M239" s="664">
        <v>2692</v>
      </c>
      <c r="N239" s="664">
        <v>3</v>
      </c>
      <c r="O239" s="664">
        <v>8079</v>
      </c>
      <c r="P239" s="677">
        <v>1.5011148272017838</v>
      </c>
      <c r="Q239" s="665">
        <v>2693</v>
      </c>
    </row>
    <row r="240" spans="1:17" ht="14.4" customHeight="1" x14ac:dyDescent="0.3">
      <c r="A240" s="660" t="s">
        <v>7610</v>
      </c>
      <c r="B240" s="661" t="s">
        <v>7611</v>
      </c>
      <c r="C240" s="661" t="s">
        <v>6161</v>
      </c>
      <c r="D240" s="661" t="s">
        <v>7740</v>
      </c>
      <c r="E240" s="661" t="s">
        <v>7741</v>
      </c>
      <c r="F240" s="664">
        <v>1</v>
      </c>
      <c r="G240" s="664">
        <v>5177</v>
      </c>
      <c r="H240" s="664">
        <v>1</v>
      </c>
      <c r="I240" s="664">
        <v>5177</v>
      </c>
      <c r="J240" s="664"/>
      <c r="K240" s="664"/>
      <c r="L240" s="664"/>
      <c r="M240" s="664"/>
      <c r="N240" s="664">
        <v>1</v>
      </c>
      <c r="O240" s="664">
        <v>5186</v>
      </c>
      <c r="P240" s="677">
        <v>1.0017384585667375</v>
      </c>
      <c r="Q240" s="665">
        <v>5186</v>
      </c>
    </row>
    <row r="241" spans="1:17" ht="14.4" customHeight="1" x14ac:dyDescent="0.3">
      <c r="A241" s="660" t="s">
        <v>7610</v>
      </c>
      <c r="B241" s="661" t="s">
        <v>7611</v>
      </c>
      <c r="C241" s="661" t="s">
        <v>6161</v>
      </c>
      <c r="D241" s="661" t="s">
        <v>7742</v>
      </c>
      <c r="E241" s="661" t="s">
        <v>7743</v>
      </c>
      <c r="F241" s="664"/>
      <c r="G241" s="664"/>
      <c r="H241" s="664"/>
      <c r="I241" s="664"/>
      <c r="J241" s="664">
        <v>5</v>
      </c>
      <c r="K241" s="664">
        <v>10380</v>
      </c>
      <c r="L241" s="664"/>
      <c r="M241" s="664">
        <v>2076</v>
      </c>
      <c r="N241" s="664"/>
      <c r="O241" s="664"/>
      <c r="P241" s="677"/>
      <c r="Q241" s="665"/>
    </row>
    <row r="242" spans="1:17" ht="14.4" customHeight="1" x14ac:dyDescent="0.3">
      <c r="A242" s="660" t="s">
        <v>7610</v>
      </c>
      <c r="B242" s="661" t="s">
        <v>7611</v>
      </c>
      <c r="C242" s="661" t="s">
        <v>6161</v>
      </c>
      <c r="D242" s="661" t="s">
        <v>7744</v>
      </c>
      <c r="E242" s="661" t="s">
        <v>7745</v>
      </c>
      <c r="F242" s="664">
        <v>1</v>
      </c>
      <c r="G242" s="664">
        <v>192</v>
      </c>
      <c r="H242" s="664">
        <v>1</v>
      </c>
      <c r="I242" s="664">
        <v>192</v>
      </c>
      <c r="J242" s="664"/>
      <c r="K242" s="664"/>
      <c r="L242" s="664"/>
      <c r="M242" s="664"/>
      <c r="N242" s="664">
        <v>1</v>
      </c>
      <c r="O242" s="664">
        <v>193</v>
      </c>
      <c r="P242" s="677">
        <v>1.0052083333333333</v>
      </c>
      <c r="Q242" s="665">
        <v>193</v>
      </c>
    </row>
    <row r="243" spans="1:17" ht="14.4" customHeight="1" x14ac:dyDescent="0.3">
      <c r="A243" s="660" t="s">
        <v>7610</v>
      </c>
      <c r="B243" s="661" t="s">
        <v>7611</v>
      </c>
      <c r="C243" s="661" t="s">
        <v>6161</v>
      </c>
      <c r="D243" s="661" t="s">
        <v>7314</v>
      </c>
      <c r="E243" s="661" t="s">
        <v>7315</v>
      </c>
      <c r="F243" s="664">
        <v>8</v>
      </c>
      <c r="G243" s="664">
        <v>1576</v>
      </c>
      <c r="H243" s="664">
        <v>1</v>
      </c>
      <c r="I243" s="664">
        <v>197</v>
      </c>
      <c r="J243" s="664">
        <v>1</v>
      </c>
      <c r="K243" s="664">
        <v>198</v>
      </c>
      <c r="L243" s="664">
        <v>0.12563451776649745</v>
      </c>
      <c r="M243" s="664">
        <v>198</v>
      </c>
      <c r="N243" s="664">
        <v>20</v>
      </c>
      <c r="O243" s="664">
        <v>3960</v>
      </c>
      <c r="P243" s="677">
        <v>2.5126903553299491</v>
      </c>
      <c r="Q243" s="665">
        <v>198</v>
      </c>
    </row>
    <row r="244" spans="1:17" ht="14.4" customHeight="1" x14ac:dyDescent="0.3">
      <c r="A244" s="660" t="s">
        <v>7610</v>
      </c>
      <c r="B244" s="661" t="s">
        <v>7611</v>
      </c>
      <c r="C244" s="661" t="s">
        <v>6161</v>
      </c>
      <c r="D244" s="661" t="s">
        <v>7746</v>
      </c>
      <c r="E244" s="661" t="s">
        <v>7747</v>
      </c>
      <c r="F244" s="664">
        <v>1</v>
      </c>
      <c r="G244" s="664">
        <v>414</v>
      </c>
      <c r="H244" s="664">
        <v>1</v>
      </c>
      <c r="I244" s="664">
        <v>414</v>
      </c>
      <c r="J244" s="664">
        <v>4</v>
      </c>
      <c r="K244" s="664">
        <v>1660</v>
      </c>
      <c r="L244" s="664">
        <v>4.0096618357487923</v>
      </c>
      <c r="M244" s="664">
        <v>415</v>
      </c>
      <c r="N244" s="664">
        <v>3</v>
      </c>
      <c r="O244" s="664">
        <v>1249</v>
      </c>
      <c r="P244" s="677">
        <v>3.0169082125603865</v>
      </c>
      <c r="Q244" s="665">
        <v>416.33333333333331</v>
      </c>
    </row>
    <row r="245" spans="1:17" ht="14.4" customHeight="1" x14ac:dyDescent="0.3">
      <c r="A245" s="660" t="s">
        <v>7610</v>
      </c>
      <c r="B245" s="661" t="s">
        <v>7611</v>
      </c>
      <c r="C245" s="661" t="s">
        <v>6161</v>
      </c>
      <c r="D245" s="661" t="s">
        <v>7748</v>
      </c>
      <c r="E245" s="661" t="s">
        <v>7749</v>
      </c>
      <c r="F245" s="664">
        <v>3</v>
      </c>
      <c r="G245" s="664">
        <v>471</v>
      </c>
      <c r="H245" s="664">
        <v>1</v>
      </c>
      <c r="I245" s="664">
        <v>157</v>
      </c>
      <c r="J245" s="664">
        <v>2</v>
      </c>
      <c r="K245" s="664">
        <v>316</v>
      </c>
      <c r="L245" s="664">
        <v>0.6709129511677282</v>
      </c>
      <c r="M245" s="664">
        <v>158</v>
      </c>
      <c r="N245" s="664">
        <v>2</v>
      </c>
      <c r="O245" s="664">
        <v>317</v>
      </c>
      <c r="P245" s="677">
        <v>0.67303609341825898</v>
      </c>
      <c r="Q245" s="665">
        <v>158.5</v>
      </c>
    </row>
    <row r="246" spans="1:17" ht="14.4" customHeight="1" x14ac:dyDescent="0.3">
      <c r="A246" s="660" t="s">
        <v>7610</v>
      </c>
      <c r="B246" s="661" t="s">
        <v>7611</v>
      </c>
      <c r="C246" s="661" t="s">
        <v>6161</v>
      </c>
      <c r="D246" s="661" t="s">
        <v>7750</v>
      </c>
      <c r="E246" s="661" t="s">
        <v>7751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313</v>
      </c>
      <c r="P246" s="677"/>
      <c r="Q246" s="665">
        <v>313</v>
      </c>
    </row>
    <row r="247" spans="1:17" ht="14.4" customHeight="1" x14ac:dyDescent="0.3">
      <c r="A247" s="660" t="s">
        <v>7610</v>
      </c>
      <c r="B247" s="661" t="s">
        <v>7611</v>
      </c>
      <c r="C247" s="661" t="s">
        <v>6161</v>
      </c>
      <c r="D247" s="661" t="s">
        <v>7752</v>
      </c>
      <c r="E247" s="661" t="s">
        <v>7753</v>
      </c>
      <c r="F247" s="664"/>
      <c r="G247" s="664"/>
      <c r="H247" s="664"/>
      <c r="I247" s="664"/>
      <c r="J247" s="664">
        <v>1</v>
      </c>
      <c r="K247" s="664">
        <v>425</v>
      </c>
      <c r="L247" s="664"/>
      <c r="M247" s="664">
        <v>425</v>
      </c>
      <c r="N247" s="664"/>
      <c r="O247" s="664"/>
      <c r="P247" s="677"/>
      <c r="Q247" s="665"/>
    </row>
    <row r="248" spans="1:17" ht="14.4" customHeight="1" x14ac:dyDescent="0.3">
      <c r="A248" s="660" t="s">
        <v>7610</v>
      </c>
      <c r="B248" s="661" t="s">
        <v>7611</v>
      </c>
      <c r="C248" s="661" t="s">
        <v>6161</v>
      </c>
      <c r="D248" s="661" t="s">
        <v>7754</v>
      </c>
      <c r="E248" s="661" t="s">
        <v>7755</v>
      </c>
      <c r="F248" s="664">
        <v>41</v>
      </c>
      <c r="G248" s="664">
        <v>86756</v>
      </c>
      <c r="H248" s="664">
        <v>1</v>
      </c>
      <c r="I248" s="664">
        <v>2116</v>
      </c>
      <c r="J248" s="664">
        <v>34</v>
      </c>
      <c r="K248" s="664">
        <v>72012</v>
      </c>
      <c r="L248" s="664">
        <v>0.83005210014292963</v>
      </c>
      <c r="M248" s="664">
        <v>2118</v>
      </c>
      <c r="N248" s="664">
        <v>60</v>
      </c>
      <c r="O248" s="664">
        <v>127212</v>
      </c>
      <c r="P248" s="677">
        <v>1.4663193323804693</v>
      </c>
      <c r="Q248" s="665">
        <v>2120.1999999999998</v>
      </c>
    </row>
    <row r="249" spans="1:17" ht="14.4" customHeight="1" x14ac:dyDescent="0.3">
      <c r="A249" s="660" t="s">
        <v>7610</v>
      </c>
      <c r="B249" s="661" t="s">
        <v>7611</v>
      </c>
      <c r="C249" s="661" t="s">
        <v>6161</v>
      </c>
      <c r="D249" s="661" t="s">
        <v>7756</v>
      </c>
      <c r="E249" s="661" t="s">
        <v>7723</v>
      </c>
      <c r="F249" s="664">
        <v>8</v>
      </c>
      <c r="G249" s="664">
        <v>14896</v>
      </c>
      <c r="H249" s="664">
        <v>1</v>
      </c>
      <c r="I249" s="664">
        <v>1862</v>
      </c>
      <c r="J249" s="664">
        <v>16</v>
      </c>
      <c r="K249" s="664">
        <v>29824</v>
      </c>
      <c r="L249" s="664">
        <v>2.0021482277121376</v>
      </c>
      <c r="M249" s="664">
        <v>1864</v>
      </c>
      <c r="N249" s="664">
        <v>9</v>
      </c>
      <c r="O249" s="664">
        <v>16800</v>
      </c>
      <c r="P249" s="677">
        <v>1.1278195488721805</v>
      </c>
      <c r="Q249" s="665">
        <v>1866.6666666666667</v>
      </c>
    </row>
    <row r="250" spans="1:17" ht="14.4" customHeight="1" x14ac:dyDescent="0.3">
      <c r="A250" s="660" t="s">
        <v>7610</v>
      </c>
      <c r="B250" s="661" t="s">
        <v>7611</v>
      </c>
      <c r="C250" s="661" t="s">
        <v>6161</v>
      </c>
      <c r="D250" s="661" t="s">
        <v>7757</v>
      </c>
      <c r="E250" s="661" t="s">
        <v>7758</v>
      </c>
      <c r="F250" s="664">
        <v>6</v>
      </c>
      <c r="G250" s="664">
        <v>50268</v>
      </c>
      <c r="H250" s="664">
        <v>1</v>
      </c>
      <c r="I250" s="664">
        <v>8378</v>
      </c>
      <c r="J250" s="664">
        <v>13</v>
      </c>
      <c r="K250" s="664">
        <v>108992</v>
      </c>
      <c r="L250" s="664">
        <v>2.168218349645898</v>
      </c>
      <c r="M250" s="664">
        <v>8384</v>
      </c>
      <c r="N250" s="664">
        <v>7</v>
      </c>
      <c r="O250" s="664">
        <v>58754</v>
      </c>
      <c r="P250" s="677">
        <v>1.1688151507917561</v>
      </c>
      <c r="Q250" s="665">
        <v>8393.4285714285706</v>
      </c>
    </row>
    <row r="251" spans="1:17" ht="14.4" customHeight="1" x14ac:dyDescent="0.3">
      <c r="A251" s="660" t="s">
        <v>7610</v>
      </c>
      <c r="B251" s="661" t="s">
        <v>7611</v>
      </c>
      <c r="C251" s="661" t="s">
        <v>6161</v>
      </c>
      <c r="D251" s="661" t="s">
        <v>7759</v>
      </c>
      <c r="E251" s="661" t="s">
        <v>7760</v>
      </c>
      <c r="F251" s="664"/>
      <c r="G251" s="664"/>
      <c r="H251" s="664"/>
      <c r="I251" s="664"/>
      <c r="J251" s="664"/>
      <c r="K251" s="664"/>
      <c r="L251" s="664"/>
      <c r="M251" s="664"/>
      <c r="N251" s="664">
        <v>1</v>
      </c>
      <c r="O251" s="664">
        <v>153</v>
      </c>
      <c r="P251" s="677"/>
      <c r="Q251" s="665">
        <v>153</v>
      </c>
    </row>
    <row r="252" spans="1:17" ht="14.4" customHeight="1" x14ac:dyDescent="0.3">
      <c r="A252" s="660" t="s">
        <v>7610</v>
      </c>
      <c r="B252" s="661" t="s">
        <v>7611</v>
      </c>
      <c r="C252" s="661" t="s">
        <v>6161</v>
      </c>
      <c r="D252" s="661" t="s">
        <v>7761</v>
      </c>
      <c r="E252" s="661" t="s">
        <v>7762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2001</v>
      </c>
      <c r="P252" s="677"/>
      <c r="Q252" s="665">
        <v>2001</v>
      </c>
    </row>
    <row r="253" spans="1:17" ht="14.4" customHeight="1" x14ac:dyDescent="0.3">
      <c r="A253" s="660" t="s">
        <v>7610</v>
      </c>
      <c r="B253" s="661" t="s">
        <v>7611</v>
      </c>
      <c r="C253" s="661" t="s">
        <v>6161</v>
      </c>
      <c r="D253" s="661" t="s">
        <v>7763</v>
      </c>
      <c r="E253" s="661" t="s">
        <v>7764</v>
      </c>
      <c r="F253" s="664">
        <v>1</v>
      </c>
      <c r="G253" s="664">
        <v>558</v>
      </c>
      <c r="H253" s="664">
        <v>1</v>
      </c>
      <c r="I253" s="664">
        <v>558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7765</v>
      </c>
      <c r="B254" s="661" t="s">
        <v>7766</v>
      </c>
      <c r="C254" s="661" t="s">
        <v>6161</v>
      </c>
      <c r="D254" s="661" t="s">
        <v>7767</v>
      </c>
      <c r="E254" s="661" t="s">
        <v>7768</v>
      </c>
      <c r="F254" s="664">
        <v>666</v>
      </c>
      <c r="G254" s="664">
        <v>134532</v>
      </c>
      <c r="H254" s="664">
        <v>1</v>
      </c>
      <c r="I254" s="664">
        <v>202</v>
      </c>
      <c r="J254" s="664">
        <v>780</v>
      </c>
      <c r="K254" s="664">
        <v>158340</v>
      </c>
      <c r="L254" s="664">
        <v>1.176969048256177</v>
      </c>
      <c r="M254" s="664">
        <v>203</v>
      </c>
      <c r="N254" s="664">
        <v>737</v>
      </c>
      <c r="O254" s="664">
        <v>150647</v>
      </c>
      <c r="P254" s="677">
        <v>1.1197856272113698</v>
      </c>
      <c r="Q254" s="665">
        <v>204.40569877883311</v>
      </c>
    </row>
    <row r="255" spans="1:17" ht="14.4" customHeight="1" x14ac:dyDescent="0.3">
      <c r="A255" s="660" t="s">
        <v>7765</v>
      </c>
      <c r="B255" s="661" t="s">
        <v>7766</v>
      </c>
      <c r="C255" s="661" t="s">
        <v>6161</v>
      </c>
      <c r="D255" s="661" t="s">
        <v>7769</v>
      </c>
      <c r="E255" s="661" t="s">
        <v>7768</v>
      </c>
      <c r="F255" s="664"/>
      <c r="G255" s="664"/>
      <c r="H255" s="664"/>
      <c r="I255" s="664"/>
      <c r="J255" s="664"/>
      <c r="K255" s="664"/>
      <c r="L255" s="664"/>
      <c r="M255" s="664"/>
      <c r="N255" s="664">
        <v>3</v>
      </c>
      <c r="O255" s="664">
        <v>255</v>
      </c>
      <c r="P255" s="677"/>
      <c r="Q255" s="665">
        <v>85</v>
      </c>
    </row>
    <row r="256" spans="1:17" ht="14.4" customHeight="1" x14ac:dyDescent="0.3">
      <c r="A256" s="660" t="s">
        <v>7765</v>
      </c>
      <c r="B256" s="661" t="s">
        <v>7766</v>
      </c>
      <c r="C256" s="661" t="s">
        <v>6161</v>
      </c>
      <c r="D256" s="661" t="s">
        <v>7770</v>
      </c>
      <c r="E256" s="661" t="s">
        <v>7771</v>
      </c>
      <c r="F256" s="664">
        <v>125</v>
      </c>
      <c r="G256" s="664">
        <v>36375</v>
      </c>
      <c r="H256" s="664">
        <v>1</v>
      </c>
      <c r="I256" s="664">
        <v>291</v>
      </c>
      <c r="J256" s="664">
        <v>833</v>
      </c>
      <c r="K256" s="664">
        <v>243236</v>
      </c>
      <c r="L256" s="664">
        <v>6.6869003436426118</v>
      </c>
      <c r="M256" s="664">
        <v>292</v>
      </c>
      <c r="N256" s="664">
        <v>631</v>
      </c>
      <c r="O256" s="664">
        <v>185140</v>
      </c>
      <c r="P256" s="677">
        <v>5.0897594501718215</v>
      </c>
      <c r="Q256" s="665">
        <v>293.40729001584788</v>
      </c>
    </row>
    <row r="257" spans="1:17" ht="14.4" customHeight="1" x14ac:dyDescent="0.3">
      <c r="A257" s="660" t="s">
        <v>7765</v>
      </c>
      <c r="B257" s="661" t="s">
        <v>7766</v>
      </c>
      <c r="C257" s="661" t="s">
        <v>6161</v>
      </c>
      <c r="D257" s="661" t="s">
        <v>7772</v>
      </c>
      <c r="E257" s="661" t="s">
        <v>7773</v>
      </c>
      <c r="F257" s="664">
        <v>3</v>
      </c>
      <c r="G257" s="664">
        <v>276</v>
      </c>
      <c r="H257" s="664">
        <v>1</v>
      </c>
      <c r="I257" s="664">
        <v>92</v>
      </c>
      <c r="J257" s="664">
        <v>6</v>
      </c>
      <c r="K257" s="664">
        <v>558</v>
      </c>
      <c r="L257" s="664">
        <v>2.0217391304347827</v>
      </c>
      <c r="M257" s="664">
        <v>93</v>
      </c>
      <c r="N257" s="664">
        <v>3</v>
      </c>
      <c r="O257" s="664">
        <v>279</v>
      </c>
      <c r="P257" s="677">
        <v>1.0108695652173914</v>
      </c>
      <c r="Q257" s="665">
        <v>93</v>
      </c>
    </row>
    <row r="258" spans="1:17" ht="14.4" customHeight="1" x14ac:dyDescent="0.3">
      <c r="A258" s="660" t="s">
        <v>7765</v>
      </c>
      <c r="B258" s="661" t="s">
        <v>7766</v>
      </c>
      <c r="C258" s="661" t="s">
        <v>6161</v>
      </c>
      <c r="D258" s="661" t="s">
        <v>7774</v>
      </c>
      <c r="E258" s="661" t="s">
        <v>7775</v>
      </c>
      <c r="F258" s="664">
        <v>659</v>
      </c>
      <c r="G258" s="664">
        <v>87647</v>
      </c>
      <c r="H258" s="664">
        <v>1</v>
      </c>
      <c r="I258" s="664">
        <v>133</v>
      </c>
      <c r="J258" s="664">
        <v>580</v>
      </c>
      <c r="K258" s="664">
        <v>77720</v>
      </c>
      <c r="L258" s="664">
        <v>0.88673885016030207</v>
      </c>
      <c r="M258" s="664">
        <v>134</v>
      </c>
      <c r="N258" s="664">
        <v>663</v>
      </c>
      <c r="O258" s="664">
        <v>89313</v>
      </c>
      <c r="P258" s="677">
        <v>1.0190080664483667</v>
      </c>
      <c r="Q258" s="665">
        <v>134.71040723981901</v>
      </c>
    </row>
    <row r="259" spans="1:17" ht="14.4" customHeight="1" x14ac:dyDescent="0.3">
      <c r="A259" s="660" t="s">
        <v>7765</v>
      </c>
      <c r="B259" s="661" t="s">
        <v>7766</v>
      </c>
      <c r="C259" s="661" t="s">
        <v>6161</v>
      </c>
      <c r="D259" s="661" t="s">
        <v>7776</v>
      </c>
      <c r="E259" s="661" t="s">
        <v>7775</v>
      </c>
      <c r="F259" s="664"/>
      <c r="G259" s="664"/>
      <c r="H259" s="664"/>
      <c r="I259" s="664"/>
      <c r="J259" s="664">
        <v>1</v>
      </c>
      <c r="K259" s="664">
        <v>175</v>
      </c>
      <c r="L259" s="664"/>
      <c r="M259" s="664">
        <v>175</v>
      </c>
      <c r="N259" s="664">
        <v>1</v>
      </c>
      <c r="O259" s="664">
        <v>177</v>
      </c>
      <c r="P259" s="677"/>
      <c r="Q259" s="665">
        <v>177</v>
      </c>
    </row>
    <row r="260" spans="1:17" ht="14.4" customHeight="1" x14ac:dyDescent="0.3">
      <c r="A260" s="660" t="s">
        <v>7765</v>
      </c>
      <c r="B260" s="661" t="s">
        <v>7766</v>
      </c>
      <c r="C260" s="661" t="s">
        <v>6161</v>
      </c>
      <c r="D260" s="661" t="s">
        <v>7777</v>
      </c>
      <c r="E260" s="661" t="s">
        <v>7778</v>
      </c>
      <c r="F260" s="664">
        <v>1</v>
      </c>
      <c r="G260" s="664">
        <v>609</v>
      </c>
      <c r="H260" s="664">
        <v>1</v>
      </c>
      <c r="I260" s="664">
        <v>609</v>
      </c>
      <c r="J260" s="664">
        <v>1</v>
      </c>
      <c r="K260" s="664">
        <v>612</v>
      </c>
      <c r="L260" s="664">
        <v>1.0049261083743843</v>
      </c>
      <c r="M260" s="664">
        <v>612</v>
      </c>
      <c r="N260" s="664">
        <v>2</v>
      </c>
      <c r="O260" s="664">
        <v>1236</v>
      </c>
      <c r="P260" s="677">
        <v>2.0295566502463056</v>
      </c>
      <c r="Q260" s="665">
        <v>618</v>
      </c>
    </row>
    <row r="261" spans="1:17" ht="14.4" customHeight="1" x14ac:dyDescent="0.3">
      <c r="A261" s="660" t="s">
        <v>7765</v>
      </c>
      <c r="B261" s="661" t="s">
        <v>7766</v>
      </c>
      <c r="C261" s="661" t="s">
        <v>6161</v>
      </c>
      <c r="D261" s="661" t="s">
        <v>7779</v>
      </c>
      <c r="E261" s="661" t="s">
        <v>7780</v>
      </c>
      <c r="F261" s="664">
        <v>6</v>
      </c>
      <c r="G261" s="664">
        <v>948</v>
      </c>
      <c r="H261" s="664">
        <v>1</v>
      </c>
      <c r="I261" s="664">
        <v>158</v>
      </c>
      <c r="J261" s="664">
        <v>19</v>
      </c>
      <c r="K261" s="664">
        <v>3021</v>
      </c>
      <c r="L261" s="664">
        <v>3.1867088607594938</v>
      </c>
      <c r="M261" s="664">
        <v>159</v>
      </c>
      <c r="N261" s="664">
        <v>22</v>
      </c>
      <c r="O261" s="664">
        <v>3514</v>
      </c>
      <c r="P261" s="677">
        <v>3.7067510548523206</v>
      </c>
      <c r="Q261" s="665">
        <v>159.72727272727272</v>
      </c>
    </row>
    <row r="262" spans="1:17" ht="14.4" customHeight="1" x14ac:dyDescent="0.3">
      <c r="A262" s="660" t="s">
        <v>7765</v>
      </c>
      <c r="B262" s="661" t="s">
        <v>7766</v>
      </c>
      <c r="C262" s="661" t="s">
        <v>6161</v>
      </c>
      <c r="D262" s="661" t="s">
        <v>7781</v>
      </c>
      <c r="E262" s="661" t="s">
        <v>7782</v>
      </c>
      <c r="F262" s="664">
        <v>4</v>
      </c>
      <c r="G262" s="664">
        <v>1528</v>
      </c>
      <c r="H262" s="664">
        <v>1</v>
      </c>
      <c r="I262" s="664">
        <v>382</v>
      </c>
      <c r="J262" s="664">
        <v>13</v>
      </c>
      <c r="K262" s="664">
        <v>4966</v>
      </c>
      <c r="L262" s="664">
        <v>3.25</v>
      </c>
      <c r="M262" s="664">
        <v>382</v>
      </c>
      <c r="N262" s="664">
        <v>25</v>
      </c>
      <c r="O262" s="664">
        <v>9568</v>
      </c>
      <c r="P262" s="677">
        <v>6.2617801047120416</v>
      </c>
      <c r="Q262" s="665">
        <v>382.72</v>
      </c>
    </row>
    <row r="263" spans="1:17" ht="14.4" customHeight="1" x14ac:dyDescent="0.3">
      <c r="A263" s="660" t="s">
        <v>7765</v>
      </c>
      <c r="B263" s="661" t="s">
        <v>7766</v>
      </c>
      <c r="C263" s="661" t="s">
        <v>6161</v>
      </c>
      <c r="D263" s="661" t="s">
        <v>7783</v>
      </c>
      <c r="E263" s="661" t="s">
        <v>7784</v>
      </c>
      <c r="F263" s="664">
        <v>74</v>
      </c>
      <c r="G263" s="664">
        <v>19314</v>
      </c>
      <c r="H263" s="664">
        <v>1</v>
      </c>
      <c r="I263" s="664">
        <v>261</v>
      </c>
      <c r="J263" s="664">
        <v>122</v>
      </c>
      <c r="K263" s="664">
        <v>31964</v>
      </c>
      <c r="L263" s="664">
        <v>1.654965310137724</v>
      </c>
      <c r="M263" s="664">
        <v>262</v>
      </c>
      <c r="N263" s="664">
        <v>124</v>
      </c>
      <c r="O263" s="664">
        <v>32743</v>
      </c>
      <c r="P263" s="677">
        <v>1.6952987470228849</v>
      </c>
      <c r="Q263" s="665">
        <v>264.05645161290323</v>
      </c>
    </row>
    <row r="264" spans="1:17" ht="14.4" customHeight="1" x14ac:dyDescent="0.3">
      <c r="A264" s="660" t="s">
        <v>7765</v>
      </c>
      <c r="B264" s="661" t="s">
        <v>7766</v>
      </c>
      <c r="C264" s="661" t="s">
        <v>6161</v>
      </c>
      <c r="D264" s="661" t="s">
        <v>7785</v>
      </c>
      <c r="E264" s="661" t="s">
        <v>7786</v>
      </c>
      <c r="F264" s="664">
        <v>135</v>
      </c>
      <c r="G264" s="664">
        <v>18900</v>
      </c>
      <c r="H264" s="664">
        <v>1</v>
      </c>
      <c r="I264" s="664">
        <v>140</v>
      </c>
      <c r="J264" s="664">
        <v>147</v>
      </c>
      <c r="K264" s="664">
        <v>20727</v>
      </c>
      <c r="L264" s="664">
        <v>1.0966666666666667</v>
      </c>
      <c r="M264" s="664">
        <v>141</v>
      </c>
      <c r="N264" s="664">
        <v>150</v>
      </c>
      <c r="O264" s="664">
        <v>21150</v>
      </c>
      <c r="P264" s="677">
        <v>1.1190476190476191</v>
      </c>
      <c r="Q264" s="665">
        <v>141</v>
      </c>
    </row>
    <row r="265" spans="1:17" ht="14.4" customHeight="1" x14ac:dyDescent="0.3">
      <c r="A265" s="660" t="s">
        <v>7765</v>
      </c>
      <c r="B265" s="661" t="s">
        <v>7766</v>
      </c>
      <c r="C265" s="661" t="s">
        <v>6161</v>
      </c>
      <c r="D265" s="661" t="s">
        <v>7787</v>
      </c>
      <c r="E265" s="661" t="s">
        <v>7786</v>
      </c>
      <c r="F265" s="664">
        <v>659</v>
      </c>
      <c r="G265" s="664">
        <v>51402</v>
      </c>
      <c r="H265" s="664">
        <v>1</v>
      </c>
      <c r="I265" s="664">
        <v>78</v>
      </c>
      <c r="J265" s="664">
        <v>580</v>
      </c>
      <c r="K265" s="664">
        <v>45240</v>
      </c>
      <c r="L265" s="664">
        <v>0.88012139605462825</v>
      </c>
      <c r="M265" s="664">
        <v>78</v>
      </c>
      <c r="N265" s="664">
        <v>663</v>
      </c>
      <c r="O265" s="664">
        <v>51714</v>
      </c>
      <c r="P265" s="677">
        <v>1.0060698027314112</v>
      </c>
      <c r="Q265" s="665">
        <v>78</v>
      </c>
    </row>
    <row r="266" spans="1:17" ht="14.4" customHeight="1" x14ac:dyDescent="0.3">
      <c r="A266" s="660" t="s">
        <v>7765</v>
      </c>
      <c r="B266" s="661" t="s">
        <v>7766</v>
      </c>
      <c r="C266" s="661" t="s">
        <v>6161</v>
      </c>
      <c r="D266" s="661" t="s">
        <v>7788</v>
      </c>
      <c r="E266" s="661" t="s">
        <v>7789</v>
      </c>
      <c r="F266" s="664">
        <v>135</v>
      </c>
      <c r="G266" s="664">
        <v>40770</v>
      </c>
      <c r="H266" s="664">
        <v>1</v>
      </c>
      <c r="I266" s="664">
        <v>302</v>
      </c>
      <c r="J266" s="664">
        <v>147</v>
      </c>
      <c r="K266" s="664">
        <v>44541</v>
      </c>
      <c r="L266" s="664">
        <v>1.0924944812362032</v>
      </c>
      <c r="M266" s="664">
        <v>303</v>
      </c>
      <c r="N266" s="664">
        <v>149</v>
      </c>
      <c r="O266" s="664">
        <v>45477</v>
      </c>
      <c r="P266" s="677">
        <v>1.1154525386313465</v>
      </c>
      <c r="Q266" s="665">
        <v>305.21476510067112</v>
      </c>
    </row>
    <row r="267" spans="1:17" ht="14.4" customHeight="1" x14ac:dyDescent="0.3">
      <c r="A267" s="660" t="s">
        <v>7765</v>
      </c>
      <c r="B267" s="661" t="s">
        <v>7766</v>
      </c>
      <c r="C267" s="661" t="s">
        <v>6161</v>
      </c>
      <c r="D267" s="661" t="s">
        <v>7790</v>
      </c>
      <c r="E267" s="661" t="s">
        <v>7791</v>
      </c>
      <c r="F267" s="664">
        <v>5</v>
      </c>
      <c r="G267" s="664">
        <v>2430</v>
      </c>
      <c r="H267" s="664">
        <v>1</v>
      </c>
      <c r="I267" s="664">
        <v>486</v>
      </c>
      <c r="J267" s="664">
        <v>22</v>
      </c>
      <c r="K267" s="664">
        <v>10692</v>
      </c>
      <c r="L267" s="664">
        <v>4.4000000000000004</v>
      </c>
      <c r="M267" s="664">
        <v>486</v>
      </c>
      <c r="N267" s="664">
        <v>35</v>
      </c>
      <c r="O267" s="664">
        <v>17034</v>
      </c>
      <c r="P267" s="677">
        <v>7.0098765432098764</v>
      </c>
      <c r="Q267" s="665">
        <v>486.68571428571431</v>
      </c>
    </row>
    <row r="268" spans="1:17" ht="14.4" customHeight="1" x14ac:dyDescent="0.3">
      <c r="A268" s="660" t="s">
        <v>7765</v>
      </c>
      <c r="B268" s="661" t="s">
        <v>7766</v>
      </c>
      <c r="C268" s="661" t="s">
        <v>6161</v>
      </c>
      <c r="D268" s="661" t="s">
        <v>7792</v>
      </c>
      <c r="E268" s="661" t="s">
        <v>7793</v>
      </c>
      <c r="F268" s="664">
        <v>432</v>
      </c>
      <c r="G268" s="664">
        <v>68688</v>
      </c>
      <c r="H268" s="664">
        <v>1</v>
      </c>
      <c r="I268" s="664">
        <v>159</v>
      </c>
      <c r="J268" s="664">
        <v>399</v>
      </c>
      <c r="K268" s="664">
        <v>63840</v>
      </c>
      <c r="L268" s="664">
        <v>0.92941998602375964</v>
      </c>
      <c r="M268" s="664">
        <v>160</v>
      </c>
      <c r="N268" s="664">
        <v>394</v>
      </c>
      <c r="O268" s="664">
        <v>63319</v>
      </c>
      <c r="P268" s="677">
        <v>0.92183496389471231</v>
      </c>
      <c r="Q268" s="665">
        <v>160.70812182741116</v>
      </c>
    </row>
    <row r="269" spans="1:17" ht="14.4" customHeight="1" x14ac:dyDescent="0.3">
      <c r="A269" s="660" t="s">
        <v>7765</v>
      </c>
      <c r="B269" s="661" t="s">
        <v>7766</v>
      </c>
      <c r="C269" s="661" t="s">
        <v>6161</v>
      </c>
      <c r="D269" s="661" t="s">
        <v>7794</v>
      </c>
      <c r="E269" s="661" t="s">
        <v>7768</v>
      </c>
      <c r="F269" s="664">
        <v>1766</v>
      </c>
      <c r="G269" s="664">
        <v>123620</v>
      </c>
      <c r="H269" s="664">
        <v>1</v>
      </c>
      <c r="I269" s="664">
        <v>70</v>
      </c>
      <c r="J269" s="664">
        <v>1526</v>
      </c>
      <c r="K269" s="664">
        <v>106820</v>
      </c>
      <c r="L269" s="664">
        <v>0.86409966024915064</v>
      </c>
      <c r="M269" s="664">
        <v>70</v>
      </c>
      <c r="N269" s="664">
        <v>1693</v>
      </c>
      <c r="O269" s="664">
        <v>119723</v>
      </c>
      <c r="P269" s="677">
        <v>0.96847597476136549</v>
      </c>
      <c r="Q269" s="665">
        <v>70.716479621972823</v>
      </c>
    </row>
    <row r="270" spans="1:17" ht="14.4" customHeight="1" x14ac:dyDescent="0.3">
      <c r="A270" s="660" t="s">
        <v>7765</v>
      </c>
      <c r="B270" s="661" t="s">
        <v>7766</v>
      </c>
      <c r="C270" s="661" t="s">
        <v>6161</v>
      </c>
      <c r="D270" s="661" t="s">
        <v>7795</v>
      </c>
      <c r="E270" s="661" t="s">
        <v>7796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219</v>
      </c>
      <c r="P270" s="677"/>
      <c r="Q270" s="665">
        <v>219</v>
      </c>
    </row>
    <row r="271" spans="1:17" ht="14.4" customHeight="1" x14ac:dyDescent="0.3">
      <c r="A271" s="660" t="s">
        <v>7765</v>
      </c>
      <c r="B271" s="661" t="s">
        <v>7766</v>
      </c>
      <c r="C271" s="661" t="s">
        <v>6161</v>
      </c>
      <c r="D271" s="661" t="s">
        <v>7797</v>
      </c>
      <c r="E271" s="661" t="s">
        <v>7798</v>
      </c>
      <c r="F271" s="664">
        <v>4</v>
      </c>
      <c r="G271" s="664">
        <v>4744</v>
      </c>
      <c r="H271" s="664">
        <v>1</v>
      </c>
      <c r="I271" s="664">
        <v>1186</v>
      </c>
      <c r="J271" s="664">
        <v>21</v>
      </c>
      <c r="K271" s="664">
        <v>24969</v>
      </c>
      <c r="L271" s="664">
        <v>5.2632799325463742</v>
      </c>
      <c r="M271" s="664">
        <v>1189</v>
      </c>
      <c r="N271" s="664">
        <v>22</v>
      </c>
      <c r="O271" s="664">
        <v>26210</v>
      </c>
      <c r="P271" s="677">
        <v>5.5248735244519391</v>
      </c>
      <c r="Q271" s="665">
        <v>1191.3636363636363</v>
      </c>
    </row>
    <row r="272" spans="1:17" ht="14.4" customHeight="1" x14ac:dyDescent="0.3">
      <c r="A272" s="660" t="s">
        <v>7765</v>
      </c>
      <c r="B272" s="661" t="s">
        <v>7766</v>
      </c>
      <c r="C272" s="661" t="s">
        <v>6161</v>
      </c>
      <c r="D272" s="661" t="s">
        <v>7799</v>
      </c>
      <c r="E272" s="661" t="s">
        <v>7800</v>
      </c>
      <c r="F272" s="664">
        <v>4</v>
      </c>
      <c r="G272" s="664">
        <v>428</v>
      </c>
      <c r="H272" s="664">
        <v>1</v>
      </c>
      <c r="I272" s="664">
        <v>107</v>
      </c>
      <c r="J272" s="664">
        <v>16</v>
      </c>
      <c r="K272" s="664">
        <v>1728</v>
      </c>
      <c r="L272" s="664">
        <v>4.037383177570093</v>
      </c>
      <c r="M272" s="664">
        <v>108</v>
      </c>
      <c r="N272" s="664">
        <v>17</v>
      </c>
      <c r="O272" s="664">
        <v>1848</v>
      </c>
      <c r="P272" s="677">
        <v>4.3177570093457946</v>
      </c>
      <c r="Q272" s="665">
        <v>108.70588235294117</v>
      </c>
    </row>
    <row r="273" spans="1:17" ht="14.4" customHeight="1" x14ac:dyDescent="0.3">
      <c r="A273" s="660" t="s">
        <v>7765</v>
      </c>
      <c r="B273" s="661" t="s">
        <v>7766</v>
      </c>
      <c r="C273" s="661" t="s">
        <v>6161</v>
      </c>
      <c r="D273" s="661" t="s">
        <v>7801</v>
      </c>
      <c r="E273" s="661" t="s">
        <v>7802</v>
      </c>
      <c r="F273" s="664"/>
      <c r="G273" s="664"/>
      <c r="H273" s="664"/>
      <c r="I273" s="664"/>
      <c r="J273" s="664">
        <v>1</v>
      </c>
      <c r="K273" s="664">
        <v>319</v>
      </c>
      <c r="L273" s="664"/>
      <c r="M273" s="664">
        <v>319</v>
      </c>
      <c r="N273" s="664"/>
      <c r="O273" s="664"/>
      <c r="P273" s="677"/>
      <c r="Q273" s="665"/>
    </row>
    <row r="274" spans="1:17" ht="14.4" customHeight="1" x14ac:dyDescent="0.3">
      <c r="A274" s="660" t="s">
        <v>7765</v>
      </c>
      <c r="B274" s="661" t="s">
        <v>7766</v>
      </c>
      <c r="C274" s="661" t="s">
        <v>6161</v>
      </c>
      <c r="D274" s="661" t="s">
        <v>7803</v>
      </c>
      <c r="E274" s="661" t="s">
        <v>7804</v>
      </c>
      <c r="F274" s="664">
        <v>1</v>
      </c>
      <c r="G274" s="664">
        <v>143</v>
      </c>
      <c r="H274" s="664">
        <v>1</v>
      </c>
      <c r="I274" s="664">
        <v>143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7765</v>
      </c>
      <c r="B275" s="661" t="s">
        <v>7766</v>
      </c>
      <c r="C275" s="661" t="s">
        <v>6161</v>
      </c>
      <c r="D275" s="661" t="s">
        <v>7805</v>
      </c>
      <c r="E275" s="661" t="s">
        <v>7806</v>
      </c>
      <c r="F275" s="664">
        <v>1</v>
      </c>
      <c r="G275" s="664">
        <v>290</v>
      </c>
      <c r="H275" s="664">
        <v>1</v>
      </c>
      <c r="I275" s="664">
        <v>290</v>
      </c>
      <c r="J275" s="664">
        <v>1</v>
      </c>
      <c r="K275" s="664">
        <v>291</v>
      </c>
      <c r="L275" s="664">
        <v>1.0034482758620689</v>
      </c>
      <c r="M275" s="664">
        <v>291</v>
      </c>
      <c r="N275" s="664"/>
      <c r="O275" s="664"/>
      <c r="P275" s="677"/>
      <c r="Q275" s="665"/>
    </row>
    <row r="276" spans="1:17" ht="14.4" customHeight="1" x14ac:dyDescent="0.3">
      <c r="A276" s="660" t="s">
        <v>7807</v>
      </c>
      <c r="B276" s="661" t="s">
        <v>7808</v>
      </c>
      <c r="C276" s="661" t="s">
        <v>6161</v>
      </c>
      <c r="D276" s="661" t="s">
        <v>7809</v>
      </c>
      <c r="E276" s="661" t="s">
        <v>7810</v>
      </c>
      <c r="F276" s="664">
        <v>42</v>
      </c>
      <c r="G276" s="664">
        <v>2226</v>
      </c>
      <c r="H276" s="664">
        <v>1</v>
      </c>
      <c r="I276" s="664">
        <v>53</v>
      </c>
      <c r="J276" s="664">
        <v>38</v>
      </c>
      <c r="K276" s="664">
        <v>2014</v>
      </c>
      <c r="L276" s="664">
        <v>0.90476190476190477</v>
      </c>
      <c r="M276" s="664">
        <v>53</v>
      </c>
      <c r="N276" s="664">
        <v>58</v>
      </c>
      <c r="O276" s="664">
        <v>3126</v>
      </c>
      <c r="P276" s="677">
        <v>1.4043126684636118</v>
      </c>
      <c r="Q276" s="665">
        <v>53.896551724137929</v>
      </c>
    </row>
    <row r="277" spans="1:17" ht="14.4" customHeight="1" x14ac:dyDescent="0.3">
      <c r="A277" s="660" t="s">
        <v>7807</v>
      </c>
      <c r="B277" s="661" t="s">
        <v>7808</v>
      </c>
      <c r="C277" s="661" t="s">
        <v>6161</v>
      </c>
      <c r="D277" s="661" t="s">
        <v>7811</v>
      </c>
      <c r="E277" s="661" t="s">
        <v>7812</v>
      </c>
      <c r="F277" s="664">
        <v>36</v>
      </c>
      <c r="G277" s="664">
        <v>4320</v>
      </c>
      <c r="H277" s="664">
        <v>1</v>
      </c>
      <c r="I277" s="664">
        <v>120</v>
      </c>
      <c r="J277" s="664">
        <v>18</v>
      </c>
      <c r="K277" s="664">
        <v>2178</v>
      </c>
      <c r="L277" s="664">
        <v>0.50416666666666665</v>
      </c>
      <c r="M277" s="664">
        <v>121</v>
      </c>
      <c r="N277" s="664">
        <v>30</v>
      </c>
      <c r="O277" s="664">
        <v>3648</v>
      </c>
      <c r="P277" s="677">
        <v>0.84444444444444444</v>
      </c>
      <c r="Q277" s="665">
        <v>121.6</v>
      </c>
    </row>
    <row r="278" spans="1:17" ht="14.4" customHeight="1" x14ac:dyDescent="0.3">
      <c r="A278" s="660" t="s">
        <v>7807</v>
      </c>
      <c r="B278" s="661" t="s">
        <v>7808</v>
      </c>
      <c r="C278" s="661" t="s">
        <v>6161</v>
      </c>
      <c r="D278" s="661" t="s">
        <v>7813</v>
      </c>
      <c r="E278" s="661" t="s">
        <v>7814</v>
      </c>
      <c r="F278" s="664"/>
      <c r="G278" s="664"/>
      <c r="H278" s="664"/>
      <c r="I278" s="664"/>
      <c r="J278" s="664"/>
      <c r="K278" s="664"/>
      <c r="L278" s="664"/>
      <c r="M278" s="664"/>
      <c r="N278" s="664">
        <v>5</v>
      </c>
      <c r="O278" s="664">
        <v>1915</v>
      </c>
      <c r="P278" s="677"/>
      <c r="Q278" s="665">
        <v>383</v>
      </c>
    </row>
    <row r="279" spans="1:17" ht="14.4" customHeight="1" x14ac:dyDescent="0.3">
      <c r="A279" s="660" t="s">
        <v>7807</v>
      </c>
      <c r="B279" s="661" t="s">
        <v>7808</v>
      </c>
      <c r="C279" s="661" t="s">
        <v>6161</v>
      </c>
      <c r="D279" s="661" t="s">
        <v>7815</v>
      </c>
      <c r="E279" s="661" t="s">
        <v>7816</v>
      </c>
      <c r="F279" s="664">
        <v>10</v>
      </c>
      <c r="G279" s="664">
        <v>1670</v>
      </c>
      <c r="H279" s="664">
        <v>1</v>
      </c>
      <c r="I279" s="664">
        <v>167</v>
      </c>
      <c r="J279" s="664">
        <v>6</v>
      </c>
      <c r="K279" s="664">
        <v>1008</v>
      </c>
      <c r="L279" s="664">
        <v>0.60359281437125745</v>
      </c>
      <c r="M279" s="664">
        <v>168</v>
      </c>
      <c r="N279" s="664">
        <v>8</v>
      </c>
      <c r="O279" s="664">
        <v>1359</v>
      </c>
      <c r="P279" s="677">
        <v>0.81377245508982032</v>
      </c>
      <c r="Q279" s="665">
        <v>169.875</v>
      </c>
    </row>
    <row r="280" spans="1:17" ht="14.4" customHeight="1" x14ac:dyDescent="0.3">
      <c r="A280" s="660" t="s">
        <v>7807</v>
      </c>
      <c r="B280" s="661" t="s">
        <v>7808</v>
      </c>
      <c r="C280" s="661" t="s">
        <v>6161</v>
      </c>
      <c r="D280" s="661" t="s">
        <v>7817</v>
      </c>
      <c r="E280" s="661" t="s">
        <v>7818</v>
      </c>
      <c r="F280" s="664">
        <v>48</v>
      </c>
      <c r="G280" s="664">
        <v>15024</v>
      </c>
      <c r="H280" s="664">
        <v>1</v>
      </c>
      <c r="I280" s="664">
        <v>313</v>
      </c>
      <c r="J280" s="664">
        <v>50</v>
      </c>
      <c r="K280" s="664">
        <v>15800</v>
      </c>
      <c r="L280" s="664">
        <v>1.051650692225772</v>
      </c>
      <c r="M280" s="664">
        <v>316</v>
      </c>
      <c r="N280" s="664">
        <v>38</v>
      </c>
      <c r="O280" s="664">
        <v>12100</v>
      </c>
      <c r="P280" s="677">
        <v>0.8053780617678381</v>
      </c>
      <c r="Q280" s="665">
        <v>318.42105263157896</v>
      </c>
    </row>
    <row r="281" spans="1:17" ht="14.4" customHeight="1" x14ac:dyDescent="0.3">
      <c r="A281" s="660" t="s">
        <v>7807</v>
      </c>
      <c r="B281" s="661" t="s">
        <v>7808</v>
      </c>
      <c r="C281" s="661" t="s">
        <v>6161</v>
      </c>
      <c r="D281" s="661" t="s">
        <v>7819</v>
      </c>
      <c r="E281" s="661" t="s">
        <v>7820</v>
      </c>
      <c r="F281" s="664">
        <v>44</v>
      </c>
      <c r="G281" s="664">
        <v>14828</v>
      </c>
      <c r="H281" s="664">
        <v>1</v>
      </c>
      <c r="I281" s="664">
        <v>337</v>
      </c>
      <c r="J281" s="664">
        <v>1</v>
      </c>
      <c r="K281" s="664">
        <v>338</v>
      </c>
      <c r="L281" s="664">
        <v>2.2794712705691934E-2</v>
      </c>
      <c r="M281" s="664">
        <v>338</v>
      </c>
      <c r="N281" s="664">
        <v>48</v>
      </c>
      <c r="O281" s="664">
        <v>16320</v>
      </c>
      <c r="P281" s="677">
        <v>1.1006204478014567</v>
      </c>
      <c r="Q281" s="665">
        <v>340</v>
      </c>
    </row>
    <row r="282" spans="1:17" ht="14.4" customHeight="1" x14ac:dyDescent="0.3">
      <c r="A282" s="660" t="s">
        <v>7807</v>
      </c>
      <c r="B282" s="661" t="s">
        <v>7808</v>
      </c>
      <c r="C282" s="661" t="s">
        <v>6161</v>
      </c>
      <c r="D282" s="661" t="s">
        <v>7821</v>
      </c>
      <c r="E282" s="661" t="s">
        <v>7822</v>
      </c>
      <c r="F282" s="664">
        <v>1</v>
      </c>
      <c r="G282" s="664">
        <v>107</v>
      </c>
      <c r="H282" s="664">
        <v>1</v>
      </c>
      <c r="I282" s="664">
        <v>107</v>
      </c>
      <c r="J282" s="664"/>
      <c r="K282" s="664"/>
      <c r="L282" s="664"/>
      <c r="M282" s="664"/>
      <c r="N282" s="664">
        <v>2</v>
      </c>
      <c r="O282" s="664">
        <v>218</v>
      </c>
      <c r="P282" s="677">
        <v>2.0373831775700935</v>
      </c>
      <c r="Q282" s="665">
        <v>109</v>
      </c>
    </row>
    <row r="283" spans="1:17" ht="14.4" customHeight="1" x14ac:dyDescent="0.3">
      <c r="A283" s="660" t="s">
        <v>7807</v>
      </c>
      <c r="B283" s="661" t="s">
        <v>7808</v>
      </c>
      <c r="C283" s="661" t="s">
        <v>6161</v>
      </c>
      <c r="D283" s="661" t="s">
        <v>7823</v>
      </c>
      <c r="E283" s="661" t="s">
        <v>7824</v>
      </c>
      <c r="F283" s="664"/>
      <c r="G283" s="664"/>
      <c r="H283" s="664"/>
      <c r="I283" s="664"/>
      <c r="J283" s="664">
        <v>1</v>
      </c>
      <c r="K283" s="664">
        <v>365</v>
      </c>
      <c r="L283" s="664"/>
      <c r="M283" s="664">
        <v>365</v>
      </c>
      <c r="N283" s="664">
        <v>2</v>
      </c>
      <c r="O283" s="664">
        <v>746</v>
      </c>
      <c r="P283" s="677"/>
      <c r="Q283" s="665">
        <v>373</v>
      </c>
    </row>
    <row r="284" spans="1:17" ht="14.4" customHeight="1" x14ac:dyDescent="0.3">
      <c r="A284" s="660" t="s">
        <v>7807</v>
      </c>
      <c r="B284" s="661" t="s">
        <v>7808</v>
      </c>
      <c r="C284" s="661" t="s">
        <v>6161</v>
      </c>
      <c r="D284" s="661" t="s">
        <v>7825</v>
      </c>
      <c r="E284" s="661" t="s">
        <v>7826</v>
      </c>
      <c r="F284" s="664">
        <v>1</v>
      </c>
      <c r="G284" s="664">
        <v>36</v>
      </c>
      <c r="H284" s="664">
        <v>1</v>
      </c>
      <c r="I284" s="664">
        <v>36</v>
      </c>
      <c r="J284" s="664"/>
      <c r="K284" s="664"/>
      <c r="L284" s="664"/>
      <c r="M284" s="664"/>
      <c r="N284" s="664">
        <v>1</v>
      </c>
      <c r="O284" s="664">
        <v>37</v>
      </c>
      <c r="P284" s="677">
        <v>1.0277777777777777</v>
      </c>
      <c r="Q284" s="665">
        <v>37</v>
      </c>
    </row>
    <row r="285" spans="1:17" ht="14.4" customHeight="1" x14ac:dyDescent="0.3">
      <c r="A285" s="660" t="s">
        <v>7807</v>
      </c>
      <c r="B285" s="661" t="s">
        <v>7808</v>
      </c>
      <c r="C285" s="661" t="s">
        <v>6161</v>
      </c>
      <c r="D285" s="661" t="s">
        <v>7304</v>
      </c>
      <c r="E285" s="661" t="s">
        <v>7305</v>
      </c>
      <c r="F285" s="664"/>
      <c r="G285" s="664"/>
      <c r="H285" s="664"/>
      <c r="I285" s="664"/>
      <c r="J285" s="664">
        <v>1</v>
      </c>
      <c r="K285" s="664">
        <v>664</v>
      </c>
      <c r="L285" s="664"/>
      <c r="M285" s="664">
        <v>664</v>
      </c>
      <c r="N285" s="664">
        <v>3</v>
      </c>
      <c r="O285" s="664">
        <v>2016</v>
      </c>
      <c r="P285" s="677"/>
      <c r="Q285" s="665">
        <v>672</v>
      </c>
    </row>
    <row r="286" spans="1:17" ht="14.4" customHeight="1" x14ac:dyDescent="0.3">
      <c r="A286" s="660" t="s">
        <v>7807</v>
      </c>
      <c r="B286" s="661" t="s">
        <v>7808</v>
      </c>
      <c r="C286" s="661" t="s">
        <v>6161</v>
      </c>
      <c r="D286" s="661" t="s">
        <v>7827</v>
      </c>
      <c r="E286" s="661" t="s">
        <v>7828</v>
      </c>
      <c r="F286" s="664">
        <v>28</v>
      </c>
      <c r="G286" s="664">
        <v>7840</v>
      </c>
      <c r="H286" s="664">
        <v>1</v>
      </c>
      <c r="I286" s="664">
        <v>280</v>
      </c>
      <c r="J286" s="664">
        <v>17</v>
      </c>
      <c r="K286" s="664">
        <v>4777</v>
      </c>
      <c r="L286" s="664">
        <v>0.60931122448979591</v>
      </c>
      <c r="M286" s="664">
        <v>281</v>
      </c>
      <c r="N286" s="664">
        <v>31</v>
      </c>
      <c r="O286" s="664">
        <v>8780</v>
      </c>
      <c r="P286" s="677">
        <v>1.1198979591836735</v>
      </c>
      <c r="Q286" s="665">
        <v>283.22580645161293</v>
      </c>
    </row>
    <row r="287" spans="1:17" ht="14.4" customHeight="1" x14ac:dyDescent="0.3">
      <c r="A287" s="660" t="s">
        <v>7807</v>
      </c>
      <c r="B287" s="661" t="s">
        <v>7808</v>
      </c>
      <c r="C287" s="661" t="s">
        <v>6161</v>
      </c>
      <c r="D287" s="661" t="s">
        <v>7829</v>
      </c>
      <c r="E287" s="661" t="s">
        <v>7830</v>
      </c>
      <c r="F287" s="664">
        <v>5</v>
      </c>
      <c r="G287" s="664">
        <v>2265</v>
      </c>
      <c r="H287" s="664">
        <v>1</v>
      </c>
      <c r="I287" s="664">
        <v>453</v>
      </c>
      <c r="J287" s="664">
        <v>5</v>
      </c>
      <c r="K287" s="664">
        <v>2280</v>
      </c>
      <c r="L287" s="664">
        <v>1.0066225165562914</v>
      </c>
      <c r="M287" s="664">
        <v>456</v>
      </c>
      <c r="N287" s="664">
        <v>15</v>
      </c>
      <c r="O287" s="664">
        <v>6884</v>
      </c>
      <c r="P287" s="677">
        <v>3.0392935982339955</v>
      </c>
      <c r="Q287" s="665">
        <v>458.93333333333334</v>
      </c>
    </row>
    <row r="288" spans="1:17" ht="14.4" customHeight="1" x14ac:dyDescent="0.3">
      <c r="A288" s="660" t="s">
        <v>7807</v>
      </c>
      <c r="B288" s="661" t="s">
        <v>7808</v>
      </c>
      <c r="C288" s="661" t="s">
        <v>6161</v>
      </c>
      <c r="D288" s="661" t="s">
        <v>7831</v>
      </c>
      <c r="E288" s="661" t="s">
        <v>7832</v>
      </c>
      <c r="F288" s="664">
        <v>34</v>
      </c>
      <c r="G288" s="664">
        <v>11730</v>
      </c>
      <c r="H288" s="664">
        <v>1</v>
      </c>
      <c r="I288" s="664">
        <v>345</v>
      </c>
      <c r="J288" s="664">
        <v>24</v>
      </c>
      <c r="K288" s="664">
        <v>8352</v>
      </c>
      <c r="L288" s="664">
        <v>0.71202046035805622</v>
      </c>
      <c r="M288" s="664">
        <v>348</v>
      </c>
      <c r="N288" s="664">
        <v>45</v>
      </c>
      <c r="O288" s="664">
        <v>15858</v>
      </c>
      <c r="P288" s="677">
        <v>1.3519181585677749</v>
      </c>
      <c r="Q288" s="665">
        <v>352.4</v>
      </c>
    </row>
    <row r="289" spans="1:17" ht="14.4" customHeight="1" x14ac:dyDescent="0.3">
      <c r="A289" s="660" t="s">
        <v>7807</v>
      </c>
      <c r="B289" s="661" t="s">
        <v>7808</v>
      </c>
      <c r="C289" s="661" t="s">
        <v>6161</v>
      </c>
      <c r="D289" s="661" t="s">
        <v>7833</v>
      </c>
      <c r="E289" s="661" t="s">
        <v>7834</v>
      </c>
      <c r="F289" s="664"/>
      <c r="G289" s="664"/>
      <c r="H289" s="664"/>
      <c r="I289" s="664"/>
      <c r="J289" s="664">
        <v>3</v>
      </c>
      <c r="K289" s="664">
        <v>309</v>
      </c>
      <c r="L289" s="664"/>
      <c r="M289" s="664">
        <v>103</v>
      </c>
      <c r="N289" s="664">
        <v>6</v>
      </c>
      <c r="O289" s="664">
        <v>623</v>
      </c>
      <c r="P289" s="677"/>
      <c r="Q289" s="665">
        <v>103.83333333333333</v>
      </c>
    </row>
    <row r="290" spans="1:17" ht="14.4" customHeight="1" x14ac:dyDescent="0.3">
      <c r="A290" s="660" t="s">
        <v>7807</v>
      </c>
      <c r="B290" s="661" t="s">
        <v>7808</v>
      </c>
      <c r="C290" s="661" t="s">
        <v>6161</v>
      </c>
      <c r="D290" s="661" t="s">
        <v>7835</v>
      </c>
      <c r="E290" s="661" t="s">
        <v>7836</v>
      </c>
      <c r="F290" s="664"/>
      <c r="G290" s="664"/>
      <c r="H290" s="664"/>
      <c r="I290" s="664"/>
      <c r="J290" s="664">
        <v>2</v>
      </c>
      <c r="K290" s="664">
        <v>230</v>
      </c>
      <c r="L290" s="664"/>
      <c r="M290" s="664">
        <v>115</v>
      </c>
      <c r="N290" s="664">
        <v>2</v>
      </c>
      <c r="O290" s="664">
        <v>232</v>
      </c>
      <c r="P290" s="677"/>
      <c r="Q290" s="665">
        <v>116</v>
      </c>
    </row>
    <row r="291" spans="1:17" ht="14.4" customHeight="1" x14ac:dyDescent="0.3">
      <c r="A291" s="660" t="s">
        <v>7807</v>
      </c>
      <c r="B291" s="661" t="s">
        <v>7808</v>
      </c>
      <c r="C291" s="661" t="s">
        <v>6161</v>
      </c>
      <c r="D291" s="661" t="s">
        <v>7306</v>
      </c>
      <c r="E291" s="661" t="s">
        <v>7307</v>
      </c>
      <c r="F291" s="664">
        <v>1</v>
      </c>
      <c r="G291" s="664">
        <v>454</v>
      </c>
      <c r="H291" s="664">
        <v>1</v>
      </c>
      <c r="I291" s="664">
        <v>454</v>
      </c>
      <c r="J291" s="664"/>
      <c r="K291" s="664"/>
      <c r="L291" s="664"/>
      <c r="M291" s="664"/>
      <c r="N291" s="664">
        <v>5</v>
      </c>
      <c r="O291" s="664">
        <v>2305</v>
      </c>
      <c r="P291" s="677">
        <v>5.0770925110132161</v>
      </c>
      <c r="Q291" s="665">
        <v>461</v>
      </c>
    </row>
    <row r="292" spans="1:17" ht="14.4" customHeight="1" x14ac:dyDescent="0.3">
      <c r="A292" s="660" t="s">
        <v>7807</v>
      </c>
      <c r="B292" s="661" t="s">
        <v>7808</v>
      </c>
      <c r="C292" s="661" t="s">
        <v>6161</v>
      </c>
      <c r="D292" s="661" t="s">
        <v>7837</v>
      </c>
      <c r="E292" s="661" t="s">
        <v>7838</v>
      </c>
      <c r="F292" s="664">
        <v>16</v>
      </c>
      <c r="G292" s="664">
        <v>6800</v>
      </c>
      <c r="H292" s="664">
        <v>1</v>
      </c>
      <c r="I292" s="664">
        <v>425</v>
      </c>
      <c r="J292" s="664">
        <v>17</v>
      </c>
      <c r="K292" s="664">
        <v>7293</v>
      </c>
      <c r="L292" s="664">
        <v>1.0725</v>
      </c>
      <c r="M292" s="664">
        <v>429</v>
      </c>
      <c r="N292" s="664">
        <v>8</v>
      </c>
      <c r="O292" s="664">
        <v>3467</v>
      </c>
      <c r="P292" s="677">
        <v>0.50985294117647062</v>
      </c>
      <c r="Q292" s="665">
        <v>433.375</v>
      </c>
    </row>
    <row r="293" spans="1:17" ht="14.4" customHeight="1" x14ac:dyDescent="0.3">
      <c r="A293" s="660" t="s">
        <v>7807</v>
      </c>
      <c r="B293" s="661" t="s">
        <v>7808</v>
      </c>
      <c r="C293" s="661" t="s">
        <v>6161</v>
      </c>
      <c r="D293" s="661" t="s">
        <v>7839</v>
      </c>
      <c r="E293" s="661" t="s">
        <v>7840</v>
      </c>
      <c r="F293" s="664">
        <v>10</v>
      </c>
      <c r="G293" s="664">
        <v>530</v>
      </c>
      <c r="H293" s="664">
        <v>1</v>
      </c>
      <c r="I293" s="664">
        <v>53</v>
      </c>
      <c r="J293" s="664"/>
      <c r="K293" s="664"/>
      <c r="L293" s="664"/>
      <c r="M293" s="664"/>
      <c r="N293" s="664">
        <v>20</v>
      </c>
      <c r="O293" s="664">
        <v>1074</v>
      </c>
      <c r="P293" s="677">
        <v>2.0264150943396229</v>
      </c>
      <c r="Q293" s="665">
        <v>53.7</v>
      </c>
    </row>
    <row r="294" spans="1:17" ht="14.4" customHeight="1" x14ac:dyDescent="0.3">
      <c r="A294" s="660" t="s">
        <v>7807</v>
      </c>
      <c r="B294" s="661" t="s">
        <v>7808</v>
      </c>
      <c r="C294" s="661" t="s">
        <v>6161</v>
      </c>
      <c r="D294" s="661" t="s">
        <v>7841</v>
      </c>
      <c r="E294" s="661" t="s">
        <v>7842</v>
      </c>
      <c r="F294" s="664">
        <v>262</v>
      </c>
      <c r="G294" s="664">
        <v>42968</v>
      </c>
      <c r="H294" s="664">
        <v>1</v>
      </c>
      <c r="I294" s="664">
        <v>164</v>
      </c>
      <c r="J294" s="664">
        <v>237</v>
      </c>
      <c r="K294" s="664">
        <v>39105</v>
      </c>
      <c r="L294" s="664">
        <v>0.91009588530999819</v>
      </c>
      <c r="M294" s="664">
        <v>165</v>
      </c>
      <c r="N294" s="664">
        <v>166</v>
      </c>
      <c r="O294" s="664">
        <v>27765</v>
      </c>
      <c r="P294" s="677">
        <v>0.64617855148017134</v>
      </c>
      <c r="Q294" s="665">
        <v>167.25903614457832</v>
      </c>
    </row>
    <row r="295" spans="1:17" ht="14.4" customHeight="1" x14ac:dyDescent="0.3">
      <c r="A295" s="660" t="s">
        <v>7807</v>
      </c>
      <c r="B295" s="661" t="s">
        <v>7808</v>
      </c>
      <c r="C295" s="661" t="s">
        <v>6161</v>
      </c>
      <c r="D295" s="661" t="s">
        <v>7310</v>
      </c>
      <c r="E295" s="661" t="s">
        <v>7311</v>
      </c>
      <c r="F295" s="664"/>
      <c r="G295" s="664"/>
      <c r="H295" s="664"/>
      <c r="I295" s="664"/>
      <c r="J295" s="664">
        <v>6</v>
      </c>
      <c r="K295" s="664">
        <v>474</v>
      </c>
      <c r="L295" s="664"/>
      <c r="M295" s="664">
        <v>79</v>
      </c>
      <c r="N295" s="664">
        <v>6</v>
      </c>
      <c r="O295" s="664">
        <v>480</v>
      </c>
      <c r="P295" s="677"/>
      <c r="Q295" s="665">
        <v>80</v>
      </c>
    </row>
    <row r="296" spans="1:17" ht="14.4" customHeight="1" x14ac:dyDescent="0.3">
      <c r="A296" s="660" t="s">
        <v>7807</v>
      </c>
      <c r="B296" s="661" t="s">
        <v>7808</v>
      </c>
      <c r="C296" s="661" t="s">
        <v>6161</v>
      </c>
      <c r="D296" s="661" t="s">
        <v>7843</v>
      </c>
      <c r="E296" s="661" t="s">
        <v>7844</v>
      </c>
      <c r="F296" s="664">
        <v>5</v>
      </c>
      <c r="G296" s="664">
        <v>795</v>
      </c>
      <c r="H296" s="664">
        <v>1</v>
      </c>
      <c r="I296" s="664">
        <v>159</v>
      </c>
      <c r="J296" s="664">
        <v>5</v>
      </c>
      <c r="K296" s="664">
        <v>800</v>
      </c>
      <c r="L296" s="664">
        <v>1.0062893081761006</v>
      </c>
      <c r="M296" s="664">
        <v>160</v>
      </c>
      <c r="N296" s="664">
        <v>4</v>
      </c>
      <c r="O296" s="664">
        <v>646</v>
      </c>
      <c r="P296" s="677">
        <v>0.8125786163522013</v>
      </c>
      <c r="Q296" s="665">
        <v>161.5</v>
      </c>
    </row>
    <row r="297" spans="1:17" ht="14.4" customHeight="1" x14ac:dyDescent="0.3">
      <c r="A297" s="660" t="s">
        <v>7807</v>
      </c>
      <c r="B297" s="661" t="s">
        <v>7808</v>
      </c>
      <c r="C297" s="661" t="s">
        <v>6161</v>
      </c>
      <c r="D297" s="661" t="s">
        <v>7316</v>
      </c>
      <c r="E297" s="661" t="s">
        <v>7317</v>
      </c>
      <c r="F297" s="664"/>
      <c r="G297" s="664"/>
      <c r="H297" s="664"/>
      <c r="I297" s="664"/>
      <c r="J297" s="664">
        <v>1</v>
      </c>
      <c r="K297" s="664">
        <v>167</v>
      </c>
      <c r="L297" s="664"/>
      <c r="M297" s="664">
        <v>167</v>
      </c>
      <c r="N297" s="664"/>
      <c r="O297" s="664"/>
      <c r="P297" s="677"/>
      <c r="Q297" s="665"/>
    </row>
    <row r="298" spans="1:17" ht="14.4" customHeight="1" x14ac:dyDescent="0.3">
      <c r="A298" s="660" t="s">
        <v>7807</v>
      </c>
      <c r="B298" s="661" t="s">
        <v>7808</v>
      </c>
      <c r="C298" s="661" t="s">
        <v>6161</v>
      </c>
      <c r="D298" s="661" t="s">
        <v>7845</v>
      </c>
      <c r="E298" s="661" t="s">
        <v>7846</v>
      </c>
      <c r="F298" s="664"/>
      <c r="G298" s="664"/>
      <c r="H298" s="664"/>
      <c r="I298" s="664"/>
      <c r="J298" s="664">
        <v>2</v>
      </c>
      <c r="K298" s="664">
        <v>486</v>
      </c>
      <c r="L298" s="664"/>
      <c r="M298" s="664">
        <v>243</v>
      </c>
      <c r="N298" s="664">
        <v>3</v>
      </c>
      <c r="O298" s="664">
        <v>738</v>
      </c>
      <c r="P298" s="677"/>
      <c r="Q298" s="665">
        <v>246</v>
      </c>
    </row>
    <row r="299" spans="1:17" ht="14.4" customHeight="1" x14ac:dyDescent="0.3">
      <c r="A299" s="660" t="s">
        <v>7807</v>
      </c>
      <c r="B299" s="661" t="s">
        <v>7808</v>
      </c>
      <c r="C299" s="661" t="s">
        <v>6161</v>
      </c>
      <c r="D299" s="661" t="s">
        <v>7847</v>
      </c>
      <c r="E299" s="661" t="s">
        <v>7848</v>
      </c>
      <c r="F299" s="664"/>
      <c r="G299" s="664"/>
      <c r="H299" s="664"/>
      <c r="I299" s="664"/>
      <c r="J299" s="664">
        <v>2</v>
      </c>
      <c r="K299" s="664">
        <v>3986</v>
      </c>
      <c r="L299" s="664"/>
      <c r="M299" s="664">
        <v>1993</v>
      </c>
      <c r="N299" s="664"/>
      <c r="O299" s="664"/>
      <c r="P299" s="677"/>
      <c r="Q299" s="665"/>
    </row>
    <row r="300" spans="1:17" ht="14.4" customHeight="1" x14ac:dyDescent="0.3">
      <c r="A300" s="660" t="s">
        <v>7807</v>
      </c>
      <c r="B300" s="661" t="s">
        <v>7808</v>
      </c>
      <c r="C300" s="661" t="s">
        <v>6161</v>
      </c>
      <c r="D300" s="661" t="s">
        <v>7849</v>
      </c>
      <c r="E300" s="661" t="s">
        <v>7850</v>
      </c>
      <c r="F300" s="664">
        <v>1</v>
      </c>
      <c r="G300" s="664">
        <v>222</v>
      </c>
      <c r="H300" s="664">
        <v>1</v>
      </c>
      <c r="I300" s="664">
        <v>222</v>
      </c>
      <c r="J300" s="664"/>
      <c r="K300" s="664"/>
      <c r="L300" s="664"/>
      <c r="M300" s="664"/>
      <c r="N300" s="664">
        <v>2</v>
      </c>
      <c r="O300" s="664">
        <v>450</v>
      </c>
      <c r="P300" s="677">
        <v>2.0270270270270272</v>
      </c>
      <c r="Q300" s="665">
        <v>225</v>
      </c>
    </row>
    <row r="301" spans="1:17" ht="14.4" customHeight="1" x14ac:dyDescent="0.3">
      <c r="A301" s="660" t="s">
        <v>7807</v>
      </c>
      <c r="B301" s="661" t="s">
        <v>7808</v>
      </c>
      <c r="C301" s="661" t="s">
        <v>6161</v>
      </c>
      <c r="D301" s="661" t="s">
        <v>7851</v>
      </c>
      <c r="E301" s="661" t="s">
        <v>7852</v>
      </c>
      <c r="F301" s="664">
        <v>12</v>
      </c>
      <c r="G301" s="664">
        <v>4788</v>
      </c>
      <c r="H301" s="664">
        <v>1</v>
      </c>
      <c r="I301" s="664">
        <v>399</v>
      </c>
      <c r="J301" s="664">
        <v>14</v>
      </c>
      <c r="K301" s="664">
        <v>5656</v>
      </c>
      <c r="L301" s="664">
        <v>1.1812865497076024</v>
      </c>
      <c r="M301" s="664">
        <v>404</v>
      </c>
      <c r="N301" s="664">
        <v>8</v>
      </c>
      <c r="O301" s="664">
        <v>3282</v>
      </c>
      <c r="P301" s="677">
        <v>0.68546365914786966</v>
      </c>
      <c r="Q301" s="665">
        <v>410.25</v>
      </c>
    </row>
    <row r="302" spans="1:17" ht="14.4" customHeight="1" x14ac:dyDescent="0.3">
      <c r="A302" s="660" t="s">
        <v>7807</v>
      </c>
      <c r="B302" s="661" t="s">
        <v>7808</v>
      </c>
      <c r="C302" s="661" t="s">
        <v>6161</v>
      </c>
      <c r="D302" s="661" t="s">
        <v>7853</v>
      </c>
      <c r="E302" s="661" t="s">
        <v>7854</v>
      </c>
      <c r="F302" s="664">
        <v>1</v>
      </c>
      <c r="G302" s="664">
        <v>265</v>
      </c>
      <c r="H302" s="664">
        <v>1</v>
      </c>
      <c r="I302" s="664">
        <v>265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7807</v>
      </c>
      <c r="B303" s="661" t="s">
        <v>7808</v>
      </c>
      <c r="C303" s="661" t="s">
        <v>6161</v>
      </c>
      <c r="D303" s="661" t="s">
        <v>7855</v>
      </c>
      <c r="E303" s="661" t="s">
        <v>7856</v>
      </c>
      <c r="F303" s="664">
        <v>2</v>
      </c>
      <c r="G303" s="664">
        <v>448</v>
      </c>
      <c r="H303" s="664">
        <v>1</v>
      </c>
      <c r="I303" s="664">
        <v>224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7807</v>
      </c>
      <c r="B304" s="661" t="s">
        <v>7603</v>
      </c>
      <c r="C304" s="661" t="s">
        <v>6161</v>
      </c>
      <c r="D304" s="661" t="s">
        <v>7343</v>
      </c>
      <c r="E304" s="661" t="s">
        <v>7344</v>
      </c>
      <c r="F304" s="664">
        <v>11</v>
      </c>
      <c r="G304" s="664">
        <v>13596</v>
      </c>
      <c r="H304" s="664">
        <v>1</v>
      </c>
      <c r="I304" s="664">
        <v>1236</v>
      </c>
      <c r="J304" s="664">
        <v>63</v>
      </c>
      <c r="K304" s="664">
        <v>78435</v>
      </c>
      <c r="L304" s="664">
        <v>5.768976169461606</v>
      </c>
      <c r="M304" s="664">
        <v>1245</v>
      </c>
      <c r="N304" s="664"/>
      <c r="O304" s="664"/>
      <c r="P304" s="677"/>
      <c r="Q304" s="665"/>
    </row>
    <row r="305" spans="1:17" ht="14.4" customHeight="1" x14ac:dyDescent="0.3">
      <c r="A305" s="660" t="s">
        <v>7807</v>
      </c>
      <c r="B305" s="661" t="s">
        <v>7603</v>
      </c>
      <c r="C305" s="661" t="s">
        <v>6161</v>
      </c>
      <c r="D305" s="661" t="s">
        <v>7356</v>
      </c>
      <c r="E305" s="661" t="s">
        <v>7357</v>
      </c>
      <c r="F305" s="664">
        <v>33</v>
      </c>
      <c r="G305" s="664">
        <v>73293</v>
      </c>
      <c r="H305" s="664">
        <v>1</v>
      </c>
      <c r="I305" s="664">
        <v>2221</v>
      </c>
      <c r="J305" s="664">
        <v>189</v>
      </c>
      <c r="K305" s="664">
        <v>422037</v>
      </c>
      <c r="L305" s="664">
        <v>5.7582170193606483</v>
      </c>
      <c r="M305" s="664">
        <v>2233</v>
      </c>
      <c r="N305" s="664"/>
      <c r="O305" s="664"/>
      <c r="P305" s="677"/>
      <c r="Q305" s="665"/>
    </row>
    <row r="306" spans="1:17" ht="14.4" customHeight="1" x14ac:dyDescent="0.3">
      <c r="A306" s="660" t="s">
        <v>7807</v>
      </c>
      <c r="B306" s="661" t="s">
        <v>7603</v>
      </c>
      <c r="C306" s="661" t="s">
        <v>6161</v>
      </c>
      <c r="D306" s="661" t="s">
        <v>7608</v>
      </c>
      <c r="E306" s="661" t="s">
        <v>7609</v>
      </c>
      <c r="F306" s="664">
        <v>33</v>
      </c>
      <c r="G306" s="664">
        <v>5610</v>
      </c>
      <c r="H306" s="664">
        <v>1</v>
      </c>
      <c r="I306" s="664">
        <v>170</v>
      </c>
      <c r="J306" s="664">
        <v>189</v>
      </c>
      <c r="K306" s="664">
        <v>32319</v>
      </c>
      <c r="L306" s="664">
        <v>5.7609625668449196</v>
      </c>
      <c r="M306" s="664">
        <v>171</v>
      </c>
      <c r="N306" s="664"/>
      <c r="O306" s="664"/>
      <c r="P306" s="677"/>
      <c r="Q306" s="665"/>
    </row>
    <row r="307" spans="1:17" ht="14.4" customHeight="1" x14ac:dyDescent="0.3">
      <c r="A307" s="660" t="s">
        <v>7857</v>
      </c>
      <c r="B307" s="661" t="s">
        <v>687</v>
      </c>
      <c r="C307" s="661" t="s">
        <v>6161</v>
      </c>
      <c r="D307" s="661" t="s">
        <v>7858</v>
      </c>
      <c r="E307" s="661" t="s">
        <v>7859</v>
      </c>
      <c r="F307" s="664">
        <v>934</v>
      </c>
      <c r="G307" s="664">
        <v>147572</v>
      </c>
      <c r="H307" s="664">
        <v>1</v>
      </c>
      <c r="I307" s="664">
        <v>158</v>
      </c>
      <c r="J307" s="664">
        <v>927</v>
      </c>
      <c r="K307" s="664">
        <v>147393</v>
      </c>
      <c r="L307" s="664">
        <v>0.99878703277044423</v>
      </c>
      <c r="M307" s="664">
        <v>159</v>
      </c>
      <c r="N307" s="664">
        <v>869</v>
      </c>
      <c r="O307" s="664">
        <v>138805</v>
      </c>
      <c r="P307" s="677">
        <v>0.94059171116471962</v>
      </c>
      <c r="Q307" s="665">
        <v>159.72957422324512</v>
      </c>
    </row>
    <row r="308" spans="1:17" ht="14.4" customHeight="1" x14ac:dyDescent="0.3">
      <c r="A308" s="660" t="s">
        <v>7857</v>
      </c>
      <c r="B308" s="661" t="s">
        <v>687</v>
      </c>
      <c r="C308" s="661" t="s">
        <v>6161</v>
      </c>
      <c r="D308" s="661" t="s">
        <v>7860</v>
      </c>
      <c r="E308" s="661" t="s">
        <v>7861</v>
      </c>
      <c r="F308" s="664">
        <v>5</v>
      </c>
      <c r="G308" s="664">
        <v>5820</v>
      </c>
      <c r="H308" s="664">
        <v>1</v>
      </c>
      <c r="I308" s="664">
        <v>1164</v>
      </c>
      <c r="J308" s="664">
        <v>7</v>
      </c>
      <c r="K308" s="664">
        <v>8155</v>
      </c>
      <c r="L308" s="664">
        <v>1.4012027491408934</v>
      </c>
      <c r="M308" s="664">
        <v>1165</v>
      </c>
      <c r="N308" s="664"/>
      <c r="O308" s="664"/>
      <c r="P308" s="677"/>
      <c r="Q308" s="665"/>
    </row>
    <row r="309" spans="1:17" ht="14.4" customHeight="1" x14ac:dyDescent="0.3">
      <c r="A309" s="660" t="s">
        <v>7857</v>
      </c>
      <c r="B309" s="661" t="s">
        <v>687</v>
      </c>
      <c r="C309" s="661" t="s">
        <v>6161</v>
      </c>
      <c r="D309" s="661" t="s">
        <v>7862</v>
      </c>
      <c r="E309" s="661" t="s">
        <v>7863</v>
      </c>
      <c r="F309" s="664">
        <v>169</v>
      </c>
      <c r="G309" s="664">
        <v>6591</v>
      </c>
      <c r="H309" s="664">
        <v>1</v>
      </c>
      <c r="I309" s="664">
        <v>39</v>
      </c>
      <c r="J309" s="664">
        <v>148</v>
      </c>
      <c r="K309" s="664">
        <v>5772</v>
      </c>
      <c r="L309" s="664">
        <v>0.87573964497041423</v>
      </c>
      <c r="M309" s="664">
        <v>39</v>
      </c>
      <c r="N309" s="664">
        <v>107</v>
      </c>
      <c r="O309" s="664">
        <v>4255</v>
      </c>
      <c r="P309" s="677">
        <v>0.64557730238203614</v>
      </c>
      <c r="Q309" s="665">
        <v>39.766355140186917</v>
      </c>
    </row>
    <row r="310" spans="1:17" ht="14.4" customHeight="1" x14ac:dyDescent="0.3">
      <c r="A310" s="660" t="s">
        <v>7857</v>
      </c>
      <c r="B310" s="661" t="s">
        <v>687</v>
      </c>
      <c r="C310" s="661" t="s">
        <v>6161</v>
      </c>
      <c r="D310" s="661" t="s">
        <v>7781</v>
      </c>
      <c r="E310" s="661" t="s">
        <v>7782</v>
      </c>
      <c r="F310" s="664">
        <v>17</v>
      </c>
      <c r="G310" s="664">
        <v>6494</v>
      </c>
      <c r="H310" s="664">
        <v>1</v>
      </c>
      <c r="I310" s="664">
        <v>382</v>
      </c>
      <c r="J310" s="664">
        <v>3</v>
      </c>
      <c r="K310" s="664">
        <v>1146</v>
      </c>
      <c r="L310" s="664">
        <v>0.17647058823529413</v>
      </c>
      <c r="M310" s="664">
        <v>382</v>
      </c>
      <c r="N310" s="664">
        <v>9</v>
      </c>
      <c r="O310" s="664">
        <v>3444</v>
      </c>
      <c r="P310" s="677">
        <v>0.53033569448721896</v>
      </c>
      <c r="Q310" s="665">
        <v>382.66666666666669</v>
      </c>
    </row>
    <row r="311" spans="1:17" ht="14.4" customHeight="1" x14ac:dyDescent="0.3">
      <c r="A311" s="660" t="s">
        <v>7857</v>
      </c>
      <c r="B311" s="661" t="s">
        <v>687</v>
      </c>
      <c r="C311" s="661" t="s">
        <v>6161</v>
      </c>
      <c r="D311" s="661" t="s">
        <v>7864</v>
      </c>
      <c r="E311" s="661" t="s">
        <v>7865</v>
      </c>
      <c r="F311" s="664"/>
      <c r="G311" s="664"/>
      <c r="H311" s="664"/>
      <c r="I311" s="664"/>
      <c r="J311" s="664">
        <v>6</v>
      </c>
      <c r="K311" s="664">
        <v>222</v>
      </c>
      <c r="L311" s="664"/>
      <c r="M311" s="664">
        <v>37</v>
      </c>
      <c r="N311" s="664">
        <v>4</v>
      </c>
      <c r="O311" s="664">
        <v>148</v>
      </c>
      <c r="P311" s="677"/>
      <c r="Q311" s="665">
        <v>37</v>
      </c>
    </row>
    <row r="312" spans="1:17" ht="14.4" customHeight="1" x14ac:dyDescent="0.3">
      <c r="A312" s="660" t="s">
        <v>7857</v>
      </c>
      <c r="B312" s="661" t="s">
        <v>687</v>
      </c>
      <c r="C312" s="661" t="s">
        <v>6161</v>
      </c>
      <c r="D312" s="661" t="s">
        <v>7866</v>
      </c>
      <c r="E312" s="661" t="s">
        <v>7867</v>
      </c>
      <c r="F312" s="664">
        <v>6</v>
      </c>
      <c r="G312" s="664">
        <v>2664</v>
      </c>
      <c r="H312" s="664">
        <v>1</v>
      </c>
      <c r="I312" s="664">
        <v>444</v>
      </c>
      <c r="J312" s="664">
        <v>9</v>
      </c>
      <c r="K312" s="664">
        <v>3996</v>
      </c>
      <c r="L312" s="664">
        <v>1.5</v>
      </c>
      <c r="M312" s="664">
        <v>444</v>
      </c>
      <c r="N312" s="664">
        <v>3</v>
      </c>
      <c r="O312" s="664">
        <v>1335</v>
      </c>
      <c r="P312" s="677">
        <v>0.50112612612612617</v>
      </c>
      <c r="Q312" s="665">
        <v>445</v>
      </c>
    </row>
    <row r="313" spans="1:17" ht="14.4" customHeight="1" x14ac:dyDescent="0.3">
      <c r="A313" s="660" t="s">
        <v>7857</v>
      </c>
      <c r="B313" s="661" t="s">
        <v>687</v>
      </c>
      <c r="C313" s="661" t="s">
        <v>6161</v>
      </c>
      <c r="D313" s="661" t="s">
        <v>7868</v>
      </c>
      <c r="E313" s="661" t="s">
        <v>7869</v>
      </c>
      <c r="F313" s="664">
        <v>502</v>
      </c>
      <c r="G313" s="664">
        <v>20080</v>
      </c>
      <c r="H313" s="664">
        <v>1</v>
      </c>
      <c r="I313" s="664">
        <v>40</v>
      </c>
      <c r="J313" s="664">
        <v>406</v>
      </c>
      <c r="K313" s="664">
        <v>16646</v>
      </c>
      <c r="L313" s="664">
        <v>0.82898406374501987</v>
      </c>
      <c r="M313" s="664">
        <v>41</v>
      </c>
      <c r="N313" s="664">
        <v>376</v>
      </c>
      <c r="O313" s="664">
        <v>15416</v>
      </c>
      <c r="P313" s="677">
        <v>0.76772908366533865</v>
      </c>
      <c r="Q313" s="665">
        <v>41</v>
      </c>
    </row>
    <row r="314" spans="1:17" ht="14.4" customHeight="1" x14ac:dyDescent="0.3">
      <c r="A314" s="660" t="s">
        <v>7857</v>
      </c>
      <c r="B314" s="661" t="s">
        <v>687</v>
      </c>
      <c r="C314" s="661" t="s">
        <v>6161</v>
      </c>
      <c r="D314" s="661" t="s">
        <v>7870</v>
      </c>
      <c r="E314" s="661" t="s">
        <v>7871</v>
      </c>
      <c r="F314" s="664">
        <v>39</v>
      </c>
      <c r="G314" s="664">
        <v>19110</v>
      </c>
      <c r="H314" s="664">
        <v>1</v>
      </c>
      <c r="I314" s="664">
        <v>490</v>
      </c>
      <c r="J314" s="664">
        <v>17</v>
      </c>
      <c r="K314" s="664">
        <v>8330</v>
      </c>
      <c r="L314" s="664">
        <v>0.4358974358974359</v>
      </c>
      <c r="M314" s="664">
        <v>490</v>
      </c>
      <c r="N314" s="664">
        <v>34</v>
      </c>
      <c r="O314" s="664">
        <v>16681</v>
      </c>
      <c r="P314" s="677">
        <v>0.8728937728937729</v>
      </c>
      <c r="Q314" s="665">
        <v>490.61764705882354</v>
      </c>
    </row>
    <row r="315" spans="1:17" ht="14.4" customHeight="1" x14ac:dyDescent="0.3">
      <c r="A315" s="660" t="s">
        <v>7857</v>
      </c>
      <c r="B315" s="661" t="s">
        <v>687</v>
      </c>
      <c r="C315" s="661" t="s">
        <v>6161</v>
      </c>
      <c r="D315" s="661" t="s">
        <v>7872</v>
      </c>
      <c r="E315" s="661" t="s">
        <v>7873</v>
      </c>
      <c r="F315" s="664">
        <v>14</v>
      </c>
      <c r="G315" s="664">
        <v>434</v>
      </c>
      <c r="H315" s="664">
        <v>1</v>
      </c>
      <c r="I315" s="664">
        <v>31</v>
      </c>
      <c r="J315" s="664">
        <v>15</v>
      </c>
      <c r="K315" s="664">
        <v>465</v>
      </c>
      <c r="L315" s="664">
        <v>1.0714285714285714</v>
      </c>
      <c r="M315" s="664">
        <v>31</v>
      </c>
      <c r="N315" s="664">
        <v>16</v>
      </c>
      <c r="O315" s="664">
        <v>496</v>
      </c>
      <c r="P315" s="677">
        <v>1.1428571428571428</v>
      </c>
      <c r="Q315" s="665">
        <v>31</v>
      </c>
    </row>
    <row r="316" spans="1:17" ht="14.4" customHeight="1" x14ac:dyDescent="0.3">
      <c r="A316" s="660" t="s">
        <v>7857</v>
      </c>
      <c r="B316" s="661" t="s">
        <v>687</v>
      </c>
      <c r="C316" s="661" t="s">
        <v>6161</v>
      </c>
      <c r="D316" s="661" t="s">
        <v>7874</v>
      </c>
      <c r="E316" s="661" t="s">
        <v>7875</v>
      </c>
      <c r="F316" s="664">
        <v>1</v>
      </c>
      <c r="G316" s="664">
        <v>204</v>
      </c>
      <c r="H316" s="664">
        <v>1</v>
      </c>
      <c r="I316" s="664">
        <v>204</v>
      </c>
      <c r="J316" s="664">
        <v>3</v>
      </c>
      <c r="K316" s="664">
        <v>615</v>
      </c>
      <c r="L316" s="664">
        <v>3.0147058823529411</v>
      </c>
      <c r="M316" s="664">
        <v>205</v>
      </c>
      <c r="N316" s="664"/>
      <c r="O316" s="664"/>
      <c r="P316" s="677"/>
      <c r="Q316" s="665"/>
    </row>
    <row r="317" spans="1:17" ht="14.4" customHeight="1" x14ac:dyDescent="0.3">
      <c r="A317" s="660" t="s">
        <v>7857</v>
      </c>
      <c r="B317" s="661" t="s">
        <v>687</v>
      </c>
      <c r="C317" s="661" t="s">
        <v>6161</v>
      </c>
      <c r="D317" s="661" t="s">
        <v>7876</v>
      </c>
      <c r="E317" s="661" t="s">
        <v>7877</v>
      </c>
      <c r="F317" s="664">
        <v>1</v>
      </c>
      <c r="G317" s="664">
        <v>376</v>
      </c>
      <c r="H317" s="664">
        <v>1</v>
      </c>
      <c r="I317" s="664">
        <v>376</v>
      </c>
      <c r="J317" s="664">
        <v>3</v>
      </c>
      <c r="K317" s="664">
        <v>1131</v>
      </c>
      <c r="L317" s="664">
        <v>3.0079787234042552</v>
      </c>
      <c r="M317" s="664">
        <v>377</v>
      </c>
      <c r="N317" s="664"/>
      <c r="O317" s="664"/>
      <c r="P317" s="677"/>
      <c r="Q317" s="665"/>
    </row>
    <row r="318" spans="1:17" ht="14.4" customHeight="1" x14ac:dyDescent="0.3">
      <c r="A318" s="660" t="s">
        <v>7857</v>
      </c>
      <c r="B318" s="661" t="s">
        <v>687</v>
      </c>
      <c r="C318" s="661" t="s">
        <v>6161</v>
      </c>
      <c r="D318" s="661" t="s">
        <v>7878</v>
      </c>
      <c r="E318" s="661" t="s">
        <v>7879</v>
      </c>
      <c r="F318" s="664">
        <v>732</v>
      </c>
      <c r="G318" s="664">
        <v>81984</v>
      </c>
      <c r="H318" s="664">
        <v>1</v>
      </c>
      <c r="I318" s="664">
        <v>112</v>
      </c>
      <c r="J318" s="664">
        <v>847</v>
      </c>
      <c r="K318" s="664">
        <v>95711</v>
      </c>
      <c r="L318" s="664">
        <v>1.1674351092896176</v>
      </c>
      <c r="M318" s="664">
        <v>113</v>
      </c>
      <c r="N318" s="664">
        <v>570</v>
      </c>
      <c r="O318" s="664">
        <v>65276</v>
      </c>
      <c r="P318" s="677">
        <v>0.79620413739266194</v>
      </c>
      <c r="Q318" s="665">
        <v>114.51929824561404</v>
      </c>
    </row>
    <row r="319" spans="1:17" ht="14.4" customHeight="1" x14ac:dyDescent="0.3">
      <c r="A319" s="660" t="s">
        <v>7857</v>
      </c>
      <c r="B319" s="661" t="s">
        <v>687</v>
      </c>
      <c r="C319" s="661" t="s">
        <v>6161</v>
      </c>
      <c r="D319" s="661" t="s">
        <v>7880</v>
      </c>
      <c r="E319" s="661" t="s">
        <v>7881</v>
      </c>
      <c r="F319" s="664">
        <v>217</v>
      </c>
      <c r="G319" s="664">
        <v>18011</v>
      </c>
      <c r="H319" s="664">
        <v>1</v>
      </c>
      <c r="I319" s="664">
        <v>83</v>
      </c>
      <c r="J319" s="664">
        <v>260</v>
      </c>
      <c r="K319" s="664">
        <v>21840</v>
      </c>
      <c r="L319" s="664">
        <v>1.2125923047026816</v>
      </c>
      <c r="M319" s="664">
        <v>84</v>
      </c>
      <c r="N319" s="664">
        <v>173</v>
      </c>
      <c r="O319" s="664">
        <v>14662</v>
      </c>
      <c r="P319" s="677">
        <v>0.81405807562045418</v>
      </c>
      <c r="Q319" s="665">
        <v>84.751445086705203</v>
      </c>
    </row>
    <row r="320" spans="1:17" ht="14.4" customHeight="1" x14ac:dyDescent="0.3">
      <c r="A320" s="660" t="s">
        <v>7857</v>
      </c>
      <c r="B320" s="661" t="s">
        <v>687</v>
      </c>
      <c r="C320" s="661" t="s">
        <v>6161</v>
      </c>
      <c r="D320" s="661" t="s">
        <v>7882</v>
      </c>
      <c r="E320" s="661" t="s">
        <v>7883</v>
      </c>
      <c r="F320" s="664">
        <v>2</v>
      </c>
      <c r="G320" s="664">
        <v>190</v>
      </c>
      <c r="H320" s="664">
        <v>1</v>
      </c>
      <c r="I320" s="664">
        <v>95</v>
      </c>
      <c r="J320" s="664">
        <v>7</v>
      </c>
      <c r="K320" s="664">
        <v>672</v>
      </c>
      <c r="L320" s="664">
        <v>3.5368421052631578</v>
      </c>
      <c r="M320" s="664">
        <v>96</v>
      </c>
      <c r="N320" s="664">
        <v>4</v>
      </c>
      <c r="O320" s="664">
        <v>388</v>
      </c>
      <c r="P320" s="677">
        <v>2.0421052631578949</v>
      </c>
      <c r="Q320" s="665">
        <v>97</v>
      </c>
    </row>
    <row r="321" spans="1:17" ht="14.4" customHeight="1" x14ac:dyDescent="0.3">
      <c r="A321" s="660" t="s">
        <v>7857</v>
      </c>
      <c r="B321" s="661" t="s">
        <v>687</v>
      </c>
      <c r="C321" s="661" t="s">
        <v>6161</v>
      </c>
      <c r="D321" s="661" t="s">
        <v>7884</v>
      </c>
      <c r="E321" s="661" t="s">
        <v>7885</v>
      </c>
      <c r="F321" s="664">
        <v>82</v>
      </c>
      <c r="G321" s="664">
        <v>1722</v>
      </c>
      <c r="H321" s="664">
        <v>1</v>
      </c>
      <c r="I321" s="664">
        <v>21</v>
      </c>
      <c r="J321" s="664">
        <v>75</v>
      </c>
      <c r="K321" s="664">
        <v>1575</v>
      </c>
      <c r="L321" s="664">
        <v>0.91463414634146345</v>
      </c>
      <c r="M321" s="664">
        <v>21</v>
      </c>
      <c r="N321" s="664">
        <v>71</v>
      </c>
      <c r="O321" s="664">
        <v>1491</v>
      </c>
      <c r="P321" s="677">
        <v>0.86585365853658536</v>
      </c>
      <c r="Q321" s="665">
        <v>21</v>
      </c>
    </row>
    <row r="322" spans="1:17" ht="14.4" customHeight="1" x14ac:dyDescent="0.3">
      <c r="A322" s="660" t="s">
        <v>7857</v>
      </c>
      <c r="B322" s="661" t="s">
        <v>687</v>
      </c>
      <c r="C322" s="661" t="s">
        <v>6161</v>
      </c>
      <c r="D322" s="661" t="s">
        <v>7790</v>
      </c>
      <c r="E322" s="661" t="s">
        <v>7791</v>
      </c>
      <c r="F322" s="664">
        <v>85</v>
      </c>
      <c r="G322" s="664">
        <v>41310</v>
      </c>
      <c r="H322" s="664">
        <v>1</v>
      </c>
      <c r="I322" s="664">
        <v>486</v>
      </c>
      <c r="J322" s="664">
        <v>84</v>
      </c>
      <c r="K322" s="664">
        <v>40824</v>
      </c>
      <c r="L322" s="664">
        <v>0.9882352941176471</v>
      </c>
      <c r="M322" s="664">
        <v>486</v>
      </c>
      <c r="N322" s="664">
        <v>100</v>
      </c>
      <c r="O322" s="664">
        <v>48671</v>
      </c>
      <c r="P322" s="677">
        <v>1.1781893004115227</v>
      </c>
      <c r="Q322" s="665">
        <v>486.71</v>
      </c>
    </row>
    <row r="323" spans="1:17" ht="14.4" customHeight="1" x14ac:dyDescent="0.3">
      <c r="A323" s="660" t="s">
        <v>7857</v>
      </c>
      <c r="B323" s="661" t="s">
        <v>687</v>
      </c>
      <c r="C323" s="661" t="s">
        <v>6161</v>
      </c>
      <c r="D323" s="661" t="s">
        <v>7886</v>
      </c>
      <c r="E323" s="661" t="s">
        <v>7887</v>
      </c>
      <c r="F323" s="664">
        <v>118</v>
      </c>
      <c r="G323" s="664">
        <v>4720</v>
      </c>
      <c r="H323" s="664">
        <v>1</v>
      </c>
      <c r="I323" s="664">
        <v>40</v>
      </c>
      <c r="J323" s="664">
        <v>157</v>
      </c>
      <c r="K323" s="664">
        <v>6280</v>
      </c>
      <c r="L323" s="664">
        <v>1.3305084745762712</v>
      </c>
      <c r="M323" s="664">
        <v>40</v>
      </c>
      <c r="N323" s="664">
        <v>95</v>
      </c>
      <c r="O323" s="664">
        <v>3877</v>
      </c>
      <c r="P323" s="677">
        <v>0.82139830508474576</v>
      </c>
      <c r="Q323" s="665">
        <v>40.810526315789474</v>
      </c>
    </row>
    <row r="324" spans="1:17" ht="14.4" customHeight="1" x14ac:dyDescent="0.3">
      <c r="A324" s="660" t="s">
        <v>7857</v>
      </c>
      <c r="B324" s="661" t="s">
        <v>687</v>
      </c>
      <c r="C324" s="661" t="s">
        <v>6161</v>
      </c>
      <c r="D324" s="661" t="s">
        <v>7888</v>
      </c>
      <c r="E324" s="661" t="s">
        <v>7889</v>
      </c>
      <c r="F324" s="664"/>
      <c r="G324" s="664"/>
      <c r="H324" s="664"/>
      <c r="I324" s="664"/>
      <c r="J324" s="664">
        <v>1</v>
      </c>
      <c r="K324" s="664">
        <v>761</v>
      </c>
      <c r="L324" s="664"/>
      <c r="M324" s="664">
        <v>761</v>
      </c>
      <c r="N324" s="664"/>
      <c r="O324" s="664"/>
      <c r="P324" s="677"/>
      <c r="Q324" s="665"/>
    </row>
    <row r="325" spans="1:17" ht="14.4" customHeight="1" x14ac:dyDescent="0.3">
      <c r="A325" s="660" t="s">
        <v>7857</v>
      </c>
      <c r="B325" s="661" t="s">
        <v>687</v>
      </c>
      <c r="C325" s="661" t="s">
        <v>6161</v>
      </c>
      <c r="D325" s="661" t="s">
        <v>7890</v>
      </c>
      <c r="E325" s="661" t="s">
        <v>7891</v>
      </c>
      <c r="F325" s="664">
        <v>1</v>
      </c>
      <c r="G325" s="664">
        <v>2013</v>
      </c>
      <c r="H325" s="664">
        <v>1</v>
      </c>
      <c r="I325" s="664">
        <v>2013</v>
      </c>
      <c r="J325" s="664"/>
      <c r="K325" s="664"/>
      <c r="L325" s="664"/>
      <c r="M325" s="664"/>
      <c r="N325" s="664">
        <v>2</v>
      </c>
      <c r="O325" s="664">
        <v>4088</v>
      </c>
      <c r="P325" s="677">
        <v>2.0307998012916046</v>
      </c>
      <c r="Q325" s="665">
        <v>2044</v>
      </c>
    </row>
    <row r="326" spans="1:17" ht="14.4" customHeight="1" x14ac:dyDescent="0.3">
      <c r="A326" s="660" t="s">
        <v>7857</v>
      </c>
      <c r="B326" s="661" t="s">
        <v>687</v>
      </c>
      <c r="C326" s="661" t="s">
        <v>6161</v>
      </c>
      <c r="D326" s="661" t="s">
        <v>7892</v>
      </c>
      <c r="E326" s="661" t="s">
        <v>7893</v>
      </c>
      <c r="F326" s="664">
        <v>14</v>
      </c>
      <c r="G326" s="664">
        <v>8442</v>
      </c>
      <c r="H326" s="664">
        <v>1</v>
      </c>
      <c r="I326" s="664">
        <v>603</v>
      </c>
      <c r="J326" s="664">
        <v>10</v>
      </c>
      <c r="K326" s="664">
        <v>6040</v>
      </c>
      <c r="L326" s="664">
        <v>0.71547026770907363</v>
      </c>
      <c r="M326" s="664">
        <v>604</v>
      </c>
      <c r="N326" s="664">
        <v>6</v>
      </c>
      <c r="O326" s="664">
        <v>3639</v>
      </c>
      <c r="P326" s="677">
        <v>0.43105899076048332</v>
      </c>
      <c r="Q326" s="665">
        <v>606.5</v>
      </c>
    </row>
    <row r="327" spans="1:17" ht="14.4" customHeight="1" x14ac:dyDescent="0.3">
      <c r="A327" s="660" t="s">
        <v>7857</v>
      </c>
      <c r="B327" s="661" t="s">
        <v>687</v>
      </c>
      <c r="C327" s="661" t="s">
        <v>6161</v>
      </c>
      <c r="D327" s="661" t="s">
        <v>7894</v>
      </c>
      <c r="E327" s="661" t="s">
        <v>7895</v>
      </c>
      <c r="F327" s="664">
        <v>2</v>
      </c>
      <c r="G327" s="664">
        <v>302</v>
      </c>
      <c r="H327" s="664">
        <v>1</v>
      </c>
      <c r="I327" s="664">
        <v>151</v>
      </c>
      <c r="J327" s="664"/>
      <c r="K327" s="664"/>
      <c r="L327" s="664"/>
      <c r="M327" s="664"/>
      <c r="N327" s="664"/>
      <c r="O327" s="664"/>
      <c r="P327" s="677"/>
      <c r="Q327" s="665"/>
    </row>
    <row r="328" spans="1:17" ht="14.4" customHeight="1" x14ac:dyDescent="0.3">
      <c r="A328" s="660" t="s">
        <v>7857</v>
      </c>
      <c r="B328" s="661" t="s">
        <v>687</v>
      </c>
      <c r="C328" s="661" t="s">
        <v>6161</v>
      </c>
      <c r="D328" s="661" t="s">
        <v>7896</v>
      </c>
      <c r="E328" s="661" t="s">
        <v>7897</v>
      </c>
      <c r="F328" s="664">
        <v>1</v>
      </c>
      <c r="G328" s="664">
        <v>327</v>
      </c>
      <c r="H328" s="664">
        <v>1</v>
      </c>
      <c r="I328" s="664">
        <v>327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7898</v>
      </c>
      <c r="B329" s="661" t="s">
        <v>7603</v>
      </c>
      <c r="C329" s="661" t="s">
        <v>6161</v>
      </c>
      <c r="D329" s="661" t="s">
        <v>7899</v>
      </c>
      <c r="E329" s="661" t="s">
        <v>7900</v>
      </c>
      <c r="F329" s="664"/>
      <c r="G329" s="664"/>
      <c r="H329" s="664"/>
      <c r="I329" s="664"/>
      <c r="J329" s="664">
        <v>1</v>
      </c>
      <c r="K329" s="664">
        <v>166</v>
      </c>
      <c r="L329" s="664"/>
      <c r="M329" s="664">
        <v>166</v>
      </c>
      <c r="N329" s="664"/>
      <c r="O329" s="664"/>
      <c r="P329" s="677"/>
      <c r="Q329" s="665"/>
    </row>
    <row r="330" spans="1:17" ht="14.4" customHeight="1" x14ac:dyDescent="0.3">
      <c r="A330" s="660" t="s">
        <v>7898</v>
      </c>
      <c r="B330" s="661" t="s">
        <v>7603</v>
      </c>
      <c r="C330" s="661" t="s">
        <v>6161</v>
      </c>
      <c r="D330" s="661" t="s">
        <v>7901</v>
      </c>
      <c r="E330" s="661" t="s">
        <v>7902</v>
      </c>
      <c r="F330" s="664">
        <v>1</v>
      </c>
      <c r="G330" s="664">
        <v>172</v>
      </c>
      <c r="H330" s="664">
        <v>1</v>
      </c>
      <c r="I330" s="664">
        <v>172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7898</v>
      </c>
      <c r="B331" s="661" t="s">
        <v>7603</v>
      </c>
      <c r="C331" s="661" t="s">
        <v>6161</v>
      </c>
      <c r="D331" s="661" t="s">
        <v>7465</v>
      </c>
      <c r="E331" s="661" t="s">
        <v>7466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351</v>
      </c>
      <c r="P331" s="677"/>
      <c r="Q331" s="665">
        <v>351</v>
      </c>
    </row>
    <row r="332" spans="1:17" ht="14.4" customHeight="1" x14ac:dyDescent="0.3">
      <c r="A332" s="660" t="s">
        <v>7898</v>
      </c>
      <c r="B332" s="661" t="s">
        <v>7603</v>
      </c>
      <c r="C332" s="661" t="s">
        <v>6161</v>
      </c>
      <c r="D332" s="661" t="s">
        <v>7903</v>
      </c>
      <c r="E332" s="661" t="s">
        <v>7904</v>
      </c>
      <c r="F332" s="664"/>
      <c r="G332" s="664"/>
      <c r="H332" s="664"/>
      <c r="I332" s="664"/>
      <c r="J332" s="664"/>
      <c r="K332" s="664"/>
      <c r="L332" s="664"/>
      <c r="M332" s="664"/>
      <c r="N332" s="664">
        <v>1</v>
      </c>
      <c r="O332" s="664">
        <v>189</v>
      </c>
      <c r="P332" s="677"/>
      <c r="Q332" s="665">
        <v>189</v>
      </c>
    </row>
    <row r="333" spans="1:17" ht="14.4" customHeight="1" x14ac:dyDescent="0.3">
      <c r="A333" s="660" t="s">
        <v>7898</v>
      </c>
      <c r="B333" s="661" t="s">
        <v>7603</v>
      </c>
      <c r="C333" s="661" t="s">
        <v>6161</v>
      </c>
      <c r="D333" s="661" t="s">
        <v>7905</v>
      </c>
      <c r="E333" s="661" t="s">
        <v>7906</v>
      </c>
      <c r="F333" s="664">
        <v>1</v>
      </c>
      <c r="G333" s="664">
        <v>544</v>
      </c>
      <c r="H333" s="664">
        <v>1</v>
      </c>
      <c r="I333" s="664">
        <v>544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7898</v>
      </c>
      <c r="B334" s="661" t="s">
        <v>7603</v>
      </c>
      <c r="C334" s="661" t="s">
        <v>6161</v>
      </c>
      <c r="D334" s="661" t="s">
        <v>7907</v>
      </c>
      <c r="E334" s="661" t="s">
        <v>7908</v>
      </c>
      <c r="F334" s="664">
        <v>1</v>
      </c>
      <c r="G334" s="664">
        <v>649</v>
      </c>
      <c r="H334" s="664">
        <v>1</v>
      </c>
      <c r="I334" s="664">
        <v>649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7898</v>
      </c>
      <c r="B335" s="661" t="s">
        <v>7603</v>
      </c>
      <c r="C335" s="661" t="s">
        <v>6161</v>
      </c>
      <c r="D335" s="661" t="s">
        <v>7909</v>
      </c>
      <c r="E335" s="661" t="s">
        <v>7910</v>
      </c>
      <c r="F335" s="664">
        <v>1</v>
      </c>
      <c r="G335" s="664">
        <v>649</v>
      </c>
      <c r="H335" s="664">
        <v>1</v>
      </c>
      <c r="I335" s="664">
        <v>649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7898</v>
      </c>
      <c r="B336" s="661" t="s">
        <v>7603</v>
      </c>
      <c r="C336" s="661" t="s">
        <v>6161</v>
      </c>
      <c r="D336" s="661" t="s">
        <v>7911</v>
      </c>
      <c r="E336" s="661" t="s">
        <v>7912</v>
      </c>
      <c r="F336" s="664">
        <v>1</v>
      </c>
      <c r="G336" s="664">
        <v>673</v>
      </c>
      <c r="H336" s="664">
        <v>1</v>
      </c>
      <c r="I336" s="664">
        <v>673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7898</v>
      </c>
      <c r="B337" s="661" t="s">
        <v>7603</v>
      </c>
      <c r="C337" s="661" t="s">
        <v>6161</v>
      </c>
      <c r="D337" s="661" t="s">
        <v>7913</v>
      </c>
      <c r="E337" s="661" t="s">
        <v>7914</v>
      </c>
      <c r="F337" s="664">
        <v>1</v>
      </c>
      <c r="G337" s="664">
        <v>343</v>
      </c>
      <c r="H337" s="664">
        <v>1</v>
      </c>
      <c r="I337" s="664">
        <v>343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7898</v>
      </c>
      <c r="B338" s="661" t="s">
        <v>7603</v>
      </c>
      <c r="C338" s="661" t="s">
        <v>6161</v>
      </c>
      <c r="D338" s="661" t="s">
        <v>7915</v>
      </c>
      <c r="E338" s="661" t="s">
        <v>7916</v>
      </c>
      <c r="F338" s="664"/>
      <c r="G338" s="664"/>
      <c r="H338" s="664"/>
      <c r="I338" s="664"/>
      <c r="J338" s="664"/>
      <c r="K338" s="664"/>
      <c r="L338" s="664"/>
      <c r="M338" s="664"/>
      <c r="N338" s="664">
        <v>1</v>
      </c>
      <c r="O338" s="664">
        <v>238</v>
      </c>
      <c r="P338" s="677"/>
      <c r="Q338" s="665">
        <v>238</v>
      </c>
    </row>
    <row r="339" spans="1:17" ht="14.4" customHeight="1" x14ac:dyDescent="0.3">
      <c r="A339" s="660" t="s">
        <v>7898</v>
      </c>
      <c r="B339" s="661" t="s">
        <v>7603</v>
      </c>
      <c r="C339" s="661" t="s">
        <v>6161</v>
      </c>
      <c r="D339" s="661" t="s">
        <v>7917</v>
      </c>
      <c r="E339" s="661" t="s">
        <v>7918</v>
      </c>
      <c r="F339" s="664">
        <v>1</v>
      </c>
      <c r="G339" s="664">
        <v>110</v>
      </c>
      <c r="H339" s="664">
        <v>1</v>
      </c>
      <c r="I339" s="664">
        <v>110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7898</v>
      </c>
      <c r="B340" s="661" t="s">
        <v>7603</v>
      </c>
      <c r="C340" s="661" t="s">
        <v>6161</v>
      </c>
      <c r="D340" s="661" t="s">
        <v>7919</v>
      </c>
      <c r="E340" s="661" t="s">
        <v>7920</v>
      </c>
      <c r="F340" s="664">
        <v>1</v>
      </c>
      <c r="G340" s="664">
        <v>310</v>
      </c>
      <c r="H340" s="664">
        <v>1</v>
      </c>
      <c r="I340" s="664">
        <v>310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7898</v>
      </c>
      <c r="B341" s="661" t="s">
        <v>7603</v>
      </c>
      <c r="C341" s="661" t="s">
        <v>6161</v>
      </c>
      <c r="D341" s="661" t="s">
        <v>7921</v>
      </c>
      <c r="E341" s="661" t="s">
        <v>7922</v>
      </c>
      <c r="F341" s="664"/>
      <c r="G341" s="664"/>
      <c r="H341" s="664"/>
      <c r="I341" s="664"/>
      <c r="J341" s="664"/>
      <c r="K341" s="664"/>
      <c r="L341" s="664"/>
      <c r="M341" s="664"/>
      <c r="N341" s="664">
        <v>1</v>
      </c>
      <c r="O341" s="664">
        <v>294</v>
      </c>
      <c r="P341" s="677"/>
      <c r="Q341" s="665">
        <v>294</v>
      </c>
    </row>
    <row r="342" spans="1:17" ht="14.4" customHeight="1" x14ac:dyDescent="0.3">
      <c r="A342" s="660" t="s">
        <v>7898</v>
      </c>
      <c r="B342" s="661" t="s">
        <v>7603</v>
      </c>
      <c r="C342" s="661" t="s">
        <v>6161</v>
      </c>
      <c r="D342" s="661" t="s">
        <v>7923</v>
      </c>
      <c r="E342" s="661" t="s">
        <v>7924</v>
      </c>
      <c r="F342" s="664">
        <v>1</v>
      </c>
      <c r="G342" s="664">
        <v>203</v>
      </c>
      <c r="H342" s="664">
        <v>1</v>
      </c>
      <c r="I342" s="664">
        <v>203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7898</v>
      </c>
      <c r="B343" s="661" t="s">
        <v>7603</v>
      </c>
      <c r="C343" s="661" t="s">
        <v>6161</v>
      </c>
      <c r="D343" s="661" t="s">
        <v>7925</v>
      </c>
      <c r="E343" s="661" t="s">
        <v>7926</v>
      </c>
      <c r="F343" s="664">
        <v>1</v>
      </c>
      <c r="G343" s="664">
        <v>38</v>
      </c>
      <c r="H343" s="664">
        <v>1</v>
      </c>
      <c r="I343" s="664">
        <v>38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7898</v>
      </c>
      <c r="B344" s="661" t="s">
        <v>7603</v>
      </c>
      <c r="C344" s="661" t="s">
        <v>6161</v>
      </c>
      <c r="D344" s="661" t="s">
        <v>7927</v>
      </c>
      <c r="E344" s="661" t="s">
        <v>7928</v>
      </c>
      <c r="F344" s="664"/>
      <c r="G344" s="664"/>
      <c r="H344" s="664"/>
      <c r="I344" s="664"/>
      <c r="J344" s="664">
        <v>1</v>
      </c>
      <c r="K344" s="664">
        <v>169</v>
      </c>
      <c r="L344" s="664"/>
      <c r="M344" s="664">
        <v>169</v>
      </c>
      <c r="N344" s="664"/>
      <c r="O344" s="664"/>
      <c r="P344" s="677"/>
      <c r="Q344" s="665"/>
    </row>
    <row r="345" spans="1:17" ht="14.4" customHeight="1" x14ac:dyDescent="0.3">
      <c r="A345" s="660" t="s">
        <v>7898</v>
      </c>
      <c r="B345" s="661" t="s">
        <v>7603</v>
      </c>
      <c r="C345" s="661" t="s">
        <v>6161</v>
      </c>
      <c r="D345" s="661" t="s">
        <v>7929</v>
      </c>
      <c r="E345" s="661" t="s">
        <v>7930</v>
      </c>
      <c r="F345" s="664">
        <v>2</v>
      </c>
      <c r="G345" s="664">
        <v>1370</v>
      </c>
      <c r="H345" s="664">
        <v>1</v>
      </c>
      <c r="I345" s="664">
        <v>685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7898</v>
      </c>
      <c r="B346" s="661" t="s">
        <v>7603</v>
      </c>
      <c r="C346" s="661" t="s">
        <v>6161</v>
      </c>
      <c r="D346" s="661" t="s">
        <v>7931</v>
      </c>
      <c r="E346" s="661" t="s">
        <v>7932</v>
      </c>
      <c r="F346" s="664"/>
      <c r="G346" s="664"/>
      <c r="H346" s="664"/>
      <c r="I346" s="664"/>
      <c r="J346" s="664">
        <v>1</v>
      </c>
      <c r="K346" s="664">
        <v>172</v>
      </c>
      <c r="L346" s="664"/>
      <c r="M346" s="664">
        <v>172</v>
      </c>
      <c r="N346" s="664"/>
      <c r="O346" s="664"/>
      <c r="P346" s="677"/>
      <c r="Q346" s="665"/>
    </row>
    <row r="347" spans="1:17" ht="14.4" customHeight="1" x14ac:dyDescent="0.3">
      <c r="A347" s="660" t="s">
        <v>7898</v>
      </c>
      <c r="B347" s="661" t="s">
        <v>7603</v>
      </c>
      <c r="C347" s="661" t="s">
        <v>6161</v>
      </c>
      <c r="D347" s="661" t="s">
        <v>7933</v>
      </c>
      <c r="E347" s="661" t="s">
        <v>7934</v>
      </c>
      <c r="F347" s="664">
        <v>1</v>
      </c>
      <c r="G347" s="664">
        <v>649</v>
      </c>
      <c r="H347" s="664">
        <v>1</v>
      </c>
      <c r="I347" s="664">
        <v>649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7898</v>
      </c>
      <c r="B348" s="661" t="s">
        <v>7603</v>
      </c>
      <c r="C348" s="661" t="s">
        <v>6161</v>
      </c>
      <c r="D348" s="661" t="s">
        <v>7935</v>
      </c>
      <c r="E348" s="661" t="s">
        <v>7936</v>
      </c>
      <c r="F348" s="664">
        <v>1</v>
      </c>
      <c r="G348" s="664">
        <v>649</v>
      </c>
      <c r="H348" s="664">
        <v>1</v>
      </c>
      <c r="I348" s="664">
        <v>649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7898</v>
      </c>
      <c r="B349" s="661" t="s">
        <v>7603</v>
      </c>
      <c r="C349" s="661" t="s">
        <v>6161</v>
      </c>
      <c r="D349" s="661" t="s">
        <v>7937</v>
      </c>
      <c r="E349" s="661" t="s">
        <v>7938</v>
      </c>
      <c r="F349" s="664">
        <v>1</v>
      </c>
      <c r="G349" s="664">
        <v>689</v>
      </c>
      <c r="H349" s="664">
        <v>1</v>
      </c>
      <c r="I349" s="664">
        <v>689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7898</v>
      </c>
      <c r="B350" s="661" t="s">
        <v>7603</v>
      </c>
      <c r="C350" s="661" t="s">
        <v>6161</v>
      </c>
      <c r="D350" s="661" t="s">
        <v>7939</v>
      </c>
      <c r="E350" s="661" t="s">
        <v>7940</v>
      </c>
      <c r="F350" s="664">
        <v>1</v>
      </c>
      <c r="G350" s="664">
        <v>673</v>
      </c>
      <c r="H350" s="664">
        <v>1</v>
      </c>
      <c r="I350" s="664">
        <v>673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7898</v>
      </c>
      <c r="B351" s="661" t="s">
        <v>7603</v>
      </c>
      <c r="C351" s="661" t="s">
        <v>6161</v>
      </c>
      <c r="D351" s="661" t="s">
        <v>7941</v>
      </c>
      <c r="E351" s="661" t="s">
        <v>7942</v>
      </c>
      <c r="F351" s="664">
        <v>1</v>
      </c>
      <c r="G351" s="664">
        <v>472</v>
      </c>
      <c r="H351" s="664">
        <v>1</v>
      </c>
      <c r="I351" s="664">
        <v>472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7898</v>
      </c>
      <c r="B352" s="661" t="s">
        <v>7603</v>
      </c>
      <c r="C352" s="661" t="s">
        <v>6161</v>
      </c>
      <c r="D352" s="661" t="s">
        <v>7943</v>
      </c>
      <c r="E352" s="661" t="s">
        <v>7944</v>
      </c>
      <c r="F352" s="664">
        <v>1</v>
      </c>
      <c r="G352" s="664">
        <v>166</v>
      </c>
      <c r="H352" s="664">
        <v>1</v>
      </c>
      <c r="I352" s="664">
        <v>166</v>
      </c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7898</v>
      </c>
      <c r="B353" s="661" t="s">
        <v>7603</v>
      </c>
      <c r="C353" s="661" t="s">
        <v>6161</v>
      </c>
      <c r="D353" s="661" t="s">
        <v>7945</v>
      </c>
      <c r="E353" s="661" t="s">
        <v>7946</v>
      </c>
      <c r="F353" s="664"/>
      <c r="G353" s="664"/>
      <c r="H353" s="664"/>
      <c r="I353" s="664"/>
      <c r="J353" s="664"/>
      <c r="K353" s="664"/>
      <c r="L353" s="664"/>
      <c r="M353" s="664"/>
      <c r="N353" s="664">
        <v>1</v>
      </c>
      <c r="O353" s="664">
        <v>186</v>
      </c>
      <c r="P353" s="677"/>
      <c r="Q353" s="665">
        <v>186</v>
      </c>
    </row>
    <row r="354" spans="1:17" ht="14.4" customHeight="1" x14ac:dyDescent="0.3">
      <c r="A354" s="660" t="s">
        <v>7898</v>
      </c>
      <c r="B354" s="661" t="s">
        <v>7603</v>
      </c>
      <c r="C354" s="661" t="s">
        <v>6161</v>
      </c>
      <c r="D354" s="661" t="s">
        <v>7947</v>
      </c>
      <c r="E354" s="661" t="s">
        <v>7948</v>
      </c>
      <c r="F354" s="664">
        <v>1</v>
      </c>
      <c r="G354" s="664">
        <v>1394</v>
      </c>
      <c r="H354" s="664">
        <v>1</v>
      </c>
      <c r="I354" s="664">
        <v>1394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579</v>
      </c>
      <c r="B355" s="661" t="s">
        <v>6373</v>
      </c>
      <c r="C355" s="661" t="s">
        <v>6161</v>
      </c>
      <c r="D355" s="661" t="s">
        <v>6706</v>
      </c>
      <c r="E355" s="661" t="s">
        <v>6707</v>
      </c>
      <c r="F355" s="664">
        <v>1600</v>
      </c>
      <c r="G355" s="664">
        <v>89600</v>
      </c>
      <c r="H355" s="664">
        <v>1</v>
      </c>
      <c r="I355" s="664">
        <v>56</v>
      </c>
      <c r="J355" s="664">
        <v>56</v>
      </c>
      <c r="K355" s="664">
        <v>3136</v>
      </c>
      <c r="L355" s="664">
        <v>3.5000000000000003E-2</v>
      </c>
      <c r="M355" s="664">
        <v>56</v>
      </c>
      <c r="N355" s="664"/>
      <c r="O355" s="664"/>
      <c r="P355" s="677"/>
      <c r="Q355" s="665"/>
    </row>
    <row r="356" spans="1:17" ht="14.4" customHeight="1" x14ac:dyDescent="0.3">
      <c r="A356" s="660" t="s">
        <v>579</v>
      </c>
      <c r="B356" s="661" t="s">
        <v>6373</v>
      </c>
      <c r="C356" s="661" t="s">
        <v>6161</v>
      </c>
      <c r="D356" s="661" t="s">
        <v>6708</v>
      </c>
      <c r="E356" s="661" t="s">
        <v>6709</v>
      </c>
      <c r="F356" s="664">
        <v>1604</v>
      </c>
      <c r="G356" s="664">
        <v>97844</v>
      </c>
      <c r="H356" s="664">
        <v>1</v>
      </c>
      <c r="I356" s="664">
        <v>61</v>
      </c>
      <c r="J356" s="664">
        <v>56</v>
      </c>
      <c r="K356" s="664">
        <v>3416</v>
      </c>
      <c r="L356" s="664">
        <v>3.4912718204488775E-2</v>
      </c>
      <c r="M356" s="664">
        <v>61</v>
      </c>
      <c r="N356" s="664"/>
      <c r="O356" s="664"/>
      <c r="P356" s="677"/>
      <c r="Q356" s="665"/>
    </row>
    <row r="357" spans="1:17" ht="14.4" customHeight="1" x14ac:dyDescent="0.3">
      <c r="A357" s="660" t="s">
        <v>579</v>
      </c>
      <c r="B357" s="661" t="s">
        <v>6373</v>
      </c>
      <c r="C357" s="661" t="s">
        <v>6161</v>
      </c>
      <c r="D357" s="661" t="s">
        <v>6806</v>
      </c>
      <c r="E357" s="661" t="s">
        <v>6807</v>
      </c>
      <c r="F357" s="664">
        <v>1602</v>
      </c>
      <c r="G357" s="664">
        <v>46458</v>
      </c>
      <c r="H357" s="664">
        <v>1</v>
      </c>
      <c r="I357" s="664">
        <v>29</v>
      </c>
      <c r="J357" s="664">
        <v>56</v>
      </c>
      <c r="K357" s="664">
        <v>1624</v>
      </c>
      <c r="L357" s="664">
        <v>3.495630461922597E-2</v>
      </c>
      <c r="M357" s="664">
        <v>29</v>
      </c>
      <c r="N357" s="664"/>
      <c r="O357" s="664"/>
      <c r="P357" s="677"/>
      <c r="Q357" s="665"/>
    </row>
    <row r="358" spans="1:17" ht="14.4" customHeight="1" x14ac:dyDescent="0.3">
      <c r="A358" s="660" t="s">
        <v>579</v>
      </c>
      <c r="B358" s="661" t="s">
        <v>6373</v>
      </c>
      <c r="C358" s="661" t="s">
        <v>6161</v>
      </c>
      <c r="D358" s="661" t="s">
        <v>6810</v>
      </c>
      <c r="E358" s="661" t="s">
        <v>6811</v>
      </c>
      <c r="F358" s="664">
        <v>1601</v>
      </c>
      <c r="G358" s="664">
        <v>113671</v>
      </c>
      <c r="H358" s="664">
        <v>1</v>
      </c>
      <c r="I358" s="664">
        <v>71</v>
      </c>
      <c r="J358" s="664">
        <v>56</v>
      </c>
      <c r="K358" s="664">
        <v>3976</v>
      </c>
      <c r="L358" s="664">
        <v>3.4978138663335413E-2</v>
      </c>
      <c r="M358" s="664">
        <v>71</v>
      </c>
      <c r="N358" s="664"/>
      <c r="O358" s="664"/>
      <c r="P358" s="677"/>
      <c r="Q358" s="665"/>
    </row>
    <row r="359" spans="1:17" ht="14.4" customHeight="1" x14ac:dyDescent="0.3">
      <c r="A359" s="660" t="s">
        <v>579</v>
      </c>
      <c r="B359" s="661" t="s">
        <v>6373</v>
      </c>
      <c r="C359" s="661" t="s">
        <v>6161</v>
      </c>
      <c r="D359" s="661" t="s">
        <v>6812</v>
      </c>
      <c r="E359" s="661" t="s">
        <v>6813</v>
      </c>
      <c r="F359" s="664">
        <v>1601</v>
      </c>
      <c r="G359" s="664">
        <v>46429</v>
      </c>
      <c r="H359" s="664">
        <v>1</v>
      </c>
      <c r="I359" s="664">
        <v>29</v>
      </c>
      <c r="J359" s="664">
        <v>56</v>
      </c>
      <c r="K359" s="664">
        <v>1624</v>
      </c>
      <c r="L359" s="664">
        <v>3.4978138663335413E-2</v>
      </c>
      <c r="M359" s="664">
        <v>29</v>
      </c>
      <c r="N359" s="664"/>
      <c r="O359" s="664"/>
      <c r="P359" s="677"/>
      <c r="Q359" s="665"/>
    </row>
    <row r="360" spans="1:17" ht="14.4" customHeight="1" x14ac:dyDescent="0.3">
      <c r="A360" s="660" t="s">
        <v>579</v>
      </c>
      <c r="B360" s="661" t="s">
        <v>6373</v>
      </c>
      <c r="C360" s="661" t="s">
        <v>6161</v>
      </c>
      <c r="D360" s="661" t="s">
        <v>6818</v>
      </c>
      <c r="E360" s="661" t="s">
        <v>6819</v>
      </c>
      <c r="F360" s="664">
        <v>1602</v>
      </c>
      <c r="G360" s="664">
        <v>36846</v>
      </c>
      <c r="H360" s="664">
        <v>1</v>
      </c>
      <c r="I360" s="664">
        <v>23</v>
      </c>
      <c r="J360" s="664">
        <v>56</v>
      </c>
      <c r="K360" s="664">
        <v>1288</v>
      </c>
      <c r="L360" s="664">
        <v>3.495630461922597E-2</v>
      </c>
      <c r="M360" s="664">
        <v>23</v>
      </c>
      <c r="N360" s="664"/>
      <c r="O360" s="664"/>
      <c r="P360" s="677"/>
      <c r="Q360" s="665"/>
    </row>
    <row r="361" spans="1:17" ht="14.4" customHeight="1" x14ac:dyDescent="0.3">
      <c r="A361" s="660" t="s">
        <v>7949</v>
      </c>
      <c r="B361" s="661" t="s">
        <v>7342</v>
      </c>
      <c r="C361" s="661" t="s">
        <v>6161</v>
      </c>
      <c r="D361" s="661" t="s">
        <v>7343</v>
      </c>
      <c r="E361" s="661" t="s">
        <v>7344</v>
      </c>
      <c r="F361" s="664">
        <v>1</v>
      </c>
      <c r="G361" s="664">
        <v>1236</v>
      </c>
      <c r="H361" s="664">
        <v>1</v>
      </c>
      <c r="I361" s="664">
        <v>1236</v>
      </c>
      <c r="J361" s="664">
        <v>52</v>
      </c>
      <c r="K361" s="664">
        <v>64740</v>
      </c>
      <c r="L361" s="664">
        <v>52.378640776699029</v>
      </c>
      <c r="M361" s="664">
        <v>1245</v>
      </c>
      <c r="N361" s="664">
        <v>4</v>
      </c>
      <c r="O361" s="664">
        <v>5044</v>
      </c>
      <c r="P361" s="677">
        <v>4.0809061488673137</v>
      </c>
      <c r="Q361" s="665">
        <v>1261</v>
      </c>
    </row>
    <row r="362" spans="1:17" ht="14.4" customHeight="1" x14ac:dyDescent="0.3">
      <c r="A362" s="660" t="s">
        <v>7949</v>
      </c>
      <c r="B362" s="661" t="s">
        <v>7342</v>
      </c>
      <c r="C362" s="661" t="s">
        <v>6161</v>
      </c>
      <c r="D362" s="661" t="s">
        <v>7350</v>
      </c>
      <c r="E362" s="661" t="s">
        <v>7351</v>
      </c>
      <c r="F362" s="664">
        <v>6</v>
      </c>
      <c r="G362" s="664">
        <v>55770</v>
      </c>
      <c r="H362" s="664">
        <v>1</v>
      </c>
      <c r="I362" s="664">
        <v>9295</v>
      </c>
      <c r="J362" s="664">
        <v>4</v>
      </c>
      <c r="K362" s="664">
        <v>37348</v>
      </c>
      <c r="L362" s="664">
        <v>0.66967903890980818</v>
      </c>
      <c r="M362" s="664">
        <v>9337</v>
      </c>
      <c r="N362" s="664"/>
      <c r="O362" s="664"/>
      <c r="P362" s="677"/>
      <c r="Q362" s="665"/>
    </row>
    <row r="363" spans="1:17" ht="14.4" customHeight="1" x14ac:dyDescent="0.3">
      <c r="A363" s="660" t="s">
        <v>7949</v>
      </c>
      <c r="B363" s="661" t="s">
        <v>7342</v>
      </c>
      <c r="C363" s="661" t="s">
        <v>6161</v>
      </c>
      <c r="D363" s="661" t="s">
        <v>7356</v>
      </c>
      <c r="E363" s="661" t="s">
        <v>7357</v>
      </c>
      <c r="F363" s="664"/>
      <c r="G363" s="664"/>
      <c r="H363" s="664"/>
      <c r="I363" s="664"/>
      <c r="J363" s="664">
        <v>96</v>
      </c>
      <c r="K363" s="664">
        <v>214368</v>
      </c>
      <c r="L363" s="664"/>
      <c r="M363" s="664">
        <v>2233</v>
      </c>
      <c r="N363" s="664">
        <v>6</v>
      </c>
      <c r="O363" s="664">
        <v>13524</v>
      </c>
      <c r="P363" s="677"/>
      <c r="Q363" s="665">
        <v>2254</v>
      </c>
    </row>
    <row r="364" spans="1:17" ht="14.4" customHeight="1" x14ac:dyDescent="0.3">
      <c r="A364" s="660" t="s">
        <v>7949</v>
      </c>
      <c r="B364" s="661" t="s">
        <v>7342</v>
      </c>
      <c r="C364" s="661" t="s">
        <v>6161</v>
      </c>
      <c r="D364" s="661" t="s">
        <v>7608</v>
      </c>
      <c r="E364" s="661" t="s">
        <v>7609</v>
      </c>
      <c r="F364" s="664"/>
      <c r="G364" s="664"/>
      <c r="H364" s="664"/>
      <c r="I364" s="664"/>
      <c r="J364" s="664">
        <v>90</v>
      </c>
      <c r="K364" s="664">
        <v>15390</v>
      </c>
      <c r="L364" s="664"/>
      <c r="M364" s="664">
        <v>171</v>
      </c>
      <c r="N364" s="664">
        <v>6</v>
      </c>
      <c r="O364" s="664">
        <v>1032</v>
      </c>
      <c r="P364" s="677"/>
      <c r="Q364" s="665">
        <v>172</v>
      </c>
    </row>
    <row r="365" spans="1:17" ht="14.4" customHeight="1" thickBot="1" x14ac:dyDescent="0.35">
      <c r="A365" s="666" t="s">
        <v>7949</v>
      </c>
      <c r="B365" s="667" t="s">
        <v>7342</v>
      </c>
      <c r="C365" s="667" t="s">
        <v>6161</v>
      </c>
      <c r="D365" s="667" t="s">
        <v>7950</v>
      </c>
      <c r="E365" s="667" t="s">
        <v>7951</v>
      </c>
      <c r="F365" s="670">
        <v>1</v>
      </c>
      <c r="G365" s="670">
        <v>7546</v>
      </c>
      <c r="H365" s="670">
        <v>1</v>
      </c>
      <c r="I365" s="670">
        <v>7546</v>
      </c>
      <c r="J365" s="670"/>
      <c r="K365" s="670"/>
      <c r="L365" s="670"/>
      <c r="M365" s="670"/>
      <c r="N365" s="670"/>
      <c r="O365" s="670"/>
      <c r="P365" s="678"/>
      <c r="Q365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7274</v>
      </c>
      <c r="D3" s="197">
        <f>SUBTOTAL(9,D6:D1048576)</f>
        <v>5973</v>
      </c>
      <c r="E3" s="197">
        <f>SUBTOTAL(9,E6:E1048576)</f>
        <v>6912</v>
      </c>
      <c r="F3" s="198">
        <f>IF(OR(E3=0,C3=0),"",E3/C3)</f>
        <v>0.95023370910090732</v>
      </c>
      <c r="G3" s="452">
        <f>SUBTOTAL(9,G6:G1048576)</f>
        <v>56251.097099999992</v>
      </c>
      <c r="H3" s="453">
        <f>SUBTOTAL(9,H6:H1048576)</f>
        <v>51909.6996</v>
      </c>
      <c r="I3" s="453">
        <f>SUBTOTAL(9,I6:I1048576)</f>
        <v>54530.090100000001</v>
      </c>
      <c r="J3" s="198">
        <f>IF(OR(I3=0,G3=0),"",I3/G3)</f>
        <v>0.96940491672650431</v>
      </c>
      <c r="K3" s="452">
        <f>SUBTOTAL(9,K6:K1048576)</f>
        <v>19715.919999999998</v>
      </c>
      <c r="L3" s="453">
        <f>SUBTOTAL(9,L6:L1048576)</f>
        <v>18259.5</v>
      </c>
      <c r="M3" s="453">
        <f>SUBTOTAL(9,M6:M1048576)</f>
        <v>19064.16</v>
      </c>
      <c r="N3" s="199">
        <f>IF(OR(M3=0,E3=0),"",M3/E3)</f>
        <v>2.7581250000000002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0"/>
      <c r="B5" s="901"/>
      <c r="C5" s="908">
        <v>2012</v>
      </c>
      <c r="D5" s="908">
        <v>2013</v>
      </c>
      <c r="E5" s="908">
        <v>2014</v>
      </c>
      <c r="F5" s="909" t="s">
        <v>2</v>
      </c>
      <c r="G5" s="919">
        <v>2012</v>
      </c>
      <c r="H5" s="908">
        <v>2013</v>
      </c>
      <c r="I5" s="908">
        <v>2014</v>
      </c>
      <c r="J5" s="909" t="s">
        <v>2</v>
      </c>
      <c r="K5" s="919">
        <v>2012</v>
      </c>
      <c r="L5" s="908">
        <v>2013</v>
      </c>
      <c r="M5" s="908">
        <v>2014</v>
      </c>
      <c r="N5" s="920" t="s">
        <v>93</v>
      </c>
    </row>
    <row r="6" spans="1:14" ht="14.4" customHeight="1" x14ac:dyDescent="0.3">
      <c r="A6" s="902" t="s">
        <v>6826</v>
      </c>
      <c r="B6" s="905" t="s">
        <v>7953</v>
      </c>
      <c r="C6" s="910">
        <v>5341</v>
      </c>
      <c r="D6" s="911">
        <v>4150</v>
      </c>
      <c r="E6" s="911">
        <v>5018</v>
      </c>
      <c r="F6" s="916">
        <v>0.93952443362666171</v>
      </c>
      <c r="G6" s="910">
        <v>4655.2329</v>
      </c>
      <c r="H6" s="911">
        <v>3698.9135999999994</v>
      </c>
      <c r="I6" s="911">
        <v>4464.2168999999994</v>
      </c>
      <c r="J6" s="916">
        <v>0.95896746648271869</v>
      </c>
      <c r="K6" s="910">
        <v>640.91999999999996</v>
      </c>
      <c r="L6" s="911">
        <v>498</v>
      </c>
      <c r="M6" s="911">
        <v>602.16</v>
      </c>
      <c r="N6" s="921">
        <v>120</v>
      </c>
    </row>
    <row r="7" spans="1:14" ht="14.4" customHeight="1" x14ac:dyDescent="0.3">
      <c r="A7" s="903" t="s">
        <v>7069</v>
      </c>
      <c r="B7" s="906" t="s">
        <v>7954</v>
      </c>
      <c r="C7" s="912">
        <v>1148</v>
      </c>
      <c r="D7" s="913">
        <v>1038</v>
      </c>
      <c r="E7" s="913">
        <v>1119</v>
      </c>
      <c r="F7" s="917">
        <v>0.97473867595818819</v>
      </c>
      <c r="G7" s="912">
        <v>33023.476800000004</v>
      </c>
      <c r="H7" s="913">
        <v>29862.503999999997</v>
      </c>
      <c r="I7" s="913">
        <v>32192.958599999994</v>
      </c>
      <c r="J7" s="917">
        <v>0.97485067350630961</v>
      </c>
      <c r="K7" s="912">
        <v>12628</v>
      </c>
      <c r="L7" s="913">
        <v>11418</v>
      </c>
      <c r="M7" s="913">
        <v>12309</v>
      </c>
      <c r="N7" s="922">
        <v>11000</v>
      </c>
    </row>
    <row r="8" spans="1:14" ht="14.4" customHeight="1" x14ac:dyDescent="0.3">
      <c r="A8" s="903" t="s">
        <v>7087</v>
      </c>
      <c r="B8" s="906" t="s">
        <v>7954</v>
      </c>
      <c r="C8" s="912">
        <v>547</v>
      </c>
      <c r="D8" s="913">
        <v>529</v>
      </c>
      <c r="E8" s="913">
        <v>506</v>
      </c>
      <c r="F8" s="917">
        <v>0.92504570383912244</v>
      </c>
      <c r="G8" s="912">
        <v>13765.82759999999</v>
      </c>
      <c r="H8" s="913">
        <v>13314.519000000006</v>
      </c>
      <c r="I8" s="913">
        <v>12735.716400000008</v>
      </c>
      <c r="J8" s="917">
        <v>0.92516895969262447</v>
      </c>
      <c r="K8" s="912">
        <v>4923</v>
      </c>
      <c r="L8" s="913">
        <v>4761</v>
      </c>
      <c r="M8" s="913">
        <v>4554</v>
      </c>
      <c r="N8" s="922">
        <v>9000</v>
      </c>
    </row>
    <row r="9" spans="1:14" ht="14.4" customHeight="1" x14ac:dyDescent="0.3">
      <c r="A9" s="903" t="s">
        <v>7082</v>
      </c>
      <c r="B9" s="906" t="s">
        <v>7954</v>
      </c>
      <c r="C9" s="912">
        <v>211</v>
      </c>
      <c r="D9" s="913">
        <v>217</v>
      </c>
      <c r="E9" s="913">
        <v>216</v>
      </c>
      <c r="F9" s="917">
        <v>1.0236966824644549</v>
      </c>
      <c r="G9" s="912">
        <v>4550.4396000000015</v>
      </c>
      <c r="H9" s="913">
        <v>4680.5129999999999</v>
      </c>
      <c r="I9" s="913">
        <v>4658.9903999999997</v>
      </c>
      <c r="J9" s="917">
        <v>1.0238550139199734</v>
      </c>
      <c r="K9" s="912">
        <v>1477</v>
      </c>
      <c r="L9" s="913">
        <v>1519</v>
      </c>
      <c r="M9" s="913">
        <v>1512</v>
      </c>
      <c r="N9" s="922">
        <v>7000</v>
      </c>
    </row>
    <row r="10" spans="1:14" ht="14.4" customHeight="1" x14ac:dyDescent="0.3">
      <c r="A10" s="903" t="s">
        <v>7071</v>
      </c>
      <c r="B10" s="906" t="s">
        <v>7954</v>
      </c>
      <c r="C10" s="912">
        <v>20</v>
      </c>
      <c r="D10" s="913">
        <v>26</v>
      </c>
      <c r="E10" s="913">
        <v>34</v>
      </c>
      <c r="F10" s="917">
        <v>1.7</v>
      </c>
      <c r="G10" s="912">
        <v>214.09560000000002</v>
      </c>
      <c r="H10" s="913">
        <v>278.38799999999992</v>
      </c>
      <c r="I10" s="913">
        <v>364.04819999999984</v>
      </c>
      <c r="J10" s="917">
        <v>1.7004001950530501</v>
      </c>
      <c r="K10" s="912">
        <v>40</v>
      </c>
      <c r="L10" s="913">
        <v>52</v>
      </c>
      <c r="M10" s="913">
        <v>68</v>
      </c>
      <c r="N10" s="922">
        <v>2000</v>
      </c>
    </row>
    <row r="11" spans="1:14" ht="14.4" customHeight="1" x14ac:dyDescent="0.3">
      <c r="A11" s="903" t="s">
        <v>7084</v>
      </c>
      <c r="B11" s="906" t="s">
        <v>7954</v>
      </c>
      <c r="C11" s="912">
        <v>7</v>
      </c>
      <c r="D11" s="913">
        <v>10</v>
      </c>
      <c r="E11" s="913">
        <v>19</v>
      </c>
      <c r="F11" s="917">
        <v>2.7142857142857144</v>
      </c>
      <c r="G11" s="912">
        <v>42.0246</v>
      </c>
      <c r="H11" s="913">
        <v>60.076800000000006</v>
      </c>
      <c r="I11" s="913">
        <v>114.1596</v>
      </c>
      <c r="J11" s="917">
        <v>2.7164946245770336</v>
      </c>
      <c r="K11" s="912">
        <v>7</v>
      </c>
      <c r="L11" s="913">
        <v>10</v>
      </c>
      <c r="M11" s="913">
        <v>19</v>
      </c>
      <c r="N11" s="922">
        <v>1000</v>
      </c>
    </row>
    <row r="12" spans="1:14" ht="14.4" customHeight="1" thickBot="1" x14ac:dyDescent="0.35">
      <c r="A12" s="904" t="s">
        <v>7080</v>
      </c>
      <c r="B12" s="907" t="s">
        <v>7954</v>
      </c>
      <c r="C12" s="914"/>
      <c r="D12" s="915">
        <v>3</v>
      </c>
      <c r="E12" s="915"/>
      <c r="F12" s="918"/>
      <c r="G12" s="914"/>
      <c r="H12" s="915">
        <v>14.7852</v>
      </c>
      <c r="I12" s="915"/>
      <c r="J12" s="918"/>
      <c r="K12" s="914"/>
      <c r="L12" s="915">
        <v>1.5</v>
      </c>
      <c r="M12" s="915"/>
      <c r="N12" s="923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2014-12-18T09:39:13Z</dcterms:modified>
</cp:coreProperties>
</file>